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B\"/>
    </mc:Choice>
  </mc:AlternateContent>
  <xr:revisionPtr revIDLastSave="0" documentId="13_ncr:1_{43B77F43-8CCD-4A10-B572-5EB7626854B8}" xr6:coauthVersionLast="47" xr6:coauthVersionMax="47" xr10:uidLastSave="{00000000-0000-0000-0000-000000000000}"/>
  <bookViews>
    <workbookView xWindow="-108" yWindow="-108" windowWidth="23256" windowHeight="12456" xr2:uid="{FDB30A5C-DFC6-4CB7-AB8C-0CE7E7B8EDB0}"/>
  </bookViews>
  <sheets>
    <sheet name="B-9 2027" sheetId="4" r:id="rId1"/>
    <sheet name="B-9 2026" sheetId="3" r:id="rId2"/>
    <sheet name="B-9 2025" sheetId="2" r:id="rId3"/>
    <sheet name="B-9 2024" sheetId="1" r:id="rId4"/>
    <sheet name="B-9 2023" sheetId="6" r:id="rId5"/>
  </sheets>
  <definedNames>
    <definedName name="_xlnm._FilterDatabase" localSheetId="3" hidden="1">'B-9 2024'!$A$15:$J$493</definedName>
    <definedName name="_xlnm._FilterDatabase" localSheetId="2" hidden="1">'B-9 2025'!$A$15:$J$493</definedName>
    <definedName name="_xlnm._FilterDatabase" localSheetId="1" hidden="1">'B-9 2026'!$A$15:$J$493</definedName>
    <definedName name="_xlnm._FilterDatabase" localSheetId="0" hidden="1">'B-9 2027'!$A$15:$J$493</definedName>
    <definedName name="_xlnm.Print_Area" localSheetId="4">'B-9 2023'!$A$1:$N$624</definedName>
    <definedName name="_xlnm.Print_Area" localSheetId="3">'B-9 2024'!$A$1:$J$495</definedName>
    <definedName name="_xlnm.Print_Area" localSheetId="2">'B-9 2025'!$A$1:$J$493</definedName>
    <definedName name="_xlnm.Print_Area" localSheetId="1">'B-9 2026'!$A$1:$J$493</definedName>
    <definedName name="_xlnm.Print_Area" localSheetId="0">'B-9 2027'!$A$1:$J$493</definedName>
    <definedName name="_xlnm.Print_Titles" localSheetId="4">'B-9 2023'!$1:$15</definedName>
    <definedName name="_xlnm.Print_Titles" localSheetId="3">'B-9 2024'!$1:$15</definedName>
    <definedName name="_xlnm.Print_Titles" localSheetId="2">'B-9 2025'!$1:$15</definedName>
    <definedName name="_xlnm.Print_Titles" localSheetId="1">'B-9 2026'!$1:$15</definedName>
    <definedName name="_xlnm.Print_Titles" localSheetId="0">'B-9 2027'!$1:$15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7" i="1" l="1"/>
  <c r="A491" i="1" l="1"/>
  <c r="A492" i="1" s="1"/>
  <c r="A493" i="1" s="1"/>
  <c r="A490" i="4"/>
  <c r="A491" i="4"/>
  <c r="A492" i="4"/>
  <c r="A493" i="4"/>
  <c r="B621" i="6"/>
  <c r="B622" i="6" s="1"/>
  <c r="J493" i="3"/>
  <c r="I493" i="3"/>
  <c r="H493" i="3"/>
  <c r="G493" i="3"/>
  <c r="F493" i="3"/>
  <c r="E493" i="3"/>
  <c r="D493" i="3"/>
  <c r="J493" i="4"/>
  <c r="I493" i="4"/>
  <c r="H493" i="4"/>
  <c r="G493" i="4"/>
  <c r="F493" i="4"/>
  <c r="E493" i="4"/>
  <c r="D493" i="4"/>
  <c r="A490" i="3"/>
  <c r="A491" i="3" s="1"/>
  <c r="A492" i="3" s="1"/>
  <c r="A493" i="3" s="1"/>
  <c r="A493" i="2"/>
  <c r="A490" i="2"/>
  <c r="A491" i="2" s="1"/>
  <c r="A492" i="2" s="1"/>
  <c r="J493" i="2"/>
  <c r="I493" i="2"/>
  <c r="H493" i="2"/>
  <c r="G493" i="2"/>
  <c r="F493" i="2"/>
  <c r="E493" i="2"/>
  <c r="D493" i="2"/>
  <c r="M620" i="6"/>
  <c r="D491" i="2" l="1"/>
  <c r="D491" i="3"/>
  <c r="N618" i="6" l="1"/>
  <c r="N622" i="6" s="1"/>
  <c r="M617" i="6"/>
  <c r="D617" i="6"/>
  <c r="M616" i="6"/>
  <c r="D616" i="6"/>
  <c r="M615" i="6"/>
  <c r="D615" i="6"/>
  <c r="M614" i="6"/>
  <c r="D614" i="6"/>
  <c r="L618" i="6"/>
  <c r="K618" i="6"/>
  <c r="J618" i="6"/>
  <c r="I618" i="6"/>
  <c r="H618" i="6"/>
  <c r="M613" i="6"/>
  <c r="D613" i="6"/>
  <c r="N603" i="6"/>
  <c r="N605" i="6" s="1"/>
  <c r="L603" i="6"/>
  <c r="K603" i="6"/>
  <c r="J603" i="6"/>
  <c r="I603" i="6"/>
  <c r="H603" i="6"/>
  <c r="G603" i="6"/>
  <c r="M602" i="6"/>
  <c r="D602" i="6"/>
  <c r="M601" i="6"/>
  <c r="D601" i="6"/>
  <c r="M600" i="6"/>
  <c r="D600" i="6"/>
  <c r="M599" i="6"/>
  <c r="D599" i="6"/>
  <c r="M598" i="6"/>
  <c r="D598" i="6"/>
  <c r="M597" i="6"/>
  <c r="D597" i="6"/>
  <c r="N594" i="6"/>
  <c r="L594" i="6"/>
  <c r="K594" i="6"/>
  <c r="J594" i="6"/>
  <c r="I594" i="6"/>
  <c r="H594" i="6"/>
  <c r="G594" i="6"/>
  <c r="M592" i="6"/>
  <c r="D592" i="6"/>
  <c r="M591" i="6"/>
  <c r="D591" i="6"/>
  <c r="M590" i="6"/>
  <c r="D590" i="6"/>
  <c r="M589" i="6"/>
  <c r="D589" i="6"/>
  <c r="M588" i="6"/>
  <c r="D588" i="6"/>
  <c r="M587" i="6"/>
  <c r="D587" i="6"/>
  <c r="M586" i="6"/>
  <c r="D586" i="6"/>
  <c r="M585" i="6"/>
  <c r="D585" i="6"/>
  <c r="M584" i="6"/>
  <c r="D584" i="6"/>
  <c r="M581" i="6"/>
  <c r="D581" i="6"/>
  <c r="L578" i="6"/>
  <c r="K578" i="6"/>
  <c r="I578" i="6"/>
  <c r="H578" i="6"/>
  <c r="G578" i="6"/>
  <c r="J577" i="6"/>
  <c r="J578" i="6" s="1"/>
  <c r="M576" i="6"/>
  <c r="D576" i="6"/>
  <c r="M575" i="6"/>
  <c r="D575" i="6"/>
  <c r="M574" i="6"/>
  <c r="D574" i="6"/>
  <c r="M573" i="6"/>
  <c r="D573" i="6"/>
  <c r="M572" i="6"/>
  <c r="D572" i="6"/>
  <c r="M571" i="6"/>
  <c r="D571" i="6"/>
  <c r="M570" i="6"/>
  <c r="D570" i="6"/>
  <c r="M569" i="6"/>
  <c r="D569" i="6"/>
  <c r="M568" i="6"/>
  <c r="D568" i="6"/>
  <c r="M567" i="6"/>
  <c r="D567" i="6"/>
  <c r="M566" i="6"/>
  <c r="D566" i="6"/>
  <c r="M565" i="6"/>
  <c r="D565" i="6"/>
  <c r="M564" i="6"/>
  <c r="D564" i="6"/>
  <c r="M563" i="6"/>
  <c r="D563" i="6"/>
  <c r="M562" i="6"/>
  <c r="D562" i="6"/>
  <c r="N559" i="6"/>
  <c r="N578" i="6" s="1"/>
  <c r="L559" i="6"/>
  <c r="K559" i="6"/>
  <c r="J559" i="6"/>
  <c r="I559" i="6"/>
  <c r="H559" i="6"/>
  <c r="G559" i="6"/>
  <c r="M558" i="6"/>
  <c r="M557" i="6"/>
  <c r="D557" i="6"/>
  <c r="M556" i="6"/>
  <c r="D556" i="6"/>
  <c r="M555" i="6"/>
  <c r="D555" i="6"/>
  <c r="M554" i="6"/>
  <c r="D554" i="6"/>
  <c r="M553" i="6"/>
  <c r="D553" i="6"/>
  <c r="M552" i="6"/>
  <c r="D552" i="6"/>
  <c r="M551" i="6"/>
  <c r="D551" i="6"/>
  <c r="M550" i="6"/>
  <c r="D550" i="6"/>
  <c r="M549" i="6"/>
  <c r="D549" i="6"/>
  <c r="M548" i="6"/>
  <c r="D548" i="6"/>
  <c r="M541" i="6"/>
  <c r="M538" i="6"/>
  <c r="M537" i="6"/>
  <c r="M536" i="6"/>
  <c r="M535" i="6"/>
  <c r="M534" i="6"/>
  <c r="M533" i="6"/>
  <c r="M532" i="6"/>
  <c r="M531" i="6"/>
  <c r="M530" i="6"/>
  <c r="M529" i="6"/>
  <c r="M527" i="6"/>
  <c r="M526" i="6"/>
  <c r="M524" i="6"/>
  <c r="M523" i="6"/>
  <c r="M522" i="6"/>
  <c r="M520" i="6"/>
  <c r="M519" i="6"/>
  <c r="M517" i="6"/>
  <c r="M516" i="6"/>
  <c r="M514" i="6"/>
  <c r="M513" i="6"/>
  <c r="M512" i="6"/>
  <c r="M510" i="6"/>
  <c r="M509" i="6"/>
  <c r="K539" i="6"/>
  <c r="I539" i="6"/>
  <c r="G539" i="6"/>
  <c r="D504" i="6"/>
  <c r="D503" i="6"/>
  <c r="N501" i="6"/>
  <c r="I501" i="6"/>
  <c r="D500" i="6"/>
  <c r="D499" i="6"/>
  <c r="D498" i="6"/>
  <c r="H501" i="6"/>
  <c r="D497" i="6"/>
  <c r="N494" i="6"/>
  <c r="J494" i="6"/>
  <c r="M493" i="6"/>
  <c r="D493" i="6"/>
  <c r="M492" i="6"/>
  <c r="H494" i="6"/>
  <c r="D492" i="6"/>
  <c r="M491" i="6"/>
  <c r="D491" i="6"/>
  <c r="I494" i="6"/>
  <c r="D490" i="6"/>
  <c r="L494" i="6"/>
  <c r="K494" i="6"/>
  <c r="M489" i="6"/>
  <c r="D489" i="6"/>
  <c r="N486" i="6"/>
  <c r="H486" i="6"/>
  <c r="G486" i="6"/>
  <c r="D485" i="6"/>
  <c r="M484" i="6"/>
  <c r="D484" i="6"/>
  <c r="L486" i="6"/>
  <c r="J486" i="6"/>
  <c r="I486" i="6"/>
  <c r="D483" i="6"/>
  <c r="N480" i="6"/>
  <c r="J480" i="6"/>
  <c r="M479" i="6"/>
  <c r="D479" i="6"/>
  <c r="L480" i="6"/>
  <c r="K480" i="6"/>
  <c r="I480" i="6"/>
  <c r="H480" i="6"/>
  <c r="D478" i="6"/>
  <c r="N475" i="6"/>
  <c r="K475" i="6"/>
  <c r="M474" i="6"/>
  <c r="D474" i="6"/>
  <c r="M473" i="6"/>
  <c r="D473" i="6"/>
  <c r="J475" i="6"/>
  <c r="D472" i="6"/>
  <c r="L475" i="6"/>
  <c r="I475" i="6"/>
  <c r="D471" i="6"/>
  <c r="N468" i="6"/>
  <c r="K468" i="6"/>
  <c r="J468" i="6"/>
  <c r="D467" i="6"/>
  <c r="D466" i="6"/>
  <c r="M465" i="6"/>
  <c r="D465" i="6"/>
  <c r="L468" i="6"/>
  <c r="D464" i="6"/>
  <c r="N461" i="6"/>
  <c r="I461" i="6"/>
  <c r="G461" i="6"/>
  <c r="M460" i="6"/>
  <c r="D460" i="6"/>
  <c r="D459" i="6"/>
  <c r="M458" i="6"/>
  <c r="K461" i="6"/>
  <c r="D458" i="6"/>
  <c r="L461" i="6"/>
  <c r="J461" i="6"/>
  <c r="M457" i="6"/>
  <c r="D457" i="6"/>
  <c r="N454" i="6"/>
  <c r="M453" i="6"/>
  <c r="D453" i="6"/>
  <c r="L454" i="6"/>
  <c r="K454" i="6"/>
  <c r="M452" i="6"/>
  <c r="D452" i="6"/>
  <c r="M451" i="6"/>
  <c r="D451" i="6"/>
  <c r="J454" i="6"/>
  <c r="D450" i="6"/>
  <c r="N447" i="6"/>
  <c r="L447" i="6"/>
  <c r="H447" i="6"/>
  <c r="G447" i="6"/>
  <c r="K447" i="6"/>
  <c r="J447" i="6"/>
  <c r="I447" i="6"/>
  <c r="M446" i="6"/>
  <c r="M447" i="6" s="1"/>
  <c r="D446" i="6"/>
  <c r="N443" i="6"/>
  <c r="L443" i="6"/>
  <c r="K443" i="6"/>
  <c r="M442" i="6"/>
  <c r="D442" i="6"/>
  <c r="D441" i="6"/>
  <c r="J443" i="6"/>
  <c r="M440" i="6"/>
  <c r="D440" i="6"/>
  <c r="H443" i="6"/>
  <c r="M439" i="6"/>
  <c r="D439" i="6"/>
  <c r="N436" i="6"/>
  <c r="J436" i="6"/>
  <c r="I436" i="6"/>
  <c r="H436" i="6"/>
  <c r="M435" i="6"/>
  <c r="D435" i="6"/>
  <c r="M434" i="6"/>
  <c r="G436" i="6"/>
  <c r="D434" i="6"/>
  <c r="L436" i="6"/>
  <c r="D433" i="6"/>
  <c r="N429" i="6"/>
  <c r="H429" i="6"/>
  <c r="G429" i="6"/>
  <c r="M428" i="6"/>
  <c r="D428" i="6"/>
  <c r="M427" i="6"/>
  <c r="D427" i="6"/>
  <c r="J429" i="6"/>
  <c r="I429" i="6"/>
  <c r="D426" i="6"/>
  <c r="K429" i="6"/>
  <c r="D425" i="6"/>
  <c r="N422" i="6"/>
  <c r="K422" i="6"/>
  <c r="D421" i="6"/>
  <c r="J422" i="6"/>
  <c r="M420" i="6"/>
  <c r="D420" i="6"/>
  <c r="M419" i="6"/>
  <c r="D419" i="6"/>
  <c r="H422" i="6"/>
  <c r="D418" i="6"/>
  <c r="N415" i="6"/>
  <c r="J415" i="6"/>
  <c r="M414" i="6"/>
  <c r="I415" i="6"/>
  <c r="D414" i="6"/>
  <c r="M413" i="6"/>
  <c r="G415" i="6"/>
  <c r="D413" i="6"/>
  <c r="M412" i="6"/>
  <c r="D412" i="6"/>
  <c r="K415" i="6"/>
  <c r="M411" i="6"/>
  <c r="H415" i="6"/>
  <c r="D411" i="6"/>
  <c r="N408" i="6"/>
  <c r="M407" i="6"/>
  <c r="D407" i="6"/>
  <c r="M406" i="6"/>
  <c r="D406" i="6"/>
  <c r="M405" i="6"/>
  <c r="D405" i="6"/>
  <c r="L408" i="6"/>
  <c r="K408" i="6"/>
  <c r="D404" i="6"/>
  <c r="I408" i="6"/>
  <c r="D403" i="6"/>
  <c r="N400" i="6"/>
  <c r="L400" i="6"/>
  <c r="K400" i="6"/>
  <c r="M399" i="6"/>
  <c r="D399" i="6"/>
  <c r="M398" i="6"/>
  <c r="D398" i="6"/>
  <c r="G400" i="6"/>
  <c r="D397" i="6"/>
  <c r="M396" i="6"/>
  <c r="D396" i="6"/>
  <c r="N393" i="6"/>
  <c r="J393" i="6"/>
  <c r="I393" i="6"/>
  <c r="H393" i="6"/>
  <c r="M392" i="6"/>
  <c r="D392" i="6"/>
  <c r="D391" i="6"/>
  <c r="L393" i="6"/>
  <c r="D390" i="6"/>
  <c r="N387" i="6"/>
  <c r="H387" i="6"/>
  <c r="G387" i="6"/>
  <c r="D386" i="6"/>
  <c r="M385" i="6"/>
  <c r="D385" i="6"/>
  <c r="M384" i="6"/>
  <c r="L387" i="6"/>
  <c r="K387" i="6"/>
  <c r="J387" i="6"/>
  <c r="I387" i="6"/>
  <c r="D384" i="6"/>
  <c r="N381" i="6"/>
  <c r="J381" i="6"/>
  <c r="M380" i="6"/>
  <c r="D380" i="6"/>
  <c r="M379" i="6"/>
  <c r="D379" i="6"/>
  <c r="K381" i="6"/>
  <c r="I381" i="6"/>
  <c r="H381" i="6"/>
  <c r="D378" i="6"/>
  <c r="N375" i="6"/>
  <c r="D374" i="6"/>
  <c r="D373" i="6"/>
  <c r="M372" i="6"/>
  <c r="D372" i="6"/>
  <c r="I375" i="6"/>
  <c r="H375" i="6"/>
  <c r="D371" i="6"/>
  <c r="L375" i="6"/>
  <c r="D370" i="6"/>
  <c r="N367" i="6"/>
  <c r="I367" i="6"/>
  <c r="H367" i="6"/>
  <c r="D366" i="6"/>
  <c r="M365" i="6"/>
  <c r="D365" i="6"/>
  <c r="G367" i="6"/>
  <c r="D364" i="6"/>
  <c r="K367" i="6"/>
  <c r="J367" i="6"/>
  <c r="D363" i="6"/>
  <c r="N360" i="6"/>
  <c r="L360" i="6"/>
  <c r="H360" i="6"/>
  <c r="G360" i="6"/>
  <c r="K360" i="6"/>
  <c r="J360" i="6"/>
  <c r="I360" i="6"/>
  <c r="D359" i="6"/>
  <c r="N356" i="6"/>
  <c r="G356" i="6"/>
  <c r="M355" i="6"/>
  <c r="D355" i="6"/>
  <c r="M354" i="6"/>
  <c r="D354" i="6"/>
  <c r="I356" i="6"/>
  <c r="D353" i="6"/>
  <c r="L356" i="6"/>
  <c r="K356" i="6"/>
  <c r="J356" i="6"/>
  <c r="H356" i="6"/>
  <c r="M352" i="6"/>
  <c r="D352" i="6"/>
  <c r="N349" i="6"/>
  <c r="L349" i="6"/>
  <c r="J349" i="6"/>
  <c r="K349" i="6"/>
  <c r="M348" i="6"/>
  <c r="D348" i="6"/>
  <c r="D347" i="6"/>
  <c r="I349" i="6"/>
  <c r="M346" i="6"/>
  <c r="D346" i="6"/>
  <c r="D345" i="6"/>
  <c r="N342" i="6"/>
  <c r="L342" i="6"/>
  <c r="K342" i="6"/>
  <c r="J342" i="6"/>
  <c r="I342" i="6"/>
  <c r="H342" i="6"/>
  <c r="G342" i="6"/>
  <c r="M341" i="6"/>
  <c r="M340" i="6"/>
  <c r="D340" i="6"/>
  <c r="M339" i="6"/>
  <c r="D339" i="6"/>
  <c r="M338" i="6"/>
  <c r="D338" i="6"/>
  <c r="M337" i="6"/>
  <c r="D337" i="6"/>
  <c r="M336" i="6"/>
  <c r="D336" i="6"/>
  <c r="M335" i="6"/>
  <c r="D335" i="6"/>
  <c r="M334" i="6"/>
  <c r="N331" i="6"/>
  <c r="D330" i="6"/>
  <c r="M329" i="6"/>
  <c r="D329" i="6"/>
  <c r="I331" i="6"/>
  <c r="H331" i="6"/>
  <c r="M328" i="6"/>
  <c r="D328" i="6"/>
  <c r="M327" i="6"/>
  <c r="D327" i="6"/>
  <c r="M326" i="6"/>
  <c r="D326" i="6"/>
  <c r="D325" i="6"/>
  <c r="K331" i="6"/>
  <c r="J331" i="6"/>
  <c r="D324" i="6"/>
  <c r="N321" i="6"/>
  <c r="M320" i="6"/>
  <c r="M319" i="6"/>
  <c r="D319" i="6"/>
  <c r="D318" i="6"/>
  <c r="K321" i="6"/>
  <c r="D317" i="6"/>
  <c r="M316" i="6"/>
  <c r="D316" i="6"/>
  <c r="M315" i="6"/>
  <c r="D315" i="6"/>
  <c r="M314" i="6"/>
  <c r="D314" i="6"/>
  <c r="M313" i="6"/>
  <c r="L321" i="6"/>
  <c r="J321" i="6"/>
  <c r="D313" i="6"/>
  <c r="N310" i="6"/>
  <c r="H310" i="6"/>
  <c r="G310" i="6"/>
  <c r="L310" i="6"/>
  <c r="K310" i="6"/>
  <c r="J310" i="6"/>
  <c r="N306" i="6"/>
  <c r="M305" i="6"/>
  <c r="D305" i="6"/>
  <c r="K306" i="6"/>
  <c r="J306" i="6"/>
  <c r="M304" i="6"/>
  <c r="D304" i="6"/>
  <c r="M303" i="6"/>
  <c r="D303" i="6"/>
  <c r="M302" i="6"/>
  <c r="D302" i="6"/>
  <c r="I306" i="6"/>
  <c r="D301" i="6"/>
  <c r="D300" i="6"/>
  <c r="N297" i="6"/>
  <c r="J297" i="6"/>
  <c r="D296" i="6"/>
  <c r="M295" i="6"/>
  <c r="D295" i="6"/>
  <c r="M294" i="6"/>
  <c r="D294" i="6"/>
  <c r="M293" i="6"/>
  <c r="D293" i="6"/>
  <c r="M292" i="6"/>
  <c r="D292" i="6"/>
  <c r="L297" i="6"/>
  <c r="K297" i="6"/>
  <c r="I297" i="6"/>
  <c r="G297" i="6"/>
  <c r="D291" i="6"/>
  <c r="N288" i="6"/>
  <c r="I288" i="6"/>
  <c r="D287" i="6"/>
  <c r="D286" i="6"/>
  <c r="M285" i="6"/>
  <c r="D285" i="6"/>
  <c r="M284" i="6"/>
  <c r="D284" i="6"/>
  <c r="M283" i="6"/>
  <c r="D283" i="6"/>
  <c r="M282" i="6"/>
  <c r="D282" i="6"/>
  <c r="M281" i="6"/>
  <c r="D281" i="6"/>
  <c r="N278" i="6"/>
  <c r="D277" i="6"/>
  <c r="D276" i="6"/>
  <c r="M275" i="6"/>
  <c r="D275" i="6"/>
  <c r="M274" i="6"/>
  <c r="I278" i="6"/>
  <c r="D274" i="6"/>
  <c r="M273" i="6"/>
  <c r="D273" i="6"/>
  <c r="J278" i="6"/>
  <c r="H278" i="6"/>
  <c r="D272" i="6"/>
  <c r="N269" i="6"/>
  <c r="D268" i="6"/>
  <c r="D267" i="6"/>
  <c r="M266" i="6"/>
  <c r="D266" i="6"/>
  <c r="I269" i="6"/>
  <c r="H269" i="6"/>
  <c r="D265" i="6"/>
  <c r="M264" i="6"/>
  <c r="D264" i="6"/>
  <c r="L269" i="6"/>
  <c r="D263" i="6"/>
  <c r="N260" i="6"/>
  <c r="M259" i="6"/>
  <c r="M258" i="6"/>
  <c r="D258" i="6"/>
  <c r="M257" i="6"/>
  <c r="D257" i="6"/>
  <c r="M256" i="6"/>
  <c r="D256" i="6"/>
  <c r="G260" i="6"/>
  <c r="D255" i="6"/>
  <c r="K260" i="6"/>
  <c r="D254" i="6"/>
  <c r="M253" i="6"/>
  <c r="D253" i="6"/>
  <c r="I260" i="6"/>
  <c r="H260" i="6"/>
  <c r="D252" i="6"/>
  <c r="N249" i="6"/>
  <c r="I249" i="6"/>
  <c r="D248" i="6"/>
  <c r="M247" i="6"/>
  <c r="D247" i="6"/>
  <c r="M246" i="6"/>
  <c r="D246" i="6"/>
  <c r="J249" i="6"/>
  <c r="M245" i="6"/>
  <c r="D245" i="6"/>
  <c r="M244" i="6"/>
  <c r="K249" i="6"/>
  <c r="D244" i="6"/>
  <c r="M243" i="6"/>
  <c r="H249" i="6"/>
  <c r="D243" i="6"/>
  <c r="N240" i="6"/>
  <c r="L240" i="6"/>
  <c r="M239" i="6"/>
  <c r="D239" i="6"/>
  <c r="M238" i="6"/>
  <c r="D238" i="6"/>
  <c r="K240" i="6"/>
  <c r="D237" i="6"/>
  <c r="M236" i="6"/>
  <c r="D236" i="6"/>
  <c r="J240" i="6"/>
  <c r="D235" i="6"/>
  <c r="M234" i="6"/>
  <c r="I240" i="6"/>
  <c r="D234" i="6"/>
  <c r="M233" i="6"/>
  <c r="D233" i="6"/>
  <c r="N230" i="6"/>
  <c r="I230" i="6"/>
  <c r="H230" i="6"/>
  <c r="M229" i="6"/>
  <c r="D229" i="6"/>
  <c r="D228" i="6"/>
  <c r="D227" i="6"/>
  <c r="M226" i="6"/>
  <c r="D226" i="6"/>
  <c r="M225" i="6"/>
  <c r="D225" i="6"/>
  <c r="M224" i="6"/>
  <c r="D224" i="6"/>
  <c r="J230" i="6"/>
  <c r="D223" i="6"/>
  <c r="N220" i="6"/>
  <c r="D219" i="6"/>
  <c r="M218" i="6"/>
  <c r="D218" i="6"/>
  <c r="H220" i="6"/>
  <c r="M217" i="6"/>
  <c r="D217" i="6"/>
  <c r="I220" i="6"/>
  <c r="D216" i="6"/>
  <c r="D215" i="6"/>
  <c r="M214" i="6"/>
  <c r="D214" i="6"/>
  <c r="L220" i="6"/>
  <c r="K220" i="6"/>
  <c r="M213" i="6"/>
  <c r="D213" i="6"/>
  <c r="N210" i="6"/>
  <c r="M209" i="6"/>
  <c r="M208" i="6"/>
  <c r="D208" i="6"/>
  <c r="M207" i="6"/>
  <c r="D207" i="6"/>
  <c r="M206" i="6"/>
  <c r="D206" i="6"/>
  <c r="M205" i="6"/>
  <c r="D205" i="6"/>
  <c r="H210" i="6"/>
  <c r="M204" i="6"/>
  <c r="D204" i="6"/>
  <c r="D203" i="6"/>
  <c r="D202" i="6"/>
  <c r="N199" i="6"/>
  <c r="M197" i="6"/>
  <c r="D197" i="6"/>
  <c r="M196" i="6"/>
  <c r="D196" i="6"/>
  <c r="M195" i="6"/>
  <c r="D195" i="6"/>
  <c r="M194" i="6"/>
  <c r="D194" i="6"/>
  <c r="J199" i="6"/>
  <c r="H199" i="6"/>
  <c r="M193" i="6"/>
  <c r="D193" i="6"/>
  <c r="M192" i="6"/>
  <c r="D192" i="6"/>
  <c r="N187" i="6"/>
  <c r="L187" i="6"/>
  <c r="M186" i="6"/>
  <c r="M185" i="6"/>
  <c r="D185" i="6"/>
  <c r="M184" i="6"/>
  <c r="D184" i="6"/>
  <c r="K187" i="6"/>
  <c r="D183" i="6"/>
  <c r="M182" i="6"/>
  <c r="D182" i="6"/>
  <c r="G187" i="6"/>
  <c r="D181" i="6"/>
  <c r="M180" i="6"/>
  <c r="D180" i="6"/>
  <c r="N177" i="6"/>
  <c r="M176" i="6"/>
  <c r="D176" i="6"/>
  <c r="D175" i="6"/>
  <c r="D174" i="6"/>
  <c r="M173" i="6"/>
  <c r="D173" i="6"/>
  <c r="M172" i="6"/>
  <c r="D172" i="6"/>
  <c r="M171" i="6"/>
  <c r="D171" i="6"/>
  <c r="L177" i="6"/>
  <c r="H177" i="6"/>
  <c r="D170" i="6"/>
  <c r="I177" i="6"/>
  <c r="M169" i="6"/>
  <c r="D169" i="6"/>
  <c r="N166" i="6"/>
  <c r="K166" i="6"/>
  <c r="I166" i="6"/>
  <c r="M165" i="6"/>
  <c r="M164" i="6"/>
  <c r="D164" i="6"/>
  <c r="M163" i="6"/>
  <c r="D163" i="6"/>
  <c r="D162" i="6"/>
  <c r="M161" i="6"/>
  <c r="D161" i="6"/>
  <c r="M160" i="6"/>
  <c r="D160" i="6"/>
  <c r="M159" i="6"/>
  <c r="D159" i="6"/>
  <c r="L166" i="6"/>
  <c r="G166" i="6"/>
  <c r="D158" i="6"/>
  <c r="N155" i="6"/>
  <c r="J155" i="6"/>
  <c r="M154" i="6"/>
  <c r="D153" i="6"/>
  <c r="M152" i="6"/>
  <c r="D152" i="6"/>
  <c r="I155" i="6"/>
  <c r="M151" i="6"/>
  <c r="D151" i="6"/>
  <c r="M150" i="6"/>
  <c r="D150" i="6"/>
  <c r="M149" i="6"/>
  <c r="D149" i="6"/>
  <c r="L155" i="6"/>
  <c r="K155" i="6"/>
  <c r="D148" i="6"/>
  <c r="N145" i="6"/>
  <c r="L145" i="6"/>
  <c r="K145" i="6"/>
  <c r="J145" i="6"/>
  <c r="I145" i="6"/>
  <c r="H145" i="6"/>
  <c r="G145" i="6"/>
  <c r="M144" i="6"/>
  <c r="D144" i="6"/>
  <c r="M143" i="6"/>
  <c r="D143" i="6"/>
  <c r="M142" i="6"/>
  <c r="D142" i="6"/>
  <c r="M141" i="6"/>
  <c r="D141" i="6"/>
  <c r="M140" i="6"/>
  <c r="D140" i="6"/>
  <c r="M139" i="6"/>
  <c r="D139" i="6"/>
  <c r="M138" i="6"/>
  <c r="D138" i="6"/>
  <c r="N135" i="6"/>
  <c r="L135" i="6"/>
  <c r="K135" i="6"/>
  <c r="J135" i="6"/>
  <c r="I135" i="6"/>
  <c r="H135" i="6"/>
  <c r="M134" i="6"/>
  <c r="M133" i="6"/>
  <c r="D133" i="6"/>
  <c r="M132" i="6"/>
  <c r="D132" i="6"/>
  <c r="M131" i="6"/>
  <c r="D131" i="6"/>
  <c r="M130" i="6"/>
  <c r="D130" i="6"/>
  <c r="M129" i="6"/>
  <c r="D129" i="6"/>
  <c r="G128" i="6"/>
  <c r="G135" i="6" s="1"/>
  <c r="D128" i="6"/>
  <c r="N125" i="6"/>
  <c r="L125" i="6"/>
  <c r="K125" i="6"/>
  <c r="J125" i="6"/>
  <c r="I125" i="6"/>
  <c r="H125" i="6"/>
  <c r="G125" i="6"/>
  <c r="M124" i="6"/>
  <c r="M123" i="6"/>
  <c r="D123" i="6"/>
  <c r="M122" i="6"/>
  <c r="D122" i="6"/>
  <c r="M121" i="6"/>
  <c r="D121" i="6"/>
  <c r="M120" i="6"/>
  <c r="D120" i="6"/>
  <c r="M119" i="6"/>
  <c r="D119" i="6"/>
  <c r="M118" i="6"/>
  <c r="D118" i="6"/>
  <c r="M112" i="6"/>
  <c r="N110" i="6"/>
  <c r="L110" i="6"/>
  <c r="K110" i="6"/>
  <c r="J110" i="6"/>
  <c r="I110" i="6"/>
  <c r="H110" i="6"/>
  <c r="G110" i="6"/>
  <c r="M108" i="6"/>
  <c r="M107" i="6"/>
  <c r="N105" i="6"/>
  <c r="L105" i="6"/>
  <c r="K105" i="6"/>
  <c r="J105" i="6"/>
  <c r="I105" i="6"/>
  <c r="H105" i="6"/>
  <c r="G105" i="6"/>
  <c r="M104" i="6"/>
  <c r="D104" i="6"/>
  <c r="M103" i="6"/>
  <c r="D103" i="6"/>
  <c r="M102" i="6"/>
  <c r="D102" i="6"/>
  <c r="M95" i="6"/>
  <c r="N93" i="6"/>
  <c r="L93" i="6"/>
  <c r="K93" i="6"/>
  <c r="J93" i="6"/>
  <c r="I93" i="6"/>
  <c r="H93" i="6"/>
  <c r="G93" i="6"/>
  <c r="M92" i="6"/>
  <c r="M91" i="6"/>
  <c r="M90" i="6"/>
  <c r="M89" i="6"/>
  <c r="M88" i="6"/>
  <c r="M87" i="6"/>
  <c r="M86" i="6"/>
  <c r="M85" i="6"/>
  <c r="M84" i="6"/>
  <c r="M81" i="6"/>
  <c r="M80" i="6"/>
  <c r="M78" i="6"/>
  <c r="M76" i="6"/>
  <c r="M74" i="6"/>
  <c r="N71" i="6"/>
  <c r="L71" i="6"/>
  <c r="K71" i="6"/>
  <c r="J71" i="6"/>
  <c r="I71" i="6"/>
  <c r="G71" i="6"/>
  <c r="M70" i="6"/>
  <c r="H71" i="6"/>
  <c r="D70" i="6"/>
  <c r="M69" i="6"/>
  <c r="D69" i="6"/>
  <c r="M68" i="6"/>
  <c r="D68" i="6"/>
  <c r="M67" i="6"/>
  <c r="D67" i="6"/>
  <c r="M66" i="6"/>
  <c r="D66" i="6"/>
  <c r="M65" i="6"/>
  <c r="D65" i="6"/>
  <c r="M64" i="6"/>
  <c r="D64" i="6"/>
  <c r="M63" i="6"/>
  <c r="D63" i="6"/>
  <c r="N60" i="6"/>
  <c r="L60" i="6"/>
  <c r="K60" i="6"/>
  <c r="G60" i="6"/>
  <c r="J60" i="6"/>
  <c r="I60" i="6"/>
  <c r="M59" i="6"/>
  <c r="D59" i="6"/>
  <c r="M58" i="6"/>
  <c r="D58" i="6"/>
  <c r="M57" i="6"/>
  <c r="D57" i="6"/>
  <c r="M56" i="6"/>
  <c r="D56" i="6"/>
  <c r="M55" i="6"/>
  <c r="D55" i="6"/>
  <c r="M54" i="6"/>
  <c r="D54" i="6"/>
  <c r="M53" i="6"/>
  <c r="D53" i="6"/>
  <c r="M52" i="6"/>
  <c r="D52" i="6"/>
  <c r="N49" i="6"/>
  <c r="L49" i="6"/>
  <c r="K49" i="6"/>
  <c r="G49" i="6"/>
  <c r="J49" i="6"/>
  <c r="I49" i="6"/>
  <c r="H49" i="6"/>
  <c r="D48" i="6"/>
  <c r="N45" i="6"/>
  <c r="L45" i="6"/>
  <c r="K45" i="6"/>
  <c r="J45" i="6"/>
  <c r="I45" i="6"/>
  <c r="H45" i="6"/>
  <c r="G45" i="6"/>
  <c r="M44" i="6"/>
  <c r="D44" i="6"/>
  <c r="M43" i="6"/>
  <c r="M42" i="6"/>
  <c r="D42" i="6"/>
  <c r="M41" i="6"/>
  <c r="D41" i="6"/>
  <c r="M40" i="6"/>
  <c r="D40" i="6"/>
  <c r="N37" i="6"/>
  <c r="L37" i="6"/>
  <c r="K37" i="6"/>
  <c r="J37" i="6"/>
  <c r="I37" i="6"/>
  <c r="H37" i="6"/>
  <c r="G37" i="6"/>
  <c r="M36" i="6"/>
  <c r="D36" i="6"/>
  <c r="M35" i="6"/>
  <c r="D35" i="6"/>
  <c r="M34" i="6"/>
  <c r="D34" i="6"/>
  <c r="M33" i="6"/>
  <c r="D33" i="6"/>
  <c r="M32" i="6"/>
  <c r="D32" i="6"/>
  <c r="M31" i="6"/>
  <c r="D31" i="6"/>
  <c r="M30" i="6"/>
  <c r="D30" i="6"/>
  <c r="M29" i="6"/>
  <c r="D29" i="6"/>
  <c r="N26" i="6"/>
  <c r="L26" i="6"/>
  <c r="K26" i="6"/>
  <c r="J26" i="6"/>
  <c r="I26" i="6"/>
  <c r="H26" i="6"/>
  <c r="G26" i="6"/>
  <c r="M25" i="6"/>
  <c r="D25" i="6"/>
  <c r="M24" i="6"/>
  <c r="D24" i="6"/>
  <c r="M23" i="6"/>
  <c r="D23" i="6"/>
  <c r="M22" i="6"/>
  <c r="D22" i="6"/>
  <c r="M21" i="6"/>
  <c r="D21" i="6"/>
  <c r="M20" i="6"/>
  <c r="D20" i="6"/>
  <c r="M19" i="6"/>
  <c r="D19" i="6"/>
  <c r="M18" i="6"/>
  <c r="D18" i="6"/>
  <c r="B17" i="6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H475" i="4"/>
  <c r="H481" i="4" s="1"/>
  <c r="G475" i="4"/>
  <c r="G481" i="4" s="1"/>
  <c r="F475" i="4"/>
  <c r="F481" i="4" s="1"/>
  <c r="E475" i="4"/>
  <c r="E481" i="4" s="1"/>
  <c r="D112" i="4"/>
  <c r="D112" i="3"/>
  <c r="G114" i="6" l="1"/>
  <c r="J114" i="6"/>
  <c r="L605" i="6"/>
  <c r="J605" i="6"/>
  <c r="L114" i="6"/>
  <c r="M93" i="6"/>
  <c r="M105" i="6"/>
  <c r="M128" i="6"/>
  <c r="M135" i="6" s="1"/>
  <c r="G605" i="6"/>
  <c r="H114" i="6"/>
  <c r="I605" i="6"/>
  <c r="M594" i="6"/>
  <c r="M603" i="6"/>
  <c r="M71" i="6"/>
  <c r="M559" i="6"/>
  <c r="I97" i="6"/>
  <c r="L97" i="6"/>
  <c r="H605" i="6"/>
  <c r="M37" i="6"/>
  <c r="I114" i="6"/>
  <c r="K114" i="6"/>
  <c r="M342" i="6"/>
  <c r="K605" i="6"/>
  <c r="M415" i="6"/>
  <c r="J97" i="6"/>
  <c r="G210" i="6"/>
  <c r="M317" i="6"/>
  <c r="J400" i="6"/>
  <c r="G494" i="6"/>
  <c r="M45" i="6"/>
  <c r="M162" i="6"/>
  <c r="M181" i="6"/>
  <c r="H240" i="6"/>
  <c r="M287" i="6"/>
  <c r="K97" i="6"/>
  <c r="K177" i="6"/>
  <c r="L249" i="6"/>
  <c r="M277" i="6"/>
  <c r="H306" i="6"/>
  <c r="M309" i="6"/>
  <c r="M325" i="6"/>
  <c r="M353" i="6"/>
  <c r="M356" i="6" s="1"/>
  <c r="M390" i="6"/>
  <c r="M397" i="6"/>
  <c r="M400" i="6" s="1"/>
  <c r="H408" i="6"/>
  <c r="M426" i="6"/>
  <c r="G443" i="6"/>
  <c r="H461" i="6"/>
  <c r="M466" i="6"/>
  <c r="H475" i="6"/>
  <c r="I210" i="6"/>
  <c r="M370" i="6"/>
  <c r="G375" i="6"/>
  <c r="G381" i="6"/>
  <c r="M378" i="6"/>
  <c r="M381" i="6" s="1"/>
  <c r="K393" i="6"/>
  <c r="M418" i="6"/>
  <c r="L422" i="6"/>
  <c r="M421" i="6"/>
  <c r="I443" i="6"/>
  <c r="J408" i="6"/>
  <c r="M511" i="6"/>
  <c r="M125" i="6"/>
  <c r="M109" i="6"/>
  <c r="M110" i="6" s="1"/>
  <c r="J210" i="6"/>
  <c r="G249" i="6"/>
  <c r="G278" i="6"/>
  <c r="M272" i="6"/>
  <c r="K230" i="6"/>
  <c r="L306" i="6"/>
  <c r="M318" i="6"/>
  <c r="I187" i="6"/>
  <c r="K278" i="6"/>
  <c r="K375" i="6"/>
  <c r="M391" i="6"/>
  <c r="L415" i="6"/>
  <c r="M433" i="6"/>
  <c r="M436" i="6" s="1"/>
  <c r="M459" i="6"/>
  <c r="M461" i="6" s="1"/>
  <c r="G468" i="6"/>
  <c r="M528" i="6"/>
  <c r="M170" i="6"/>
  <c r="I321" i="6"/>
  <c r="L210" i="6"/>
  <c r="L230" i="6"/>
  <c r="M254" i="6"/>
  <c r="M373" i="6"/>
  <c r="M148" i="6"/>
  <c r="K199" i="6"/>
  <c r="M216" i="6"/>
  <c r="L278" i="6"/>
  <c r="M301" i="6"/>
  <c r="G321" i="6"/>
  <c r="L381" i="6"/>
  <c r="H400" i="6"/>
  <c r="M404" i="6"/>
  <c r="K436" i="6"/>
  <c r="M500" i="6"/>
  <c r="M60" i="6"/>
  <c r="G155" i="6"/>
  <c r="M153" i="6"/>
  <c r="M175" i="6"/>
  <c r="H187" i="6"/>
  <c r="M267" i="6"/>
  <c r="M183" i="6"/>
  <c r="L199" i="6"/>
  <c r="M198" i="6"/>
  <c r="M199" i="6" s="1"/>
  <c r="M203" i="6"/>
  <c r="J220" i="6"/>
  <c r="M296" i="6"/>
  <c r="G331" i="6"/>
  <c r="L331" i="6"/>
  <c r="M386" i="6"/>
  <c r="M387" i="6" s="1"/>
  <c r="M425" i="6"/>
  <c r="M472" i="6"/>
  <c r="M490" i="6"/>
  <c r="M494" i="6" s="1"/>
  <c r="J501" i="6"/>
  <c r="H166" i="6"/>
  <c r="M237" i="6"/>
  <c r="M252" i="6"/>
  <c r="M265" i="6"/>
  <c r="H297" i="6"/>
  <c r="M291" i="6"/>
  <c r="M371" i="6"/>
  <c r="M441" i="6"/>
  <c r="M443" i="6" s="1"/>
  <c r="M467" i="6"/>
  <c r="M219" i="6"/>
  <c r="M308" i="6"/>
  <c r="I310" i="6"/>
  <c r="M366" i="6"/>
  <c r="M485" i="6"/>
  <c r="M158" i="6"/>
  <c r="M286" i="6"/>
  <c r="L367" i="6"/>
  <c r="M525" i="6"/>
  <c r="M255" i="6"/>
  <c r="M268" i="6"/>
  <c r="M363" i="6"/>
  <c r="M374" i="6"/>
  <c r="M464" i="6"/>
  <c r="G501" i="6"/>
  <c r="M498" i="6"/>
  <c r="H539" i="6"/>
  <c r="M515" i="6"/>
  <c r="L429" i="6"/>
  <c r="G480" i="6"/>
  <c r="M478" i="6"/>
  <c r="M480" i="6" s="1"/>
  <c r="I199" i="6"/>
  <c r="M227" i="6"/>
  <c r="L260" i="6"/>
  <c r="G269" i="6"/>
  <c r="H288" i="6"/>
  <c r="M347" i="6"/>
  <c r="J539" i="6"/>
  <c r="H468" i="6"/>
  <c r="K486" i="6"/>
  <c r="M145" i="6"/>
  <c r="J187" i="6"/>
  <c r="M235" i="6"/>
  <c r="M248" i="6"/>
  <c r="M249" i="6" s="1"/>
  <c r="M276" i="6"/>
  <c r="H321" i="6"/>
  <c r="M359" i="6"/>
  <c r="M360" i="6" s="1"/>
  <c r="G422" i="6"/>
  <c r="G454" i="6"/>
  <c r="M450" i="6"/>
  <c r="M454" i="6" s="1"/>
  <c r="I468" i="6"/>
  <c r="K501" i="6"/>
  <c r="L539" i="6"/>
  <c r="M518" i="6"/>
  <c r="K288" i="6"/>
  <c r="I400" i="6"/>
  <c r="H454" i="6"/>
  <c r="M483" i="6"/>
  <c r="L501" i="6"/>
  <c r="N539" i="6"/>
  <c r="G240" i="6"/>
  <c r="M324" i="6"/>
  <c r="I422" i="6"/>
  <c r="I454" i="6"/>
  <c r="H155" i="6"/>
  <c r="J166" i="6"/>
  <c r="G97" i="6"/>
  <c r="K269" i="6"/>
  <c r="L288" i="6"/>
  <c r="M26" i="6"/>
  <c r="K210" i="6"/>
  <c r="M228" i="6"/>
  <c r="M330" i="6"/>
  <c r="M345" i="6"/>
  <c r="G349" i="6"/>
  <c r="M499" i="6"/>
  <c r="M508" i="6"/>
  <c r="M521" i="6"/>
  <c r="M618" i="6"/>
  <c r="M48" i="6"/>
  <c r="M49" i="6" s="1"/>
  <c r="H60" i="6"/>
  <c r="H97" i="6" s="1"/>
  <c r="J177" i="6"/>
  <c r="M174" i="6"/>
  <c r="L189" i="6"/>
  <c r="M189" i="6" s="1"/>
  <c r="M202" i="6"/>
  <c r="M215" i="6"/>
  <c r="M223" i="6"/>
  <c r="G230" i="6"/>
  <c r="J260" i="6"/>
  <c r="M263" i="6"/>
  <c r="J269" i="6"/>
  <c r="J288" i="6"/>
  <c r="G306" i="6"/>
  <c r="M300" i="6"/>
  <c r="H349" i="6"/>
  <c r="J375" i="6"/>
  <c r="M403" i="6"/>
  <c r="G408" i="6"/>
  <c r="G475" i="6"/>
  <c r="M497" i="6"/>
  <c r="G177" i="6"/>
  <c r="G393" i="6"/>
  <c r="M507" i="6"/>
  <c r="G288" i="6"/>
  <c r="G220" i="6"/>
  <c r="M471" i="6"/>
  <c r="G618" i="6"/>
  <c r="G199" i="6"/>
  <c r="M364" i="6"/>
  <c r="M577" i="6"/>
  <c r="M578" i="6" s="1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M177" i="6" l="1"/>
  <c r="M486" i="6"/>
  <c r="M605" i="6"/>
  <c r="G545" i="6"/>
  <c r="G608" i="6" s="1"/>
  <c r="G622" i="6" s="1"/>
  <c r="I658" i="6" s="1"/>
  <c r="M114" i="6"/>
  <c r="M240" i="6"/>
  <c r="M475" i="6"/>
  <c r="J545" i="6"/>
  <c r="J608" i="6" s="1"/>
  <c r="J622" i="6" s="1"/>
  <c r="M310" i="6"/>
  <c r="I545" i="6"/>
  <c r="I608" i="6" s="1"/>
  <c r="I622" i="6" s="1"/>
  <c r="M278" i="6"/>
  <c r="M220" i="6"/>
  <c r="M321" i="6"/>
  <c r="H545" i="6"/>
  <c r="H608" i="6" s="1"/>
  <c r="H622" i="6" s="1"/>
  <c r="M393" i="6"/>
  <c r="M468" i="6"/>
  <c r="M297" i="6"/>
  <c r="M260" i="6"/>
  <c r="M288" i="6"/>
  <c r="L545" i="6"/>
  <c r="L608" i="6" s="1"/>
  <c r="L622" i="6" s="1"/>
  <c r="M187" i="6"/>
  <c r="M269" i="6"/>
  <c r="M210" i="6"/>
  <c r="M501" i="6"/>
  <c r="M331" i="6"/>
  <c r="M97" i="6"/>
  <c r="M230" i="6"/>
  <c r="M155" i="6"/>
  <c r="K545" i="6"/>
  <c r="K608" i="6" s="1"/>
  <c r="K622" i="6" s="1"/>
  <c r="M367" i="6"/>
  <c r="M375" i="6"/>
  <c r="M306" i="6"/>
  <c r="M408" i="6"/>
  <c r="M349" i="6"/>
  <c r="M429" i="6"/>
  <c r="M422" i="6"/>
  <c r="M539" i="6"/>
  <c r="M166" i="6"/>
  <c r="A98" i="4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99" i="4"/>
  <c r="A98" i="3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99" i="3"/>
  <c r="A98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99" i="2"/>
  <c r="M545" i="6" l="1"/>
  <c r="M608" i="6" s="1"/>
  <c r="M622" i="6" s="1"/>
  <c r="C12" i="4"/>
  <c r="D12" i="4" s="1"/>
  <c r="E12" i="4" s="1"/>
  <c r="F12" i="4" s="1"/>
  <c r="G12" i="4" s="1"/>
  <c r="H12" i="4" s="1"/>
  <c r="C12" i="3"/>
  <c r="D12" i="3" s="1"/>
  <c r="E12" i="3" s="1"/>
  <c r="F12" i="3" s="1"/>
  <c r="G12" i="3" s="1"/>
  <c r="H12" i="3" s="1"/>
  <c r="C12" i="2"/>
  <c r="C12" i="1"/>
  <c r="J658" i="6"/>
  <c r="D12" i="2" l="1"/>
  <c r="E12" i="2" s="1"/>
  <c r="F12" i="2" s="1"/>
  <c r="G12" i="2" s="1"/>
  <c r="H12" i="2" s="1"/>
  <c r="I12" i="2" s="1"/>
  <c r="D12" i="1"/>
  <c r="E12" i="1" s="1"/>
  <c r="F12" i="1" s="1"/>
  <c r="G12" i="1" s="1"/>
  <c r="H12" i="1" s="1"/>
  <c r="I12" i="1" s="1"/>
  <c r="J12" i="1" s="1"/>
  <c r="J12" i="2" l="1"/>
  <c r="I12" i="4"/>
  <c r="J12" i="4" s="1"/>
  <c r="I12" i="3"/>
  <c r="J12" i="3" l="1"/>
  <c r="D112" i="2" l="1"/>
  <c r="H489" i="4" l="1"/>
  <c r="G489" i="4"/>
  <c r="F489" i="4"/>
  <c r="E489" i="4"/>
  <c r="H489" i="3"/>
  <c r="G489" i="3"/>
  <c r="F489" i="3"/>
  <c r="E489" i="3"/>
  <c r="H489" i="2"/>
  <c r="G489" i="2"/>
  <c r="F489" i="2"/>
  <c r="E489" i="2"/>
  <c r="H489" i="1"/>
  <c r="G489" i="1"/>
  <c r="F489" i="1"/>
  <c r="E489" i="1"/>
  <c r="H475" i="3"/>
  <c r="H481" i="3" s="1"/>
  <c r="G475" i="3"/>
  <c r="G481" i="3" s="1"/>
  <c r="F475" i="3"/>
  <c r="F481" i="3" s="1"/>
  <c r="E475" i="3"/>
  <c r="E481" i="3" s="1"/>
  <c r="H475" i="2"/>
  <c r="H481" i="2" s="1"/>
  <c r="G475" i="2"/>
  <c r="G481" i="2" s="1"/>
  <c r="F475" i="2"/>
  <c r="F481" i="2" s="1"/>
  <c r="E475" i="2"/>
  <c r="E481" i="2" s="1"/>
  <c r="H475" i="1"/>
  <c r="H481" i="1" s="1"/>
  <c r="G475" i="1"/>
  <c r="G481" i="1" s="1"/>
  <c r="F475" i="1"/>
  <c r="F481" i="1" s="1"/>
  <c r="E475" i="1"/>
  <c r="E481" i="1" s="1"/>
  <c r="G346" i="4" l="1"/>
  <c r="G356" i="2"/>
  <c r="G361" i="4"/>
  <c r="G342" i="1"/>
  <c r="G407" i="3"/>
  <c r="G409" i="3" s="1"/>
  <c r="G275" i="4"/>
  <c r="G294" i="1"/>
  <c r="G305" i="1"/>
  <c r="G331" i="2"/>
  <c r="G336" i="4"/>
  <c r="E346" i="2"/>
  <c r="H331" i="2"/>
  <c r="H356" i="2"/>
  <c r="G214" i="3"/>
  <c r="G223" i="3"/>
  <c r="G232" i="4"/>
  <c r="G259" i="4"/>
  <c r="G267" i="4"/>
  <c r="F346" i="2"/>
  <c r="H305" i="4"/>
  <c r="H336" i="2"/>
  <c r="H346" i="2"/>
  <c r="H351" i="3"/>
  <c r="H361" i="2"/>
  <c r="H136" i="4"/>
  <c r="E346" i="4"/>
  <c r="G30" i="1"/>
  <c r="G57" i="4"/>
  <c r="G77" i="4"/>
  <c r="G130" i="1"/>
  <c r="G143" i="3"/>
  <c r="G152" i="2"/>
  <c r="G162" i="4"/>
  <c r="G171" i="4"/>
  <c r="G198" i="1"/>
  <c r="G206" i="3"/>
  <c r="G21" i="2"/>
  <c r="G39" i="2"/>
  <c r="H198" i="1"/>
  <c r="H206" i="3"/>
  <c r="H214" i="3"/>
  <c r="H259" i="4"/>
  <c r="H267" i="4"/>
  <c r="H294" i="4"/>
  <c r="H326" i="3"/>
  <c r="H21" i="1"/>
  <c r="H48" i="2"/>
  <c r="H57" i="3"/>
  <c r="H66" i="4"/>
  <c r="H77" i="3"/>
  <c r="H85" i="4"/>
  <c r="H223" i="2"/>
  <c r="H232" i="3"/>
  <c r="H240" i="4"/>
  <c r="H249" i="4"/>
  <c r="G289" i="3"/>
  <c r="G300" i="3"/>
  <c r="G310" i="3"/>
  <c r="G321" i="2"/>
  <c r="E48" i="1"/>
  <c r="E57" i="2"/>
  <c r="E66" i="3"/>
  <c r="E77" i="2"/>
  <c r="E85" i="3"/>
  <c r="E94" i="3"/>
  <c r="E101" i="4"/>
  <c r="E113" i="3"/>
  <c r="E136" i="3"/>
  <c r="E143" i="1"/>
  <c r="E289" i="1"/>
  <c r="E300" i="1"/>
  <c r="F136" i="3"/>
  <c r="F275" i="2"/>
  <c r="F283" i="3"/>
  <c r="F289" i="1"/>
  <c r="F294" i="4"/>
  <c r="F300" i="1"/>
  <c r="F305" i="4"/>
  <c r="F310" i="1"/>
  <c r="F315" i="3"/>
  <c r="F326" i="3"/>
  <c r="F336" i="2"/>
  <c r="F342" i="4"/>
  <c r="F351" i="3"/>
  <c r="F361" i="2"/>
  <c r="F407" i="1"/>
  <c r="F409" i="1" s="1"/>
  <c r="E30" i="4"/>
  <c r="G294" i="4"/>
  <c r="G305" i="4"/>
  <c r="G310" i="1"/>
  <c r="G315" i="3"/>
  <c r="G326" i="3"/>
  <c r="G336" i="2"/>
  <c r="G346" i="2"/>
  <c r="G351" i="3"/>
  <c r="G361" i="2"/>
  <c r="H310" i="1"/>
  <c r="H315" i="3"/>
  <c r="H39" i="1"/>
  <c r="G136" i="4"/>
  <c r="G321" i="1"/>
  <c r="G326" i="4"/>
  <c r="G331" i="1"/>
  <c r="G336" i="3"/>
  <c r="G356" i="1"/>
  <c r="G101" i="1"/>
  <c r="H77" i="4"/>
  <c r="H101" i="1"/>
  <c r="H130" i="1"/>
  <c r="H143" i="3"/>
  <c r="H152" i="2"/>
  <c r="H162" i="4"/>
  <c r="H171" i="4"/>
  <c r="H342" i="1"/>
  <c r="H346" i="4"/>
  <c r="H407" i="3"/>
  <c r="H409" i="3" s="1"/>
  <c r="G289" i="1"/>
  <c r="G300" i="1"/>
  <c r="H275" i="2"/>
  <c r="H283" i="3"/>
  <c r="H289" i="1"/>
  <c r="H300" i="1"/>
  <c r="H342" i="4"/>
  <c r="H407" i="1"/>
  <c r="H409" i="1" s="1"/>
  <c r="E152" i="1"/>
  <c r="E179" i="4"/>
  <c r="E214" i="2"/>
  <c r="E223" i="2"/>
  <c r="E232" i="3"/>
  <c r="E240" i="4"/>
  <c r="E249" i="4"/>
  <c r="E259" i="3"/>
  <c r="E267" i="3"/>
  <c r="E275" i="3"/>
  <c r="E289" i="2"/>
  <c r="E300" i="2"/>
  <c r="E310" i="2"/>
  <c r="E315" i="4"/>
  <c r="E326" i="4"/>
  <c r="E331" i="1"/>
  <c r="E336" i="3"/>
  <c r="E346" i="3"/>
  <c r="E351" i="4"/>
  <c r="E356" i="1"/>
  <c r="E361" i="3"/>
  <c r="F39" i="1"/>
  <c r="F57" i="3"/>
  <c r="F162" i="3"/>
  <c r="F171" i="3"/>
  <c r="F188" i="4"/>
  <c r="F223" i="2"/>
  <c r="F232" i="3"/>
  <c r="F240" i="4"/>
  <c r="F249" i="4"/>
  <c r="F259" i="3"/>
  <c r="F267" i="3"/>
  <c r="E162" i="3"/>
  <c r="F48" i="2"/>
  <c r="F85" i="4"/>
  <c r="F94" i="4"/>
  <c r="F113" i="4"/>
  <c r="F152" i="1"/>
  <c r="F179" i="4"/>
  <c r="F206" i="2"/>
  <c r="F214" i="2"/>
  <c r="G21" i="1"/>
  <c r="G48" i="2"/>
  <c r="G57" i="3"/>
  <c r="G66" i="4"/>
  <c r="G223" i="2"/>
  <c r="G232" i="3"/>
  <c r="G240" i="4"/>
  <c r="G249" i="4"/>
  <c r="F136" i="4"/>
  <c r="F143" i="2"/>
  <c r="H94" i="4"/>
  <c r="E259" i="4"/>
  <c r="E275" i="4"/>
  <c r="E294" i="1"/>
  <c r="E305" i="1"/>
  <c r="E342" i="1"/>
  <c r="E356" i="2"/>
  <c r="E361" i="4"/>
  <c r="E188" i="4"/>
  <c r="E267" i="4"/>
  <c r="F346" i="4"/>
  <c r="E171" i="3"/>
  <c r="F21" i="1"/>
  <c r="H30" i="1"/>
  <c r="H39" i="2"/>
  <c r="H223" i="3"/>
  <c r="H232" i="4"/>
  <c r="E283" i="1"/>
  <c r="E289" i="4"/>
  <c r="E294" i="2"/>
  <c r="E300" i="4"/>
  <c r="E305" i="2"/>
  <c r="E310" i="4"/>
  <c r="E315" i="1"/>
  <c r="E321" i="3"/>
  <c r="E326" i="1"/>
  <c r="E331" i="3"/>
  <c r="E342" i="2"/>
  <c r="E351" i="1"/>
  <c r="E356" i="3"/>
  <c r="E407" i="4"/>
  <c r="E409" i="4" s="1"/>
  <c r="E143" i="2"/>
  <c r="E206" i="2"/>
  <c r="E198" i="4"/>
  <c r="E206" i="1"/>
  <c r="E214" i="1"/>
  <c r="E223" i="1"/>
  <c r="E232" i="2"/>
  <c r="E240" i="3"/>
  <c r="E249" i="3"/>
  <c r="E259" i="2"/>
  <c r="E267" i="2"/>
  <c r="E275" i="2"/>
  <c r="E283" i="3"/>
  <c r="E294" i="4"/>
  <c r="E305" i="4"/>
  <c r="E310" i="1"/>
  <c r="E315" i="3"/>
  <c r="E326" i="3"/>
  <c r="E336" i="2"/>
  <c r="E342" i="4"/>
  <c r="E351" i="3"/>
  <c r="E361" i="2"/>
  <c r="E407" i="1"/>
  <c r="E409" i="1" s="1"/>
  <c r="E428" i="3"/>
  <c r="E478" i="3" s="1"/>
  <c r="E452" i="4"/>
  <c r="E479" i="4" s="1"/>
  <c r="E171" i="2"/>
  <c r="E179" i="3"/>
  <c r="F77" i="2"/>
  <c r="F130" i="4"/>
  <c r="F179" i="3"/>
  <c r="F188" i="3"/>
  <c r="F198" i="4"/>
  <c r="F206" i="1"/>
  <c r="F214" i="1"/>
  <c r="F259" i="2"/>
  <c r="F267" i="2"/>
  <c r="F428" i="3"/>
  <c r="F478" i="3" s="1"/>
  <c r="F452" i="4"/>
  <c r="F479" i="4" s="1"/>
  <c r="E130" i="4"/>
  <c r="F94" i="3"/>
  <c r="F113" i="3"/>
  <c r="F143" i="1"/>
  <c r="F232" i="2"/>
  <c r="F240" i="3"/>
  <c r="F249" i="3"/>
  <c r="G30" i="4"/>
  <c r="G48" i="1"/>
  <c r="G57" i="2"/>
  <c r="G66" i="3"/>
  <c r="G77" i="2"/>
  <c r="G85" i="3"/>
  <c r="G94" i="3"/>
  <c r="G101" i="4"/>
  <c r="G113" i="3"/>
  <c r="G130" i="4"/>
  <c r="G136" i="3"/>
  <c r="G143" i="1"/>
  <c r="G162" i="2"/>
  <c r="G171" i="2"/>
  <c r="G179" i="3"/>
  <c r="G188" i="3"/>
  <c r="G198" i="4"/>
  <c r="G206" i="1"/>
  <c r="G214" i="1"/>
  <c r="G223" i="1"/>
  <c r="G232" i="2"/>
  <c r="G240" i="3"/>
  <c r="G249" i="3"/>
  <c r="G259" i="2"/>
  <c r="G267" i="2"/>
  <c r="G275" i="2"/>
  <c r="G283" i="3"/>
  <c r="G342" i="4"/>
  <c r="G407" i="1"/>
  <c r="G409" i="1" s="1"/>
  <c r="G428" i="3"/>
  <c r="G478" i="3" s="1"/>
  <c r="G452" i="4"/>
  <c r="G479" i="4" s="1"/>
  <c r="E162" i="2"/>
  <c r="E188" i="3"/>
  <c r="F30" i="4"/>
  <c r="F48" i="1"/>
  <c r="F57" i="2"/>
  <c r="F66" i="3"/>
  <c r="F85" i="3"/>
  <c r="F101" i="4"/>
  <c r="F162" i="2"/>
  <c r="F171" i="2"/>
  <c r="F223" i="1"/>
  <c r="H30" i="4"/>
  <c r="H48" i="1"/>
  <c r="H57" i="2"/>
  <c r="H66" i="3"/>
  <c r="H77" i="2"/>
  <c r="H85" i="3"/>
  <c r="H94" i="3"/>
  <c r="H101" i="4"/>
  <c r="H113" i="3"/>
  <c r="H130" i="4"/>
  <c r="H136" i="3"/>
  <c r="H143" i="1"/>
  <c r="H162" i="2"/>
  <c r="H171" i="2"/>
  <c r="H179" i="3"/>
  <c r="H188" i="3"/>
  <c r="H198" i="4"/>
  <c r="H206" i="1"/>
  <c r="H214" i="1"/>
  <c r="H223" i="1"/>
  <c r="H232" i="2"/>
  <c r="H240" i="3"/>
  <c r="H249" i="3"/>
  <c r="H259" i="2"/>
  <c r="H267" i="2"/>
  <c r="H428" i="3"/>
  <c r="H478" i="3" s="1"/>
  <c r="H452" i="4"/>
  <c r="H479" i="4" s="1"/>
  <c r="E283" i="4"/>
  <c r="E321" i="1"/>
  <c r="E407" i="2"/>
  <c r="E409" i="2" s="1"/>
  <c r="E428" i="4"/>
  <c r="E478" i="4" s="1"/>
  <c r="E472" i="1"/>
  <c r="E480" i="1" s="1"/>
  <c r="E94" i="4"/>
  <c r="F275" i="3"/>
  <c r="F283" i="4"/>
  <c r="F289" i="2"/>
  <c r="F300" i="2"/>
  <c r="F310" i="2"/>
  <c r="F315" i="4"/>
  <c r="F321" i="1"/>
  <c r="F326" i="4"/>
  <c r="F331" i="1"/>
  <c r="F336" i="3"/>
  <c r="F346" i="3"/>
  <c r="F351" i="4"/>
  <c r="F356" i="1"/>
  <c r="F361" i="3"/>
  <c r="F407" i="2"/>
  <c r="F409" i="2" s="1"/>
  <c r="F428" i="4"/>
  <c r="F478" i="4" s="1"/>
  <c r="F472" i="1"/>
  <c r="F480" i="1" s="1"/>
  <c r="G39" i="1"/>
  <c r="G77" i="3"/>
  <c r="G85" i="4"/>
  <c r="G94" i="4"/>
  <c r="G113" i="4"/>
  <c r="G143" i="2"/>
  <c r="G152" i="1"/>
  <c r="G162" i="3"/>
  <c r="G171" i="3"/>
  <c r="G179" i="4"/>
  <c r="G188" i="4"/>
  <c r="G206" i="2"/>
  <c r="G214" i="2"/>
  <c r="G259" i="3"/>
  <c r="G267" i="3"/>
  <c r="G275" i="3"/>
  <c r="G283" i="4"/>
  <c r="G289" i="2"/>
  <c r="G300" i="2"/>
  <c r="G310" i="2"/>
  <c r="G315" i="4"/>
  <c r="G346" i="3"/>
  <c r="G351" i="4"/>
  <c r="G361" i="3"/>
  <c r="G407" i="2"/>
  <c r="G409" i="2" s="1"/>
  <c r="G428" i="4"/>
  <c r="G478" i="4" s="1"/>
  <c r="G472" i="1"/>
  <c r="G480" i="1" s="1"/>
  <c r="E39" i="1"/>
  <c r="E57" i="3"/>
  <c r="H113" i="4"/>
  <c r="H143" i="2"/>
  <c r="H152" i="1"/>
  <c r="H162" i="3"/>
  <c r="H171" i="3"/>
  <c r="H179" i="4"/>
  <c r="H188" i="4"/>
  <c r="H206" i="2"/>
  <c r="H214" i="2"/>
  <c r="H259" i="3"/>
  <c r="H267" i="3"/>
  <c r="H275" i="3"/>
  <c r="H283" i="4"/>
  <c r="H289" i="2"/>
  <c r="H300" i="2"/>
  <c r="H310" i="2"/>
  <c r="H315" i="4"/>
  <c r="H321" i="1"/>
  <c r="H326" i="4"/>
  <c r="H331" i="1"/>
  <c r="H336" i="3"/>
  <c r="H346" i="3"/>
  <c r="H351" i="4"/>
  <c r="H356" i="1"/>
  <c r="H361" i="3"/>
  <c r="H407" i="2"/>
  <c r="H409" i="2" s="1"/>
  <c r="H428" i="4"/>
  <c r="H478" i="4" s="1"/>
  <c r="H472" i="1"/>
  <c r="H480" i="1" s="1"/>
  <c r="E162" i="4"/>
  <c r="E171" i="4"/>
  <c r="E289" i="3"/>
  <c r="E300" i="3"/>
  <c r="E310" i="3"/>
  <c r="E321" i="2"/>
  <c r="E331" i="2"/>
  <c r="E336" i="4"/>
  <c r="E407" i="3"/>
  <c r="E409" i="3" s="1"/>
  <c r="E452" i="1"/>
  <c r="E479" i="1" s="1"/>
  <c r="E472" i="2"/>
  <c r="E480" i="2" s="1"/>
  <c r="E39" i="2"/>
  <c r="E206" i="3"/>
  <c r="F30" i="1"/>
  <c r="F39" i="2"/>
  <c r="F48" i="3"/>
  <c r="F57" i="4"/>
  <c r="F77" i="4"/>
  <c r="F101" i="1"/>
  <c r="F130" i="1"/>
  <c r="F143" i="3"/>
  <c r="F152" i="2"/>
  <c r="F162" i="4"/>
  <c r="F171" i="4"/>
  <c r="F198" i="1"/>
  <c r="F206" i="3"/>
  <c r="F214" i="3"/>
  <c r="F223" i="3"/>
  <c r="F232" i="4"/>
  <c r="F259" i="4"/>
  <c r="F267" i="4"/>
  <c r="F275" i="4"/>
  <c r="F289" i="3"/>
  <c r="F294" i="1"/>
  <c r="F300" i="3"/>
  <c r="F305" i="1"/>
  <c r="F310" i="3"/>
  <c r="F321" i="2"/>
  <c r="F331" i="2"/>
  <c r="F336" i="4"/>
  <c r="F342" i="1"/>
  <c r="F356" i="2"/>
  <c r="F361" i="4"/>
  <c r="F407" i="3"/>
  <c r="F409" i="3" s="1"/>
  <c r="F452" i="1"/>
  <c r="F479" i="1" s="1"/>
  <c r="F472" i="2"/>
  <c r="F480" i="2" s="1"/>
  <c r="E66" i="4"/>
  <c r="E77" i="3"/>
  <c r="E130" i="1"/>
  <c r="E152" i="2"/>
  <c r="E214" i="3"/>
  <c r="E232" i="4"/>
  <c r="F21" i="2"/>
  <c r="G48" i="3"/>
  <c r="G452" i="1"/>
  <c r="G479" i="1" s="1"/>
  <c r="G472" i="2"/>
  <c r="G480" i="2" s="1"/>
  <c r="E198" i="1"/>
  <c r="E223" i="3"/>
  <c r="H21" i="2"/>
  <c r="H48" i="3"/>
  <c r="H57" i="4"/>
  <c r="H275" i="4"/>
  <c r="H289" i="3"/>
  <c r="H294" i="1"/>
  <c r="H300" i="3"/>
  <c r="H305" i="1"/>
  <c r="H310" i="3"/>
  <c r="H321" i="2"/>
  <c r="H336" i="4"/>
  <c r="H361" i="4"/>
  <c r="H452" i="1"/>
  <c r="H479" i="1" s="1"/>
  <c r="H472" i="2"/>
  <c r="H480" i="2" s="1"/>
  <c r="E48" i="2"/>
  <c r="E66" i="1"/>
  <c r="E94" i="1"/>
  <c r="E101" i="2"/>
  <c r="E214" i="4"/>
  <c r="E240" i="1"/>
  <c r="E428" i="1"/>
  <c r="E478" i="1" s="1"/>
  <c r="E452" i="2"/>
  <c r="E479" i="2" s="1"/>
  <c r="E472" i="3"/>
  <c r="E480" i="3" s="1"/>
  <c r="E113" i="1"/>
  <c r="E136" i="1"/>
  <c r="E143" i="4"/>
  <c r="E206" i="4"/>
  <c r="E249" i="1"/>
  <c r="F21" i="3"/>
  <c r="F30" i="2"/>
  <c r="F39" i="3"/>
  <c r="F48" i="4"/>
  <c r="F66" i="1"/>
  <c r="F85" i="1"/>
  <c r="F94" i="1"/>
  <c r="F101" i="2"/>
  <c r="F113" i="1"/>
  <c r="F130" i="2"/>
  <c r="F136" i="1"/>
  <c r="F143" i="4"/>
  <c r="F152" i="3"/>
  <c r="F179" i="1"/>
  <c r="F188" i="1"/>
  <c r="F198" i="2"/>
  <c r="F206" i="4"/>
  <c r="F214" i="4"/>
  <c r="F223" i="4"/>
  <c r="F240" i="1"/>
  <c r="F249" i="1"/>
  <c r="F283" i="1"/>
  <c r="F289" i="4"/>
  <c r="F294" i="2"/>
  <c r="F300" i="4"/>
  <c r="F305" i="2"/>
  <c r="F310" i="4"/>
  <c r="F315" i="1"/>
  <c r="F321" i="3"/>
  <c r="F326" i="1"/>
  <c r="F331" i="3"/>
  <c r="F342" i="2"/>
  <c r="F351" i="1"/>
  <c r="F356" i="3"/>
  <c r="F407" i="4"/>
  <c r="F409" i="4" s="1"/>
  <c r="F428" i="1"/>
  <c r="F478" i="1" s="1"/>
  <c r="F452" i="2"/>
  <c r="F479" i="2" s="1"/>
  <c r="F472" i="3"/>
  <c r="F480" i="3" s="1"/>
  <c r="E21" i="1"/>
  <c r="E39" i="3"/>
  <c r="E85" i="1"/>
  <c r="E188" i="1"/>
  <c r="E198" i="2"/>
  <c r="E223" i="4"/>
  <c r="G30" i="2"/>
  <c r="G39" i="3"/>
  <c r="G48" i="4"/>
  <c r="G66" i="1"/>
  <c r="G85" i="1"/>
  <c r="G94" i="1"/>
  <c r="G101" i="2"/>
  <c r="G113" i="1"/>
  <c r="G130" i="2"/>
  <c r="G136" i="1"/>
  <c r="G143" i="4"/>
  <c r="G152" i="3"/>
  <c r="G179" i="1"/>
  <c r="G188" i="1"/>
  <c r="G198" i="2"/>
  <c r="G206" i="4"/>
  <c r="G214" i="4"/>
  <c r="G223" i="4"/>
  <c r="G240" i="1"/>
  <c r="G249" i="1"/>
  <c r="G283" i="1"/>
  <c r="G289" i="4"/>
  <c r="G294" i="2"/>
  <c r="G300" i="4"/>
  <c r="G305" i="2"/>
  <c r="G310" i="4"/>
  <c r="G315" i="1"/>
  <c r="G321" i="3"/>
  <c r="G326" i="1"/>
  <c r="G331" i="3"/>
  <c r="G342" i="2"/>
  <c r="G351" i="1"/>
  <c r="G356" i="3"/>
  <c r="G407" i="4"/>
  <c r="G409" i="4" s="1"/>
  <c r="G428" i="1"/>
  <c r="G478" i="1" s="1"/>
  <c r="G452" i="2"/>
  <c r="G479" i="2" s="1"/>
  <c r="G472" i="3"/>
  <c r="G480" i="3" s="1"/>
  <c r="E85" i="4"/>
  <c r="E130" i="2"/>
  <c r="E152" i="3"/>
  <c r="E179" i="1"/>
  <c r="G21" i="3"/>
  <c r="H21" i="3"/>
  <c r="H30" i="2"/>
  <c r="H39" i="3"/>
  <c r="H48" i="4"/>
  <c r="H66" i="1"/>
  <c r="H85" i="1"/>
  <c r="H94" i="1"/>
  <c r="H101" i="2"/>
  <c r="H113" i="1"/>
  <c r="H130" i="2"/>
  <c r="H136" i="1"/>
  <c r="H143" i="4"/>
  <c r="H152" i="3"/>
  <c r="H179" i="1"/>
  <c r="H188" i="1"/>
  <c r="H198" i="2"/>
  <c r="H206" i="4"/>
  <c r="H214" i="4"/>
  <c r="H223" i="4"/>
  <c r="H240" i="1"/>
  <c r="H249" i="1"/>
  <c r="H283" i="1"/>
  <c r="H289" i="4"/>
  <c r="H294" i="2"/>
  <c r="H300" i="4"/>
  <c r="H305" i="2"/>
  <c r="H310" i="4"/>
  <c r="H315" i="1"/>
  <c r="H321" i="3"/>
  <c r="H326" i="1"/>
  <c r="H331" i="3"/>
  <c r="H342" i="2"/>
  <c r="H351" i="1"/>
  <c r="H356" i="3"/>
  <c r="H407" i="4"/>
  <c r="H409" i="4" s="1"/>
  <c r="H428" i="1"/>
  <c r="H478" i="1" s="1"/>
  <c r="H452" i="2"/>
  <c r="H479" i="2" s="1"/>
  <c r="H472" i="3"/>
  <c r="H480" i="3" s="1"/>
  <c r="E113" i="4"/>
  <c r="E136" i="4"/>
  <c r="F66" i="4"/>
  <c r="E143" i="3"/>
  <c r="E21" i="3"/>
  <c r="E48" i="4"/>
  <c r="E85" i="2"/>
  <c r="E94" i="2"/>
  <c r="E136" i="2"/>
  <c r="E171" i="1"/>
  <c r="E232" i="1"/>
  <c r="E240" i="2"/>
  <c r="E249" i="2"/>
  <c r="E259" i="1"/>
  <c r="E267" i="1"/>
  <c r="E275" i="1"/>
  <c r="E283" i="2"/>
  <c r="E294" i="3"/>
  <c r="E305" i="3"/>
  <c r="E315" i="2"/>
  <c r="E321" i="4"/>
  <c r="E326" i="2"/>
  <c r="E331" i="4"/>
  <c r="E336" i="1"/>
  <c r="E342" i="3"/>
  <c r="E346" i="1"/>
  <c r="E351" i="2"/>
  <c r="E356" i="4"/>
  <c r="E361" i="1"/>
  <c r="E428" i="2"/>
  <c r="E478" i="2" s="1"/>
  <c r="E452" i="3"/>
  <c r="E479" i="3" s="1"/>
  <c r="E472" i="4"/>
  <c r="E480" i="4" s="1"/>
  <c r="F77" i="3"/>
  <c r="E101" i="1"/>
  <c r="E30" i="2"/>
  <c r="E21" i="4"/>
  <c r="E30" i="3"/>
  <c r="E39" i="4"/>
  <c r="E57" i="1"/>
  <c r="E66" i="2"/>
  <c r="E130" i="3"/>
  <c r="E152" i="4"/>
  <c r="E179" i="2"/>
  <c r="E188" i="2"/>
  <c r="E198" i="3"/>
  <c r="F39" i="4"/>
  <c r="F57" i="1"/>
  <c r="F66" i="2"/>
  <c r="F77" i="1"/>
  <c r="F85" i="2"/>
  <c r="F94" i="2"/>
  <c r="F101" i="3"/>
  <c r="F113" i="2"/>
  <c r="F130" i="3"/>
  <c r="F136" i="2"/>
  <c r="F152" i="4"/>
  <c r="F162" i="1"/>
  <c r="F171" i="1"/>
  <c r="F179" i="2"/>
  <c r="F188" i="2"/>
  <c r="F198" i="3"/>
  <c r="F232" i="1"/>
  <c r="F240" i="2"/>
  <c r="F249" i="2"/>
  <c r="F259" i="1"/>
  <c r="F267" i="1"/>
  <c r="F275" i="1"/>
  <c r="F283" i="2"/>
  <c r="F294" i="3"/>
  <c r="F305" i="3"/>
  <c r="F315" i="2"/>
  <c r="F321" i="4"/>
  <c r="F326" i="2"/>
  <c r="F331" i="4"/>
  <c r="F336" i="1"/>
  <c r="F342" i="3"/>
  <c r="F346" i="1"/>
  <c r="F351" i="2"/>
  <c r="F356" i="4"/>
  <c r="F361" i="1"/>
  <c r="F428" i="2"/>
  <c r="F478" i="2" s="1"/>
  <c r="F452" i="3"/>
  <c r="F479" i="3" s="1"/>
  <c r="F472" i="4"/>
  <c r="F480" i="4" s="1"/>
  <c r="E21" i="2"/>
  <c r="E77" i="4"/>
  <c r="E77" i="1"/>
  <c r="E162" i="1"/>
  <c r="G30" i="3"/>
  <c r="G39" i="4"/>
  <c r="G57" i="1"/>
  <c r="G66" i="2"/>
  <c r="G77" i="1"/>
  <c r="G85" i="2"/>
  <c r="G94" i="2"/>
  <c r="G101" i="3"/>
  <c r="G113" i="2"/>
  <c r="G130" i="3"/>
  <c r="G136" i="2"/>
  <c r="G152" i="4"/>
  <c r="G162" i="1"/>
  <c r="G171" i="1"/>
  <c r="G179" i="2"/>
  <c r="G188" i="2"/>
  <c r="G198" i="3"/>
  <c r="G232" i="1"/>
  <c r="G240" i="2"/>
  <c r="G249" i="2"/>
  <c r="G259" i="1"/>
  <c r="G267" i="1"/>
  <c r="G275" i="1"/>
  <c r="G283" i="2"/>
  <c r="G294" i="3"/>
  <c r="G305" i="3"/>
  <c r="G315" i="2"/>
  <c r="G321" i="4"/>
  <c r="G326" i="2"/>
  <c r="G331" i="4"/>
  <c r="G336" i="1"/>
  <c r="G342" i="3"/>
  <c r="G346" i="1"/>
  <c r="G351" i="2"/>
  <c r="G356" i="4"/>
  <c r="G361" i="1"/>
  <c r="G428" i="2"/>
  <c r="G478" i="2" s="1"/>
  <c r="G452" i="3"/>
  <c r="G479" i="3" s="1"/>
  <c r="G472" i="4"/>
  <c r="G480" i="4" s="1"/>
  <c r="E30" i="1"/>
  <c r="E48" i="3"/>
  <c r="E57" i="4"/>
  <c r="E101" i="3"/>
  <c r="E113" i="2"/>
  <c r="F21" i="4"/>
  <c r="F30" i="3"/>
  <c r="G21" i="4"/>
  <c r="H21" i="4"/>
  <c r="H30" i="3"/>
  <c r="H39" i="4"/>
  <c r="H57" i="1"/>
  <c r="H66" i="2"/>
  <c r="H77" i="1"/>
  <c r="H85" i="2"/>
  <c r="H94" i="2"/>
  <c r="H101" i="3"/>
  <c r="H113" i="2"/>
  <c r="H130" i="3"/>
  <c r="H136" i="2"/>
  <c r="H152" i="4"/>
  <c r="H162" i="1"/>
  <c r="H171" i="1"/>
  <c r="H179" i="2"/>
  <c r="H188" i="2"/>
  <c r="H198" i="3"/>
  <c r="H232" i="1"/>
  <c r="H240" i="2"/>
  <c r="H249" i="2"/>
  <c r="H259" i="1"/>
  <c r="H267" i="1"/>
  <c r="H275" i="1"/>
  <c r="H283" i="2"/>
  <c r="H294" i="3"/>
  <c r="H305" i="3"/>
  <c r="H315" i="2"/>
  <c r="H321" i="4"/>
  <c r="H326" i="2"/>
  <c r="H331" i="4"/>
  <c r="H336" i="1"/>
  <c r="H342" i="3"/>
  <c r="H346" i="1"/>
  <c r="H351" i="2"/>
  <c r="H356" i="4"/>
  <c r="H361" i="1"/>
  <c r="H428" i="2"/>
  <c r="H478" i="2" s="1"/>
  <c r="H452" i="3"/>
  <c r="H479" i="3" s="1"/>
  <c r="H472" i="4"/>
  <c r="H480" i="4" s="1"/>
  <c r="D475" i="1"/>
  <c r="D481" i="1" s="1"/>
  <c r="D19" i="4" l="1"/>
  <c r="D26" i="4"/>
  <c r="D45" i="4"/>
  <c r="D64" i="4"/>
  <c r="D72" i="4"/>
  <c r="D91" i="4"/>
  <c r="D99" i="4"/>
  <c r="D106" i="4"/>
  <c r="D140" i="4"/>
  <c r="D147" i="4"/>
  <c r="D161" i="4"/>
  <c r="D213" i="4"/>
  <c r="D239" i="4"/>
  <c r="D246" i="4"/>
  <c r="D291" i="4"/>
  <c r="D330" i="4"/>
  <c r="D386" i="4"/>
  <c r="D391" i="4"/>
  <c r="D396" i="4"/>
  <c r="D418" i="4"/>
  <c r="D423" i="4"/>
  <c r="D436" i="4"/>
  <c r="D441" i="4"/>
  <c r="D451" i="4"/>
  <c r="D459" i="4"/>
  <c r="D485" i="4"/>
  <c r="D28" i="4"/>
  <c r="D68" i="4"/>
  <c r="D74" i="4"/>
  <c r="D81" i="4"/>
  <c r="D88" i="4"/>
  <c r="D108" i="4"/>
  <c r="D128" i="4"/>
  <c r="D142" i="4"/>
  <c r="D165" i="4"/>
  <c r="D177" i="4"/>
  <c r="D217" i="4"/>
  <c r="D222" i="4"/>
  <c r="D229" i="4"/>
  <c r="D263" i="4"/>
  <c r="D270" i="4"/>
  <c r="D293" i="4"/>
  <c r="D309" i="4"/>
  <c r="D318" i="4"/>
  <c r="D325" i="4"/>
  <c r="D334" i="4"/>
  <c r="D341" i="4"/>
  <c r="D359" i="4"/>
  <c r="D378" i="4"/>
  <c r="D383" i="4"/>
  <c r="D388" i="4"/>
  <c r="D403" i="4"/>
  <c r="D415" i="4"/>
  <c r="D420" i="4"/>
  <c r="D443" i="4"/>
  <c r="D456" i="4"/>
  <c r="D461" i="4"/>
  <c r="D51" i="4"/>
  <c r="D56" i="4"/>
  <c r="D90" i="4"/>
  <c r="D146" i="4"/>
  <c r="D151" i="4"/>
  <c r="D160" i="4"/>
  <c r="D167" i="4"/>
  <c r="D186" i="4"/>
  <c r="D193" i="4"/>
  <c r="D200" i="4"/>
  <c r="D231" i="4"/>
  <c r="D238" i="4"/>
  <c r="D258" i="4"/>
  <c r="D265" i="4"/>
  <c r="D272" i="4"/>
  <c r="D281" i="4"/>
  <c r="D288" i="4"/>
  <c r="D297" i="4"/>
  <c r="D304" i="4"/>
  <c r="D329" i="4"/>
  <c r="D338" i="4"/>
  <c r="D345" i="4"/>
  <c r="D375" i="4"/>
  <c r="D380" i="4"/>
  <c r="D385" i="4"/>
  <c r="D395" i="4"/>
  <c r="D405" i="4"/>
  <c r="D422" i="4"/>
  <c r="D427" i="4"/>
  <c r="D435" i="4"/>
  <c r="D458" i="4"/>
  <c r="D463" i="4"/>
  <c r="D468" i="4"/>
  <c r="D491" i="4"/>
  <c r="D46" i="4"/>
  <c r="D100" i="4"/>
  <c r="D115" i="4"/>
  <c r="D127" i="4"/>
  <c r="D134" i="4"/>
  <c r="D148" i="4"/>
  <c r="D157" i="4"/>
  <c r="D169" i="4"/>
  <c r="D176" i="4"/>
  <c r="D202" i="4"/>
  <c r="D209" i="4"/>
  <c r="D221" i="4"/>
  <c r="D228" i="4"/>
  <c r="D262" i="4"/>
  <c r="D274" i="4"/>
  <c r="D285" i="4"/>
  <c r="D292" i="4"/>
  <c r="D324" i="4"/>
  <c r="D333" i="4"/>
  <c r="D340" i="4"/>
  <c r="D349" i="4"/>
  <c r="D372" i="4"/>
  <c r="D377" i="4"/>
  <c r="D382" i="4"/>
  <c r="D387" i="4"/>
  <c r="D392" i="4"/>
  <c r="D397" i="4"/>
  <c r="D402" i="4"/>
  <c r="D424" i="4"/>
  <c r="D432" i="4"/>
  <c r="D437" i="4"/>
  <c r="D442" i="4"/>
  <c r="D465" i="4"/>
  <c r="D119" i="4"/>
  <c r="D27" i="4"/>
  <c r="D24" i="4"/>
  <c r="D55" i="4"/>
  <c r="D70" i="4"/>
  <c r="D75" i="4"/>
  <c r="D89" i="4"/>
  <c r="D159" i="4"/>
  <c r="D166" i="4"/>
  <c r="D192" i="4"/>
  <c r="D197" i="4"/>
  <c r="D204" i="4"/>
  <c r="D211" i="4"/>
  <c r="D244" i="4"/>
  <c r="D251" i="4"/>
  <c r="D280" i="4"/>
  <c r="D296" i="4"/>
  <c r="D303" i="4"/>
  <c r="I346" i="3"/>
  <c r="D353" i="4"/>
  <c r="D374" i="4"/>
  <c r="D389" i="4"/>
  <c r="D394" i="4"/>
  <c r="D421" i="4"/>
  <c r="D434" i="4"/>
  <c r="D439" i="4"/>
  <c r="D457" i="4"/>
  <c r="D467" i="4"/>
  <c r="D474" i="4"/>
  <c r="D475" i="4" s="1"/>
  <c r="D481" i="4" s="1"/>
  <c r="D488" i="4"/>
  <c r="D20" i="3"/>
  <c r="D27" i="3"/>
  <c r="D34" i="3"/>
  <c r="D46" i="3"/>
  <c r="D53" i="3"/>
  <c r="D60" i="3"/>
  <c r="D65" i="3"/>
  <c r="D73" i="3"/>
  <c r="D80" i="3"/>
  <c r="D87" i="3"/>
  <c r="D92" i="3"/>
  <c r="D107" i="3"/>
  <c r="D127" i="3"/>
  <c r="D134" i="3"/>
  <c r="D141" i="3"/>
  <c r="D148" i="3"/>
  <c r="D169" i="3"/>
  <c r="D176" i="3"/>
  <c r="D183" i="3"/>
  <c r="D195" i="3"/>
  <c r="D202" i="3"/>
  <c r="D221" i="3"/>
  <c r="D228" i="3"/>
  <c r="D235" i="3"/>
  <c r="D247" i="3"/>
  <c r="D262" i="3"/>
  <c r="D269" i="3"/>
  <c r="D274" i="3"/>
  <c r="D292" i="3"/>
  <c r="D299" i="3"/>
  <c r="D308" i="3"/>
  <c r="D317" i="3"/>
  <c r="D324" i="3"/>
  <c r="D340" i="3"/>
  <c r="D349" i="3"/>
  <c r="D377" i="3"/>
  <c r="D382" i="3"/>
  <c r="D414" i="3"/>
  <c r="D419" i="3"/>
  <c r="D424" i="3"/>
  <c r="D432" i="3"/>
  <c r="D437" i="3"/>
  <c r="D442" i="3"/>
  <c r="D447" i="3"/>
  <c r="D455" i="3"/>
  <c r="D460" i="3"/>
  <c r="D465" i="3"/>
  <c r="D470" i="3"/>
  <c r="D486" i="3"/>
  <c r="D119" i="3"/>
  <c r="D37" i="3"/>
  <c r="D51" i="3"/>
  <c r="D17" i="3"/>
  <c r="D24" i="3"/>
  <c r="D29" i="3"/>
  <c r="D36" i="3"/>
  <c r="D43" i="3"/>
  <c r="D50" i="3"/>
  <c r="D55" i="3"/>
  <c r="D62" i="3"/>
  <c r="D75" i="3"/>
  <c r="D82" i="3"/>
  <c r="D89" i="3"/>
  <c r="D104" i="3"/>
  <c r="D109" i="3"/>
  <c r="D129" i="3"/>
  <c r="D145" i="3"/>
  <c r="D150" i="3"/>
  <c r="D166" i="3"/>
  <c r="D178" i="3"/>
  <c r="D185" i="3"/>
  <c r="D192" i="3"/>
  <c r="D197" i="3"/>
  <c r="D204" i="3"/>
  <c r="D218" i="3"/>
  <c r="D230" i="3"/>
  <c r="D237" i="3"/>
  <c r="D244" i="3"/>
  <c r="D251" i="3"/>
  <c r="D271" i="3"/>
  <c r="D280" i="3"/>
  <c r="D287" i="3"/>
  <c r="D303" i="3"/>
  <c r="D319" i="3"/>
  <c r="D328" i="3"/>
  <c r="D335" i="3"/>
  <c r="D344" i="3"/>
  <c r="D360" i="3"/>
  <c r="D379" i="3"/>
  <c r="D389" i="3"/>
  <c r="D416" i="3"/>
  <c r="D421" i="3"/>
  <c r="D426" i="3"/>
  <c r="D434" i="3"/>
  <c r="D439" i="3"/>
  <c r="D444" i="3"/>
  <c r="D449" i="3"/>
  <c r="D457" i="3"/>
  <c r="D462" i="3"/>
  <c r="D467" i="3"/>
  <c r="D488" i="3"/>
  <c r="D121" i="3"/>
  <c r="D44" i="3"/>
  <c r="D26" i="3"/>
  <c r="D33" i="3"/>
  <c r="D38" i="3"/>
  <c r="D45" i="3"/>
  <c r="D52" i="3"/>
  <c r="D64" i="3"/>
  <c r="D72" i="3"/>
  <c r="D79" i="3"/>
  <c r="D84" i="3"/>
  <c r="D91" i="3"/>
  <c r="D106" i="3"/>
  <c r="D111" i="3"/>
  <c r="D126" i="3"/>
  <c r="D133" i="3"/>
  <c r="D147" i="3"/>
  <c r="D168" i="3"/>
  <c r="D175" i="3"/>
  <c r="D182" i="3"/>
  <c r="D187" i="3"/>
  <c r="D194" i="3"/>
  <c r="D201" i="3"/>
  <c r="D213" i="3"/>
  <c r="D220" i="3"/>
  <c r="D227" i="3"/>
  <c r="D239" i="3"/>
  <c r="D246" i="3"/>
  <c r="D266" i="3"/>
  <c r="D273" i="3"/>
  <c r="D282" i="3"/>
  <c r="D298" i="3"/>
  <c r="D314" i="3"/>
  <c r="D330" i="3"/>
  <c r="D339" i="3"/>
  <c r="D355" i="3"/>
  <c r="D376" i="3"/>
  <c r="D381" i="3"/>
  <c r="D386" i="3"/>
  <c r="D406" i="3"/>
  <c r="D418" i="3"/>
  <c r="D423" i="3"/>
  <c r="D431" i="3"/>
  <c r="D436" i="3"/>
  <c r="D441" i="3"/>
  <c r="D446" i="3"/>
  <c r="D451" i="3"/>
  <c r="D459" i="3"/>
  <c r="D464" i="3"/>
  <c r="D469" i="3"/>
  <c r="D485" i="3"/>
  <c r="D23" i="3"/>
  <c r="D28" i="3"/>
  <c r="D35" i="3"/>
  <c r="D42" i="3"/>
  <c r="D47" i="3"/>
  <c r="D54" i="3"/>
  <c r="D61" i="3"/>
  <c r="D68" i="3"/>
  <c r="D74" i="3"/>
  <c r="D81" i="3"/>
  <c r="D88" i="3"/>
  <c r="D93" i="3"/>
  <c r="D108" i="3"/>
  <c r="D128" i="3"/>
  <c r="D135" i="3"/>
  <c r="D142" i="3"/>
  <c r="D149" i="3"/>
  <c r="D165" i="3"/>
  <c r="D170" i="3"/>
  <c r="D177" i="3"/>
  <c r="D184" i="3"/>
  <c r="D191" i="3"/>
  <c r="D196" i="3"/>
  <c r="D203" i="3"/>
  <c r="D210" i="3"/>
  <c r="D217" i="3"/>
  <c r="D222" i="3"/>
  <c r="D229" i="3"/>
  <c r="D236" i="3"/>
  <c r="D243" i="3"/>
  <c r="D248" i="3"/>
  <c r="I259" i="2"/>
  <c r="D270" i="3"/>
  <c r="D286" i="3"/>
  <c r="D293" i="3"/>
  <c r="D309" i="3"/>
  <c r="D318" i="3"/>
  <c r="D325" i="3"/>
  <c r="D334" i="3"/>
  <c r="D341" i="3"/>
  <c r="D350" i="3"/>
  <c r="D359" i="3"/>
  <c r="D378" i="3"/>
  <c r="D403" i="3"/>
  <c r="D415" i="3"/>
  <c r="D420" i="3"/>
  <c r="D425" i="3"/>
  <c r="D433" i="3"/>
  <c r="D438" i="3"/>
  <c r="D443" i="3"/>
  <c r="D448" i="3"/>
  <c r="D456" i="3"/>
  <c r="D461" i="3"/>
  <c r="D466" i="3"/>
  <c r="D471" i="3"/>
  <c r="D487" i="3"/>
  <c r="D120" i="3"/>
  <c r="D19" i="3"/>
  <c r="D56" i="3"/>
  <c r="D63" i="3"/>
  <c r="D71" i="3"/>
  <c r="D76" i="3"/>
  <c r="D83" i="3"/>
  <c r="D90" i="3"/>
  <c r="D97" i="3"/>
  <c r="D105" i="3"/>
  <c r="D110" i="3"/>
  <c r="D146" i="3"/>
  <c r="D151" i="3"/>
  <c r="D160" i="3"/>
  <c r="D167" i="3"/>
  <c r="D174" i="3"/>
  <c r="D186" i="3"/>
  <c r="D193" i="3"/>
  <c r="D205" i="3"/>
  <c r="D219" i="3"/>
  <c r="D226" i="3"/>
  <c r="D231" i="3"/>
  <c r="D238" i="3"/>
  <c r="D245" i="3"/>
  <c r="D258" i="3"/>
  <c r="D272" i="3"/>
  <c r="D281" i="3"/>
  <c r="D288" i="3"/>
  <c r="D297" i="3"/>
  <c r="D304" i="3"/>
  <c r="D313" i="3"/>
  <c r="D320" i="3"/>
  <c r="D329" i="3"/>
  <c r="D338" i="3"/>
  <c r="D345" i="3"/>
  <c r="D354" i="3"/>
  <c r="D380" i="3"/>
  <c r="D385" i="3"/>
  <c r="D395" i="3"/>
  <c r="D405" i="3"/>
  <c r="D417" i="3"/>
  <c r="D422" i="3"/>
  <c r="D427" i="3"/>
  <c r="D435" i="3"/>
  <c r="D440" i="3"/>
  <c r="D445" i="3"/>
  <c r="D450" i="3"/>
  <c r="D458" i="3"/>
  <c r="D463" i="3"/>
  <c r="D468" i="3"/>
  <c r="D25" i="3"/>
  <c r="D18" i="3"/>
  <c r="D128" i="2"/>
  <c r="D210" i="2"/>
  <c r="D263" i="2"/>
  <c r="D302" i="2"/>
  <c r="D373" i="2"/>
  <c r="D398" i="2"/>
  <c r="D403" i="2"/>
  <c r="D97" i="2"/>
  <c r="D200" i="2"/>
  <c r="D265" i="2"/>
  <c r="D345" i="2"/>
  <c r="D390" i="2"/>
  <c r="D400" i="2"/>
  <c r="D141" i="2"/>
  <c r="D157" i="2"/>
  <c r="D169" i="2"/>
  <c r="D242" i="2"/>
  <c r="D262" i="2"/>
  <c r="D292" i="2"/>
  <c r="D340" i="2"/>
  <c r="D377" i="2"/>
  <c r="D382" i="2"/>
  <c r="D419" i="2"/>
  <c r="D455" i="2"/>
  <c r="I475" i="4"/>
  <c r="D82" i="2"/>
  <c r="D129" i="2"/>
  <c r="D178" i="2"/>
  <c r="D185" i="2"/>
  <c r="D197" i="2"/>
  <c r="D204" i="2"/>
  <c r="D211" i="2"/>
  <c r="D230" i="2"/>
  <c r="D264" i="2"/>
  <c r="D280" i="2"/>
  <c r="D312" i="2"/>
  <c r="D319" i="2"/>
  <c r="D360" i="2"/>
  <c r="D374" i="2"/>
  <c r="D384" i="2"/>
  <c r="D394" i="2"/>
  <c r="D457" i="2"/>
  <c r="I475" i="1"/>
  <c r="D29" i="2"/>
  <c r="I300" i="4"/>
  <c r="D106" i="2"/>
  <c r="D147" i="2"/>
  <c r="D161" i="2"/>
  <c r="D220" i="2"/>
  <c r="D246" i="2"/>
  <c r="D273" i="2"/>
  <c r="D282" i="2"/>
  <c r="I294" i="1"/>
  <c r="D307" i="2"/>
  <c r="D348" i="2"/>
  <c r="D371" i="2"/>
  <c r="D376" i="2"/>
  <c r="D381" i="2"/>
  <c r="D386" i="2"/>
  <c r="D401" i="2"/>
  <c r="D406" i="2"/>
  <c r="D451" i="2"/>
  <c r="D485" i="2"/>
  <c r="D98" i="2"/>
  <c r="D454" i="3"/>
  <c r="D454" i="2"/>
  <c r="D454" i="4"/>
  <c r="H277" i="3"/>
  <c r="D430" i="4"/>
  <c r="D452" i="1"/>
  <c r="D479" i="1" s="1"/>
  <c r="D430" i="3"/>
  <c r="D430" i="2"/>
  <c r="D413" i="2"/>
  <c r="D413" i="4"/>
  <c r="D428" i="1"/>
  <c r="D478" i="1" s="1"/>
  <c r="H277" i="4"/>
  <c r="G277" i="3"/>
  <c r="H277" i="2"/>
  <c r="E277" i="2"/>
  <c r="E277" i="4"/>
  <c r="G277" i="2"/>
  <c r="E277" i="3"/>
  <c r="F277" i="2"/>
  <c r="F277" i="4"/>
  <c r="H277" i="1"/>
  <c r="F277" i="3"/>
  <c r="G277" i="4"/>
  <c r="D156" i="4"/>
  <c r="D162" i="1"/>
  <c r="D156" i="3"/>
  <c r="E277" i="1"/>
  <c r="G277" i="1"/>
  <c r="F277" i="1"/>
  <c r="F154" i="4"/>
  <c r="E154" i="4"/>
  <c r="E154" i="3"/>
  <c r="E154" i="2"/>
  <c r="G154" i="1"/>
  <c r="G154" i="4"/>
  <c r="H154" i="3"/>
  <c r="E154" i="1"/>
  <c r="D171" i="1"/>
  <c r="G154" i="3"/>
  <c r="F154" i="2"/>
  <c r="F154" i="1"/>
  <c r="F154" i="3"/>
  <c r="H154" i="4"/>
  <c r="H154" i="1"/>
  <c r="G154" i="2"/>
  <c r="H154" i="2"/>
  <c r="F123" i="1"/>
  <c r="E123" i="1"/>
  <c r="H123" i="1"/>
  <c r="G123" i="1"/>
  <c r="D117" i="3"/>
  <c r="D117" i="4"/>
  <c r="G365" i="4"/>
  <c r="F123" i="4"/>
  <c r="G123" i="4"/>
  <c r="G365" i="3"/>
  <c r="G123" i="2"/>
  <c r="H365" i="4"/>
  <c r="H123" i="4"/>
  <c r="F365" i="4"/>
  <c r="H365" i="2"/>
  <c r="E123" i="3"/>
  <c r="D48" i="1"/>
  <c r="D94" i="1"/>
  <c r="D198" i="1"/>
  <c r="D223" i="1"/>
  <c r="D249" i="1"/>
  <c r="D275" i="1"/>
  <c r="D289" i="1"/>
  <c r="D321" i="1"/>
  <c r="D336" i="1"/>
  <c r="D361" i="1"/>
  <c r="E365" i="2"/>
  <c r="F365" i="1"/>
  <c r="E365" i="3"/>
  <c r="F123" i="3"/>
  <c r="H365" i="1"/>
  <c r="F123" i="2"/>
  <c r="F365" i="2"/>
  <c r="E123" i="4"/>
  <c r="G365" i="2"/>
  <c r="H365" i="3"/>
  <c r="E365" i="1"/>
  <c r="E365" i="4"/>
  <c r="E123" i="2"/>
  <c r="F365" i="3"/>
  <c r="G123" i="3"/>
  <c r="H123" i="2"/>
  <c r="D283" i="1"/>
  <c r="D305" i="1"/>
  <c r="G365" i="1"/>
  <c r="D446" i="2"/>
  <c r="D469" i="2"/>
  <c r="D484" i="3"/>
  <c r="I489" i="2"/>
  <c r="D36" i="4"/>
  <c r="D43" i="4"/>
  <c r="D50" i="4"/>
  <c r="D62" i="4"/>
  <c r="D82" i="4"/>
  <c r="D96" i="4"/>
  <c r="D109" i="4"/>
  <c r="D118" i="4"/>
  <c r="D129" i="4"/>
  <c r="D138" i="4"/>
  <c r="D145" i="4"/>
  <c r="D150" i="4"/>
  <c r="D173" i="4"/>
  <c r="D178" i="4"/>
  <c r="D185" i="4"/>
  <c r="D218" i="4"/>
  <c r="D225" i="4"/>
  <c r="D230" i="4"/>
  <c r="D237" i="4"/>
  <c r="D257" i="4"/>
  <c r="D264" i="4"/>
  <c r="D271" i="4"/>
  <c r="D287" i="4"/>
  <c r="D312" i="4"/>
  <c r="I315" i="3"/>
  <c r="D319" i="4"/>
  <c r="D328" i="4"/>
  <c r="D335" i="4"/>
  <c r="D344" i="4"/>
  <c r="D369" i="4"/>
  <c r="D379" i="4"/>
  <c r="D384" i="4"/>
  <c r="D399" i="4"/>
  <c r="D404" i="4"/>
  <c r="D416" i="4"/>
  <c r="D426" i="4"/>
  <c r="D444" i="4"/>
  <c r="D449" i="4"/>
  <c r="D462" i="4"/>
  <c r="D121" i="4"/>
  <c r="H123" i="3"/>
  <c r="D265" i="3"/>
  <c r="D370" i="3"/>
  <c r="D23" i="2"/>
  <c r="D28" i="2"/>
  <c r="D35" i="2"/>
  <c r="D42" i="2"/>
  <c r="D47" i="2"/>
  <c r="D57" i="1"/>
  <c r="D54" i="2"/>
  <c r="D77" i="1"/>
  <c r="D74" i="2"/>
  <c r="D81" i="2"/>
  <c r="D88" i="2"/>
  <c r="D93" i="2"/>
  <c r="D101" i="1"/>
  <c r="D135" i="2"/>
  <c r="D143" i="1"/>
  <c r="D142" i="2"/>
  <c r="D152" i="1"/>
  <c r="D149" i="2"/>
  <c r="D158" i="2"/>
  <c r="D170" i="2"/>
  <c r="D179" i="1"/>
  <c r="D177" i="2"/>
  <c r="D184" i="2"/>
  <c r="D191" i="2"/>
  <c r="D196" i="2"/>
  <c r="D203" i="2"/>
  <c r="D222" i="2"/>
  <c r="D232" i="1"/>
  <c r="D229" i="2"/>
  <c r="D236" i="2"/>
  <c r="D243" i="2"/>
  <c r="D248" i="2"/>
  <c r="D256" i="2"/>
  <c r="D270" i="2"/>
  <c r="D279" i="2"/>
  <c r="D286" i="2"/>
  <c r="D293" i="2"/>
  <c r="D300" i="1"/>
  <c r="D309" i="2"/>
  <c r="D315" i="1"/>
  <c r="D318" i="2"/>
  <c r="D325" i="2"/>
  <c r="D331" i="1"/>
  <c r="D334" i="2"/>
  <c r="D341" i="2"/>
  <c r="D346" i="1"/>
  <c r="D350" i="2"/>
  <c r="D356" i="1"/>
  <c r="D407" i="1"/>
  <c r="D409" i="1" s="1"/>
  <c r="D378" i="2"/>
  <c r="D383" i="2"/>
  <c r="D388" i="2"/>
  <c r="D393" i="2"/>
  <c r="D420" i="2"/>
  <c r="D425" i="2"/>
  <c r="D433" i="2"/>
  <c r="D438" i="2"/>
  <c r="D448" i="2"/>
  <c r="D456" i="2"/>
  <c r="D461" i="2"/>
  <c r="D466" i="2"/>
  <c r="D471" i="2"/>
  <c r="D487" i="2"/>
  <c r="D339" i="2"/>
  <c r="D375" i="3"/>
  <c r="D41" i="3"/>
  <c r="D100" i="3"/>
  <c r="D115" i="3"/>
  <c r="D157" i="3"/>
  <c r="D164" i="3"/>
  <c r="D190" i="3"/>
  <c r="D209" i="3"/>
  <c r="D216" i="3"/>
  <c r="D242" i="3"/>
  <c r="I249" i="2"/>
  <c r="D255" i="3"/>
  <c r="D285" i="3"/>
  <c r="D333" i="3"/>
  <c r="D358" i="3"/>
  <c r="D372" i="3"/>
  <c r="D387" i="3"/>
  <c r="D392" i="3"/>
  <c r="D397" i="3"/>
  <c r="D402" i="3"/>
  <c r="D33" i="4"/>
  <c r="D38" i="4"/>
  <c r="D52" i="4"/>
  <c r="D59" i="4"/>
  <c r="D79" i="4"/>
  <c r="D84" i="4"/>
  <c r="D111" i="4"/>
  <c r="D126" i="4"/>
  <c r="D133" i="4"/>
  <c r="D168" i="4"/>
  <c r="D175" i="4"/>
  <c r="D182" i="4"/>
  <c r="D187" i="4"/>
  <c r="D201" i="4"/>
  <c r="D208" i="4"/>
  <c r="D220" i="4"/>
  <c r="D227" i="4"/>
  <c r="D234" i="4"/>
  <c r="D254" i="4"/>
  <c r="D261" i="4"/>
  <c r="D266" i="4"/>
  <c r="D273" i="4"/>
  <c r="D307" i="4"/>
  <c r="I310" i="3"/>
  <c r="D314" i="4"/>
  <c r="D323" i="4"/>
  <c r="D348" i="4"/>
  <c r="I351" i="3"/>
  <c r="D355" i="4"/>
  <c r="D371" i="4"/>
  <c r="D376" i="4"/>
  <c r="D381" i="4"/>
  <c r="D401" i="4"/>
  <c r="D406" i="4"/>
  <c r="D431" i="4"/>
  <c r="D446" i="4"/>
  <c r="D464" i="4"/>
  <c r="D253" i="3"/>
  <c r="D390" i="3"/>
  <c r="D400" i="3"/>
  <c r="D29" i="4"/>
  <c r="D98" i="4"/>
  <c r="D363" i="3"/>
  <c r="D18" i="2"/>
  <c r="D25" i="2"/>
  <c r="D32" i="2"/>
  <c r="D37" i="2"/>
  <c r="D44" i="2"/>
  <c r="D51" i="2"/>
  <c r="D66" i="1"/>
  <c r="D71" i="2"/>
  <c r="D76" i="2"/>
  <c r="D85" i="1"/>
  <c r="D83" i="2"/>
  <c r="D90" i="2"/>
  <c r="D125" i="2"/>
  <c r="D132" i="2"/>
  <c r="D139" i="2"/>
  <c r="D146" i="2"/>
  <c r="D160" i="2"/>
  <c r="D167" i="2"/>
  <c r="D174" i="2"/>
  <c r="D181" i="2"/>
  <c r="D186" i="2"/>
  <c r="D193" i="2"/>
  <c r="D214" i="1"/>
  <c r="D212" i="2"/>
  <c r="D219" i="2"/>
  <c r="D226" i="2"/>
  <c r="D231" i="2"/>
  <c r="D240" i="1"/>
  <c r="D245" i="2"/>
  <c r="D258" i="2"/>
  <c r="D267" i="1"/>
  <c r="D272" i="2"/>
  <c r="D281" i="2"/>
  <c r="D294" i="1"/>
  <c r="D297" i="2"/>
  <c r="D304" i="2"/>
  <c r="D310" i="1"/>
  <c r="D313" i="2"/>
  <c r="D320" i="2"/>
  <c r="D326" i="1"/>
  <c r="D329" i="2"/>
  <c r="D338" i="2"/>
  <c r="I342" i="1"/>
  <c r="D351" i="1"/>
  <c r="D363" i="2"/>
  <c r="D370" i="2"/>
  <c r="D375" i="2"/>
  <c r="D380" i="2"/>
  <c r="D385" i="2"/>
  <c r="D405" i="2"/>
  <c r="D417" i="2"/>
  <c r="D422" i="2"/>
  <c r="D435" i="2"/>
  <c r="D440" i="2"/>
  <c r="D445" i="2"/>
  <c r="D450" i="2"/>
  <c r="D458" i="2"/>
  <c r="D463" i="2"/>
  <c r="D52" i="2"/>
  <c r="D194" i="2"/>
  <c r="D70" i="3"/>
  <c r="D96" i="3"/>
  <c r="I101" i="2"/>
  <c r="D118" i="3"/>
  <c r="D138" i="3"/>
  <c r="D159" i="3"/>
  <c r="D173" i="3"/>
  <c r="D211" i="3"/>
  <c r="D225" i="3"/>
  <c r="D257" i="3"/>
  <c r="D264" i="3"/>
  <c r="D296" i="3"/>
  <c r="I300" i="2"/>
  <c r="D312" i="3"/>
  <c r="D353" i="3"/>
  <c r="I356" i="2"/>
  <c r="D369" i="3"/>
  <c r="D374" i="3"/>
  <c r="D384" i="3"/>
  <c r="D394" i="3"/>
  <c r="D399" i="3"/>
  <c r="D404" i="3"/>
  <c r="D474" i="3"/>
  <c r="D475" i="3" s="1"/>
  <c r="D481" i="3" s="1"/>
  <c r="I475" i="2"/>
  <c r="I481" i="2" s="1"/>
  <c r="D33" i="2"/>
  <c r="D314" i="2"/>
  <c r="D330" i="2"/>
  <c r="D16" i="4"/>
  <c r="D23" i="4"/>
  <c r="D42" i="4"/>
  <c r="D47" i="4"/>
  <c r="D54" i="4"/>
  <c r="D61" i="4"/>
  <c r="D93" i="4"/>
  <c r="D103" i="4"/>
  <c r="D135" i="4"/>
  <c r="D149" i="4"/>
  <c r="D158" i="4"/>
  <c r="D170" i="4"/>
  <c r="D191" i="4"/>
  <c r="D196" i="4"/>
  <c r="D203" i="4"/>
  <c r="D210" i="4"/>
  <c r="D236" i="4"/>
  <c r="D243" i="4"/>
  <c r="D248" i="4"/>
  <c r="D256" i="4"/>
  <c r="D279" i="4"/>
  <c r="D286" i="4"/>
  <c r="D302" i="4"/>
  <c r="D350" i="4"/>
  <c r="D393" i="4"/>
  <c r="D398" i="4"/>
  <c r="D425" i="4"/>
  <c r="D433" i="4"/>
  <c r="D438" i="4"/>
  <c r="D448" i="4"/>
  <c r="D466" i="4"/>
  <c r="D471" i="4"/>
  <c r="D487" i="4"/>
  <c r="D120" i="4"/>
  <c r="D187" i="2"/>
  <c r="D181" i="3"/>
  <c r="D41" i="2"/>
  <c r="D73" i="2"/>
  <c r="D92" i="2"/>
  <c r="D100" i="2"/>
  <c r="D113" i="1"/>
  <c r="D107" i="2"/>
  <c r="D115" i="2"/>
  <c r="D164" i="2"/>
  <c r="D183" i="2"/>
  <c r="D190" i="2"/>
  <c r="D195" i="2"/>
  <c r="D202" i="2"/>
  <c r="D209" i="2"/>
  <c r="D216" i="2"/>
  <c r="D235" i="2"/>
  <c r="D247" i="2"/>
  <c r="D255" i="2"/>
  <c r="D324" i="2"/>
  <c r="D333" i="2"/>
  <c r="I336" i="1"/>
  <c r="D349" i="2"/>
  <c r="D358" i="2"/>
  <c r="D372" i="2"/>
  <c r="D387" i="2"/>
  <c r="D392" i="2"/>
  <c r="D397" i="2"/>
  <c r="D402" i="2"/>
  <c r="D442" i="2"/>
  <c r="D460" i="2"/>
  <c r="D465" i="2"/>
  <c r="D470" i="2"/>
  <c r="D486" i="2"/>
  <c r="D119" i="2"/>
  <c r="D175" i="2"/>
  <c r="D139" i="3"/>
  <c r="D21" i="1"/>
  <c r="D60" i="2"/>
  <c r="D59" i="3"/>
  <c r="D99" i="3"/>
  <c r="D140" i="3"/>
  <c r="D161" i="3"/>
  <c r="D208" i="3"/>
  <c r="D234" i="3"/>
  <c r="I240" i="2"/>
  <c r="D254" i="3"/>
  <c r="D261" i="3"/>
  <c r="I267" i="2"/>
  <c r="D291" i="3"/>
  <c r="I294" i="2"/>
  <c r="D307" i="3"/>
  <c r="D323" i="3"/>
  <c r="I326" i="2"/>
  <c r="D348" i="3"/>
  <c r="I351" i="2"/>
  <c r="D371" i="3"/>
  <c r="D391" i="3"/>
  <c r="D396" i="3"/>
  <c r="D401" i="3"/>
  <c r="D168" i="2"/>
  <c r="D213" i="2"/>
  <c r="D32" i="3"/>
  <c r="D125" i="3"/>
  <c r="D32" i="4"/>
  <c r="D44" i="4"/>
  <c r="D63" i="4"/>
  <c r="D71" i="4"/>
  <c r="D76" i="4"/>
  <c r="D83" i="4"/>
  <c r="D97" i="4"/>
  <c r="D105" i="4"/>
  <c r="D110" i="4"/>
  <c r="D125" i="4"/>
  <c r="D132" i="4"/>
  <c r="I136" i="3"/>
  <c r="D139" i="4"/>
  <c r="D174" i="4"/>
  <c r="D181" i="4"/>
  <c r="D205" i="4"/>
  <c r="D212" i="4"/>
  <c r="D219" i="4"/>
  <c r="D226" i="4"/>
  <c r="D245" i="4"/>
  <c r="D253" i="4"/>
  <c r="I259" i="3"/>
  <c r="D313" i="4"/>
  <c r="D320" i="4"/>
  <c r="D354" i="4"/>
  <c r="D363" i="4"/>
  <c r="D370" i="4"/>
  <c r="D390" i="4"/>
  <c r="D400" i="4"/>
  <c r="D417" i="4"/>
  <c r="D440" i="4"/>
  <c r="D445" i="4"/>
  <c r="D450" i="4"/>
  <c r="D484" i="4"/>
  <c r="D98" i="3"/>
  <c r="D132" i="3"/>
  <c r="D20" i="2"/>
  <c r="D46" i="2"/>
  <c r="D65" i="2"/>
  <c r="D18" i="4"/>
  <c r="D25" i="4"/>
  <c r="D37" i="4"/>
  <c r="I356" i="4"/>
  <c r="D323" i="2"/>
  <c r="I326" i="1"/>
  <c r="D212" i="3"/>
  <c r="D30" i="1"/>
  <c r="D27" i="2"/>
  <c r="D53" i="2"/>
  <c r="D17" i="2"/>
  <c r="D24" i="2"/>
  <c r="D39" i="1"/>
  <c r="D75" i="2"/>
  <c r="D96" i="2"/>
  <c r="D104" i="2"/>
  <c r="D109" i="2"/>
  <c r="D118" i="2"/>
  <c r="D130" i="1"/>
  <c r="D136" i="1"/>
  <c r="D138" i="2"/>
  <c r="D159" i="2"/>
  <c r="D173" i="2"/>
  <c r="D188" i="1"/>
  <c r="D206" i="1"/>
  <c r="D218" i="2"/>
  <c r="D237" i="2"/>
  <c r="D244" i="2"/>
  <c r="D251" i="2"/>
  <c r="D259" i="1"/>
  <c r="D257" i="2"/>
  <c r="D271" i="2"/>
  <c r="D296" i="2"/>
  <c r="D342" i="1"/>
  <c r="D389" i="2"/>
  <c r="D399" i="2"/>
  <c r="D404" i="2"/>
  <c r="D416" i="2"/>
  <c r="D434" i="2"/>
  <c r="D439" i="2"/>
  <c r="D444" i="2"/>
  <c r="D449" i="2"/>
  <c r="D489" i="1"/>
  <c r="D64" i="2"/>
  <c r="D103" i="3"/>
  <c r="D263" i="3"/>
  <c r="D279" i="3"/>
  <c r="D302" i="3"/>
  <c r="I305" i="2"/>
  <c r="D383" i="3"/>
  <c r="D388" i="3"/>
  <c r="D393" i="3"/>
  <c r="D398" i="3"/>
  <c r="D16" i="3"/>
  <c r="D158" i="3"/>
  <c r="D20" i="4"/>
  <c r="D34" i="4"/>
  <c r="D41" i="4"/>
  <c r="D53" i="4"/>
  <c r="D60" i="4"/>
  <c r="D65" i="4"/>
  <c r="D73" i="4"/>
  <c r="D80" i="4"/>
  <c r="D87" i="4"/>
  <c r="D107" i="4"/>
  <c r="D141" i="4"/>
  <c r="D164" i="4"/>
  <c r="D183" i="4"/>
  <c r="D190" i="4"/>
  <c r="D195" i="4"/>
  <c r="D216" i="4"/>
  <c r="D247" i="4"/>
  <c r="D255" i="4"/>
  <c r="D269" i="4"/>
  <c r="D299" i="4"/>
  <c r="D308" i="4"/>
  <c r="D317" i="4"/>
  <c r="I336" i="3"/>
  <c r="D358" i="4"/>
  <c r="D414" i="4"/>
  <c r="D419" i="4"/>
  <c r="D447" i="4"/>
  <c r="D455" i="4"/>
  <c r="D460" i="4"/>
  <c r="D470" i="4"/>
  <c r="D486" i="4"/>
  <c r="I351" i="4"/>
  <c r="D351" i="3" l="1"/>
  <c r="D300" i="3"/>
  <c r="D356" i="3"/>
  <c r="D443" i="2"/>
  <c r="D104" i="4"/>
  <c r="D113" i="4" s="1"/>
  <c r="D469" i="4"/>
  <c r="I321" i="1"/>
  <c r="D298" i="2"/>
  <c r="D256" i="3"/>
  <c r="D259" i="3" s="1"/>
  <c r="D379" i="2"/>
  <c r="D317" i="2"/>
  <c r="D321" i="2" s="1"/>
  <c r="D34" i="2"/>
  <c r="D288" i="2"/>
  <c r="D16" i="2"/>
  <c r="I113" i="3"/>
  <c r="I249" i="3"/>
  <c r="I267" i="3"/>
  <c r="D165" i="2"/>
  <c r="D427" i="2"/>
  <c r="I179" i="1"/>
  <c r="I162" i="1"/>
  <c r="I315" i="2"/>
  <c r="D151" i="2"/>
  <c r="D194" i="4"/>
  <c r="D315" i="3"/>
  <c r="D339" i="4"/>
  <c r="D342" i="4" s="1"/>
  <c r="I130" i="3"/>
  <c r="I331" i="4"/>
  <c r="I300" i="1"/>
  <c r="D89" i="2"/>
  <c r="I206" i="2"/>
  <c r="I361" i="3"/>
  <c r="D342" i="3"/>
  <c r="I240" i="1"/>
  <c r="D62" i="2"/>
  <c r="D299" i="2"/>
  <c r="I21" i="1"/>
  <c r="I305" i="1"/>
  <c r="D176" i="2"/>
  <c r="I39" i="2"/>
  <c r="I321" i="3"/>
  <c r="D50" i="2"/>
  <c r="I136" i="4"/>
  <c r="D94" i="3"/>
  <c r="I188" i="3"/>
  <c r="I39" i="3"/>
  <c r="D133" i="2"/>
  <c r="D121" i="2"/>
  <c r="D369" i="2"/>
  <c r="I346" i="4"/>
  <c r="D30" i="3"/>
  <c r="I21" i="3"/>
  <c r="I240" i="3"/>
  <c r="I94" i="3"/>
  <c r="I179" i="3"/>
  <c r="I305" i="3"/>
  <c r="D184" i="4"/>
  <c r="D35" i="4"/>
  <c r="D39" i="4" s="1"/>
  <c r="D228" i="2"/>
  <c r="D68" i="2"/>
  <c r="I171" i="3"/>
  <c r="D484" i="2"/>
  <c r="D217" i="2"/>
  <c r="I101" i="3"/>
  <c r="I232" i="2"/>
  <c r="D426" i="2"/>
  <c r="D232" i="3"/>
  <c r="D87" i="2"/>
  <c r="D63" i="2"/>
  <c r="I94" i="2"/>
  <c r="I179" i="2"/>
  <c r="D287" i="2"/>
  <c r="D179" i="3"/>
  <c r="I289" i="4"/>
  <c r="I152" i="4"/>
  <c r="I321" i="2"/>
  <c r="I94" i="1"/>
  <c r="D354" i="2"/>
  <c r="D205" i="2"/>
  <c r="D321" i="3"/>
  <c r="D242" i="4"/>
  <c r="D249" i="4" s="1"/>
  <c r="I289" i="2"/>
  <c r="D150" i="2"/>
  <c r="I326" i="3"/>
  <c r="D289" i="3"/>
  <c r="D59" i="2"/>
  <c r="D326" i="4"/>
  <c r="I30" i="2"/>
  <c r="I66" i="4"/>
  <c r="I66" i="1"/>
  <c r="D359" i="2"/>
  <c r="D361" i="2" s="1"/>
  <c r="D145" i="2"/>
  <c r="I85" i="2"/>
  <c r="D221" i="2"/>
  <c r="D61" i="2"/>
  <c r="D85" i="3"/>
  <c r="D45" i="2"/>
  <c r="D468" i="2"/>
  <c r="D92" i="4"/>
  <c r="I48" i="4"/>
  <c r="I152" i="2"/>
  <c r="D120" i="2"/>
  <c r="D421" i="2"/>
  <c r="I310" i="2"/>
  <c r="I101" i="4"/>
  <c r="D310" i="3"/>
  <c r="D80" i="2"/>
  <c r="D17" i="4"/>
  <c r="D235" i="4"/>
  <c r="I30" i="3"/>
  <c r="I136" i="1"/>
  <c r="I283" i="2"/>
  <c r="I351" i="1"/>
  <c r="I77" i="4"/>
  <c r="D283" i="3"/>
  <c r="D56" i="2"/>
  <c r="D208" i="2"/>
  <c r="D214" i="2" s="1"/>
  <c r="D355" i="2"/>
  <c r="I171" i="2"/>
  <c r="D171" i="3"/>
  <c r="I214" i="4"/>
  <c r="D253" i="2"/>
  <c r="D225" i="2"/>
  <c r="D447" i="2"/>
  <c r="I249" i="1"/>
  <c r="D254" i="2"/>
  <c r="D291" i="2"/>
  <c r="D111" i="2"/>
  <c r="I188" i="4"/>
  <c r="D346" i="3"/>
  <c r="I300" i="3"/>
  <c r="I198" i="1"/>
  <c r="I30" i="1"/>
  <c r="I336" i="4"/>
  <c r="I315" i="4"/>
  <c r="I407" i="2"/>
  <c r="I409" i="2" s="1"/>
  <c r="D57" i="3"/>
  <c r="I66" i="3"/>
  <c r="D294" i="4"/>
  <c r="I407" i="3"/>
  <c r="I409" i="3" s="1"/>
  <c r="I283" i="3"/>
  <c r="D353" i="2"/>
  <c r="D308" i="2"/>
  <c r="D201" i="2"/>
  <c r="I198" i="3"/>
  <c r="D373" i="3"/>
  <c r="D200" i="3"/>
  <c r="D206" i="3" s="1"/>
  <c r="D238" i="2"/>
  <c r="D110" i="2"/>
  <c r="D298" i="4"/>
  <c r="D300" i="4" s="1"/>
  <c r="I275" i="2"/>
  <c r="I331" i="3"/>
  <c r="I152" i="3"/>
  <c r="D441" i="2"/>
  <c r="I136" i="2"/>
  <c r="I188" i="1"/>
  <c r="D105" i="2"/>
  <c r="I294" i="3"/>
  <c r="I48" i="2"/>
  <c r="D108" i="2"/>
  <c r="D331" i="4"/>
  <c r="I57" i="3"/>
  <c r="I407" i="1"/>
  <c r="I409" i="1" s="1"/>
  <c r="I214" i="2"/>
  <c r="D182" i="2"/>
  <c r="D48" i="3"/>
  <c r="I232" i="3"/>
  <c r="I143" i="3"/>
  <c r="D436" i="2"/>
  <c r="I198" i="4"/>
  <c r="I214" i="3"/>
  <c r="D103" i="2"/>
  <c r="D373" i="4"/>
  <c r="D282" i="4"/>
  <c r="D396" i="2"/>
  <c r="D192" i="2"/>
  <c r="D198" i="2" s="1"/>
  <c r="I289" i="3"/>
  <c r="I48" i="3"/>
  <c r="D335" i="2"/>
  <c r="I143" i="4"/>
  <c r="I154" i="4" s="1"/>
  <c r="D134" i="2"/>
  <c r="I85" i="3"/>
  <c r="I489" i="3"/>
  <c r="D127" i="2"/>
  <c r="I223" i="2"/>
  <c r="I275" i="3"/>
  <c r="D328" i="2"/>
  <c r="D331" i="2" s="1"/>
  <c r="I188" i="2"/>
  <c r="I143" i="2"/>
  <c r="I361" i="2"/>
  <c r="D223" i="3"/>
  <c r="I342" i="2"/>
  <c r="I113" i="2"/>
  <c r="I326" i="4"/>
  <c r="D113" i="3"/>
  <c r="D269" i="2"/>
  <c r="I346" i="2"/>
  <c r="D415" i="2"/>
  <c r="I130" i="2"/>
  <c r="I66" i="2"/>
  <c r="I198" i="2"/>
  <c r="I475" i="3"/>
  <c r="I206" i="3"/>
  <c r="D130" i="3"/>
  <c r="D66" i="3"/>
  <c r="I331" i="2"/>
  <c r="I336" i="2"/>
  <c r="D198" i="3"/>
  <c r="I77" i="2"/>
  <c r="D395" i="2"/>
  <c r="I342" i="3"/>
  <c r="D21" i="3"/>
  <c r="D55" i="2"/>
  <c r="D77" i="3"/>
  <c r="D360" i="4"/>
  <c r="D472" i="3"/>
  <c r="D480" i="3" s="1"/>
  <c r="D462" i="2"/>
  <c r="I57" i="1"/>
  <c r="I57" i="2"/>
  <c r="I356" i="3"/>
  <c r="D459" i="2"/>
  <c r="I321" i="4"/>
  <c r="I179" i="4"/>
  <c r="D424" i="2"/>
  <c r="I77" i="3"/>
  <c r="I310" i="4"/>
  <c r="I30" i="4"/>
  <c r="I283" i="4"/>
  <c r="I489" i="1"/>
  <c r="I21" i="2"/>
  <c r="I223" i="3"/>
  <c r="I223" i="4"/>
  <c r="I310" i="1"/>
  <c r="I305" i="4"/>
  <c r="I206" i="1"/>
  <c r="I289" i="1"/>
  <c r="D474" i="2"/>
  <c r="D437" i="2"/>
  <c r="I361" i="1"/>
  <c r="D285" i="2"/>
  <c r="D227" i="2"/>
  <c r="D432" i="2"/>
  <c r="I48" i="1"/>
  <c r="D72" i="2"/>
  <c r="I39" i="4"/>
  <c r="D467" i="2"/>
  <c r="D26" i="2"/>
  <c r="I57" i="4"/>
  <c r="D303" i="2"/>
  <c r="D166" i="2"/>
  <c r="D234" i="2"/>
  <c r="I152" i="1"/>
  <c r="I232" i="1"/>
  <c r="I361" i="4"/>
  <c r="I267" i="4"/>
  <c r="I130" i="4"/>
  <c r="I342" i="4"/>
  <c r="I162" i="4"/>
  <c r="I259" i="4"/>
  <c r="I472" i="1"/>
  <c r="I480" i="1" s="1"/>
  <c r="I275" i="4"/>
  <c r="I240" i="4"/>
  <c r="D261" i="2"/>
  <c r="D344" i="2"/>
  <c r="D346" i="2" s="1"/>
  <c r="D43" i="2"/>
  <c r="I85" i="4"/>
  <c r="D84" i="2"/>
  <c r="D488" i="2"/>
  <c r="I94" i="4"/>
  <c r="I356" i="1"/>
  <c r="D148" i="2"/>
  <c r="D99" i="2"/>
  <c r="D391" i="2"/>
  <c r="D79" i="2"/>
  <c r="D38" i="2"/>
  <c r="I489" i="4"/>
  <c r="I206" i="4"/>
  <c r="I331" i="1"/>
  <c r="D140" i="2"/>
  <c r="I85" i="1"/>
  <c r="D418" i="2"/>
  <c r="I428" i="4"/>
  <c r="I478" i="4" s="1"/>
  <c r="I428" i="2"/>
  <c r="I478" i="2" s="1"/>
  <c r="I407" i="4"/>
  <c r="I409" i="4" s="1"/>
  <c r="D91" i="2"/>
  <c r="I143" i="1"/>
  <c r="I171" i="1"/>
  <c r="I113" i="1"/>
  <c r="I77" i="1"/>
  <c r="I39" i="1"/>
  <c r="D464" i="2"/>
  <c r="I315" i="1"/>
  <c r="D70" i="2"/>
  <c r="D414" i="2"/>
  <c r="D274" i="2"/>
  <c r="I214" i="1"/>
  <c r="I21" i="4"/>
  <c r="I275" i="1"/>
  <c r="I259" i="1"/>
  <c r="I283" i="1"/>
  <c r="D19" i="2"/>
  <c r="I294" i="4"/>
  <c r="I267" i="1"/>
  <c r="I346" i="1"/>
  <c r="I101" i="1"/>
  <c r="I130" i="1"/>
  <c r="D266" i="2"/>
  <c r="D36" i="2"/>
  <c r="D239" i="2"/>
  <c r="D431" i="2"/>
  <c r="I113" i="4"/>
  <c r="D126" i="2"/>
  <c r="I249" i="4"/>
  <c r="D423" i="2"/>
  <c r="I232" i="4"/>
  <c r="I223" i="1"/>
  <c r="I452" i="4"/>
  <c r="I479" i="4" s="1"/>
  <c r="I472" i="4"/>
  <c r="I480" i="4" s="1"/>
  <c r="I171" i="4"/>
  <c r="I452" i="3"/>
  <c r="I479" i="3" s="1"/>
  <c r="D156" i="2"/>
  <c r="D162" i="2" s="1"/>
  <c r="I428" i="3"/>
  <c r="I478" i="3" s="1"/>
  <c r="I472" i="3"/>
  <c r="I480" i="3" s="1"/>
  <c r="I452" i="2"/>
  <c r="I479" i="2" s="1"/>
  <c r="I472" i="2"/>
  <c r="I480" i="2" s="1"/>
  <c r="D472" i="1"/>
  <c r="D480" i="1" s="1"/>
  <c r="I452" i="1"/>
  <c r="I479" i="1" s="1"/>
  <c r="D413" i="3"/>
  <c r="D428" i="3" s="1"/>
  <c r="D478" i="3" s="1"/>
  <c r="I428" i="1"/>
  <c r="I478" i="1" s="1"/>
  <c r="F367" i="3"/>
  <c r="F411" i="3" s="1"/>
  <c r="F477" i="3" s="1"/>
  <c r="F482" i="3" s="1"/>
  <c r="I162" i="3"/>
  <c r="D428" i="4"/>
  <c r="D478" i="4" s="1"/>
  <c r="I162" i="2"/>
  <c r="D277" i="1"/>
  <c r="D275" i="4"/>
  <c r="D336" i="4"/>
  <c r="G367" i="3"/>
  <c r="G411" i="3" s="1"/>
  <c r="G477" i="3" s="1"/>
  <c r="G482" i="3" s="1"/>
  <c r="D171" i="4"/>
  <c r="D154" i="1"/>
  <c r="D130" i="4"/>
  <c r="H367" i="2"/>
  <c r="H411" i="2" s="1"/>
  <c r="H477" i="2" s="1"/>
  <c r="H482" i="2" s="1"/>
  <c r="D117" i="2"/>
  <c r="E367" i="4"/>
  <c r="E411" i="4" s="1"/>
  <c r="E477" i="4" s="1"/>
  <c r="E482" i="4" s="1"/>
  <c r="H367" i="4"/>
  <c r="H411" i="4" s="1"/>
  <c r="H477" i="4" s="1"/>
  <c r="H482" i="4" s="1"/>
  <c r="E367" i="3"/>
  <c r="E411" i="3" s="1"/>
  <c r="E477" i="3" s="1"/>
  <c r="E482" i="3" s="1"/>
  <c r="D123" i="1"/>
  <c r="D198" i="4"/>
  <c r="F367" i="2"/>
  <c r="F411" i="2" s="1"/>
  <c r="F477" i="2" s="1"/>
  <c r="F482" i="2" s="1"/>
  <c r="D321" i="4"/>
  <c r="G367" i="4"/>
  <c r="G411" i="4" s="1"/>
  <c r="G477" i="4" s="1"/>
  <c r="G482" i="4" s="1"/>
  <c r="G367" i="1"/>
  <c r="G411" i="1" s="1"/>
  <c r="G477" i="1" s="1"/>
  <c r="G482" i="1" s="1"/>
  <c r="G493" i="1" s="1"/>
  <c r="F367" i="4"/>
  <c r="F411" i="4" s="1"/>
  <c r="F477" i="4" s="1"/>
  <c r="F482" i="4" s="1"/>
  <c r="E367" i="1"/>
  <c r="E411" i="1" s="1"/>
  <c r="E477" i="1" s="1"/>
  <c r="E482" i="1" s="1"/>
  <c r="E493" i="1" s="1"/>
  <c r="D48" i="4"/>
  <c r="D305" i="4"/>
  <c r="D365" i="1"/>
  <c r="D259" i="4"/>
  <c r="H367" i="1"/>
  <c r="H411" i="1" s="1"/>
  <c r="H477" i="1" s="1"/>
  <c r="H482" i="1" s="1"/>
  <c r="H493" i="1" s="1"/>
  <c r="F367" i="1"/>
  <c r="F411" i="1" s="1"/>
  <c r="F477" i="1" s="1"/>
  <c r="F482" i="1" s="1"/>
  <c r="F493" i="1" s="1"/>
  <c r="D489" i="4"/>
  <c r="G367" i="2"/>
  <c r="G411" i="2" s="1"/>
  <c r="G477" i="2" s="1"/>
  <c r="G482" i="2" s="1"/>
  <c r="D136" i="4"/>
  <c r="H367" i="3"/>
  <c r="H411" i="3" s="1"/>
  <c r="H477" i="3" s="1"/>
  <c r="H482" i="3" s="1"/>
  <c r="E367" i="2"/>
  <c r="E411" i="2" s="1"/>
  <c r="E477" i="2" s="1"/>
  <c r="E482" i="2" s="1"/>
  <c r="D152" i="4"/>
  <c r="D39" i="3"/>
  <c r="D232" i="4"/>
  <c r="D77" i="4"/>
  <c r="D240" i="3"/>
  <c r="D214" i="3"/>
  <c r="D143" i="4"/>
  <c r="D489" i="3"/>
  <c r="D223" i="4"/>
  <c r="D452" i="4"/>
  <c r="D479" i="4" s="1"/>
  <c r="D310" i="4"/>
  <c r="D85" i="4"/>
  <c r="D152" i="3"/>
  <c r="D305" i="3"/>
  <c r="D315" i="2"/>
  <c r="D356" i="4"/>
  <c r="D336" i="3"/>
  <c r="I481" i="1"/>
  <c r="D136" i="3"/>
  <c r="D331" i="3"/>
  <c r="D143" i="3"/>
  <c r="D342" i="2"/>
  <c r="D162" i="4"/>
  <c r="D66" i="4"/>
  <c r="D57" i="4"/>
  <c r="D283" i="2"/>
  <c r="D351" i="2"/>
  <c r="D326" i="3"/>
  <c r="D162" i="3"/>
  <c r="I481" i="4"/>
  <c r="D346" i="4"/>
  <c r="D30" i="4"/>
  <c r="D214" i="4"/>
  <c r="D289" i="4"/>
  <c r="D275" i="3"/>
  <c r="D452" i="3"/>
  <c r="D479" i="3" s="1"/>
  <c r="D294" i="3"/>
  <c r="D249" i="2"/>
  <c r="D101" i="3"/>
  <c r="D206" i="4"/>
  <c r="D188" i="3"/>
  <c r="D351" i="4"/>
  <c r="D179" i="4"/>
  <c r="D101" i="4"/>
  <c r="D326" i="2"/>
  <c r="D267" i="3"/>
  <c r="D267" i="4"/>
  <c r="D249" i="3"/>
  <c r="D361" i="3"/>
  <c r="D315" i="4"/>
  <c r="D136" i="2" l="1"/>
  <c r="D407" i="3"/>
  <c r="D409" i="3" s="1"/>
  <c r="D232" i="2"/>
  <c r="D66" i="2"/>
  <c r="D179" i="2"/>
  <c r="D300" i="2"/>
  <c r="D472" i="4"/>
  <c r="D480" i="4" s="1"/>
  <c r="D21" i="4"/>
  <c r="D259" i="2"/>
  <c r="D188" i="2"/>
  <c r="D94" i="4"/>
  <c r="D101" i="2"/>
  <c r="D223" i="2"/>
  <c r="D407" i="4"/>
  <c r="D409" i="4" s="1"/>
  <c r="I365" i="2"/>
  <c r="D113" i="2"/>
  <c r="D48" i="2"/>
  <c r="D294" i="2"/>
  <c r="D407" i="2"/>
  <c r="D409" i="2" s="1"/>
  <c r="D206" i="2"/>
  <c r="D310" i="2"/>
  <c r="D305" i="2"/>
  <c r="D188" i="4"/>
  <c r="D240" i="4"/>
  <c r="D277" i="4" s="1"/>
  <c r="D475" i="2"/>
  <c r="D356" i="2"/>
  <c r="I123" i="3"/>
  <c r="D130" i="2"/>
  <c r="D77" i="2"/>
  <c r="D275" i="2"/>
  <c r="I365" i="3"/>
  <c r="D30" i="2"/>
  <c r="I154" i="2"/>
  <c r="I123" i="2"/>
  <c r="D336" i="2"/>
  <c r="D152" i="2"/>
  <c r="D361" i="4"/>
  <c r="I365" i="4"/>
  <c r="D21" i="2"/>
  <c r="D428" i="2"/>
  <c r="D478" i="2" s="1"/>
  <c r="D289" i="2"/>
  <c r="I154" i="3"/>
  <c r="I277" i="3"/>
  <c r="I123" i="4"/>
  <c r="I481" i="3"/>
  <c r="I154" i="1"/>
  <c r="D283" i="4"/>
  <c r="I277" i="4"/>
  <c r="D57" i="2"/>
  <c r="D85" i="2"/>
  <c r="D489" i="2"/>
  <c r="I277" i="2"/>
  <c r="D267" i="2"/>
  <c r="D452" i="2"/>
  <c r="D479" i="2" s="1"/>
  <c r="D143" i="2"/>
  <c r="I365" i="1"/>
  <c r="I123" i="1"/>
  <c r="D472" i="2"/>
  <c r="D480" i="2" s="1"/>
  <c r="D171" i="2"/>
  <c r="D94" i="2"/>
  <c r="D240" i="2"/>
  <c r="D39" i="2"/>
  <c r="I277" i="1"/>
  <c r="D277" i="3"/>
  <c r="D154" i="4"/>
  <c r="D154" i="3"/>
  <c r="D123" i="3"/>
  <c r="D367" i="1"/>
  <c r="D411" i="1" s="1"/>
  <c r="D477" i="1" s="1"/>
  <c r="D482" i="1" s="1"/>
  <c r="D493" i="1" s="1"/>
  <c r="J275" i="1"/>
  <c r="D481" i="2"/>
  <c r="J143" i="1"/>
  <c r="J259" i="1"/>
  <c r="J407" i="1"/>
  <c r="D365" i="3"/>
  <c r="J136" i="1"/>
  <c r="D365" i="2" l="1"/>
  <c r="D154" i="2"/>
  <c r="I367" i="4"/>
  <c r="D123" i="4"/>
  <c r="D277" i="2"/>
  <c r="D365" i="4"/>
  <c r="I367" i="3"/>
  <c r="I411" i="3" s="1"/>
  <c r="I367" i="2"/>
  <c r="I411" i="2" s="1"/>
  <c r="I477" i="2" s="1"/>
  <c r="I482" i="2" s="1"/>
  <c r="I367" i="1"/>
  <c r="I411" i="1" s="1"/>
  <c r="J259" i="4"/>
  <c r="J136" i="4"/>
  <c r="J143" i="4"/>
  <c r="J407" i="4"/>
  <c r="J409" i="4" s="1"/>
  <c r="J275" i="4"/>
  <c r="J275" i="3"/>
  <c r="J259" i="2"/>
  <c r="J136" i="3"/>
  <c r="D123" i="2"/>
  <c r="J259" i="3"/>
  <c r="J143" i="3"/>
  <c r="J143" i="2"/>
  <c r="J136" i="2"/>
  <c r="J407" i="3"/>
  <c r="J275" i="2"/>
  <c r="J407" i="2"/>
  <c r="J409" i="1"/>
  <c r="I411" i="4"/>
  <c r="D367" i="3"/>
  <c r="I477" i="3"/>
  <c r="D367" i="4" l="1"/>
  <c r="D411" i="4" s="1"/>
  <c r="D477" i="4" s="1"/>
  <c r="D482" i="4" s="1"/>
  <c r="D367" i="2"/>
  <c r="D411" i="2" s="1"/>
  <c r="J409" i="2"/>
  <c r="J409" i="3"/>
  <c r="I482" i="1"/>
  <c r="I493" i="1" s="1"/>
  <c r="I477" i="4"/>
  <c r="I482" i="3"/>
  <c r="D411" i="3"/>
  <c r="D477" i="3" l="1"/>
  <c r="D477" i="2"/>
  <c r="J21" i="1"/>
  <c r="I482" i="4"/>
  <c r="J101" i="1"/>
  <c r="J101" i="4" l="1"/>
  <c r="J21" i="4"/>
  <c r="J101" i="3"/>
  <c r="J21" i="3"/>
  <c r="J101" i="2"/>
  <c r="J21" i="2"/>
  <c r="D482" i="3"/>
  <c r="D482" i="2"/>
  <c r="J214" i="2" l="1"/>
  <c r="J475" i="4"/>
  <c r="J475" i="3"/>
  <c r="J475" i="1"/>
  <c r="J351" i="1"/>
  <c r="J179" i="1"/>
  <c r="J356" i="1"/>
  <c r="J48" i="1"/>
  <c r="J240" i="1"/>
  <c r="J326" i="1"/>
  <c r="J305" i="1"/>
  <c r="J188" i="1"/>
  <c r="J66" i="1"/>
  <c r="J310" i="1"/>
  <c r="J113" i="1"/>
  <c r="J289" i="1"/>
  <c r="J57" i="1"/>
  <c r="J267" i="1"/>
  <c r="J342" i="1"/>
  <c r="J162" i="1"/>
  <c r="J346" i="1"/>
  <c r="J94" i="1"/>
  <c r="J77" i="1"/>
  <c r="J171" i="1"/>
  <c r="J206" i="1"/>
  <c r="J249" i="1"/>
  <c r="J85" i="1"/>
  <c r="J214" i="1"/>
  <c r="J232" i="1"/>
  <c r="J489" i="1"/>
  <c r="J331" i="1"/>
  <c r="J130" i="1"/>
  <c r="J321" i="1"/>
  <c r="J294" i="1"/>
  <c r="J198" i="1"/>
  <c r="J152" i="1"/>
  <c r="J336" i="1"/>
  <c r="J283" i="1"/>
  <c r="J300" i="1"/>
  <c r="J30" i="1"/>
  <c r="J223" i="1"/>
  <c r="J39" i="1"/>
  <c r="J315" i="1"/>
  <c r="J361" i="1"/>
  <c r="J342" i="4" l="1"/>
  <c r="J171" i="4"/>
  <c r="J289" i="4"/>
  <c r="J315" i="2"/>
  <c r="J336" i="2"/>
  <c r="J39" i="2"/>
  <c r="J30" i="2"/>
  <c r="J206" i="2"/>
  <c r="J489" i="2"/>
  <c r="J342" i="2"/>
  <c r="J336" i="4"/>
  <c r="J223" i="4"/>
  <c r="J489" i="4"/>
  <c r="J39" i="4"/>
  <c r="J94" i="4"/>
  <c r="J214" i="4"/>
  <c r="J315" i="4"/>
  <c r="J356" i="4"/>
  <c r="J326" i="4"/>
  <c r="J310" i="4"/>
  <c r="J249" i="4"/>
  <c r="J188" i="4"/>
  <c r="J346" i="4"/>
  <c r="J113" i="4"/>
  <c r="J361" i="4"/>
  <c r="J331" i="4"/>
  <c r="J351" i="4"/>
  <c r="J283" i="4"/>
  <c r="J179" i="4"/>
  <c r="J294" i="4"/>
  <c r="J305" i="3"/>
  <c r="J310" i="3"/>
  <c r="J130" i="3"/>
  <c r="J356" i="3"/>
  <c r="J351" i="3"/>
  <c r="J30" i="3"/>
  <c r="J289" i="3"/>
  <c r="J336" i="3"/>
  <c r="J206" i="3"/>
  <c r="J179" i="3"/>
  <c r="J489" i="3"/>
  <c r="J321" i="3"/>
  <c r="J198" i="3"/>
  <c r="J214" i="3"/>
  <c r="J346" i="3"/>
  <c r="J342" i="3"/>
  <c r="J283" i="3"/>
  <c r="J361" i="2"/>
  <c r="J300" i="2"/>
  <c r="J331" i="2"/>
  <c r="J267" i="2"/>
  <c r="J283" i="2"/>
  <c r="J249" i="2"/>
  <c r="J240" i="2"/>
  <c r="J171" i="2"/>
  <c r="J305" i="2"/>
  <c r="J48" i="2"/>
  <c r="J232" i="4"/>
  <c r="J152" i="3"/>
  <c r="J428" i="1"/>
  <c r="J206" i="4"/>
  <c r="J85" i="4"/>
  <c r="J152" i="4"/>
  <c r="J77" i="3"/>
  <c r="J66" i="4"/>
  <c r="J162" i="2"/>
  <c r="J321" i="4"/>
  <c r="J188" i="3"/>
  <c r="J66" i="3"/>
  <c r="J162" i="3"/>
  <c r="J162" i="4"/>
  <c r="J57" i="4"/>
  <c r="J179" i="2"/>
  <c r="J48" i="4"/>
  <c r="J315" i="3"/>
  <c r="J326" i="3"/>
  <c r="J30" i="4"/>
  <c r="J198" i="4"/>
  <c r="J310" i="2"/>
  <c r="J240" i="4"/>
  <c r="J48" i="3"/>
  <c r="J267" i="4"/>
  <c r="J39" i="3"/>
  <c r="J130" i="4"/>
  <c r="J152" i="2"/>
  <c r="J77" i="4"/>
  <c r="J351" i="2"/>
  <c r="J321" i="2"/>
  <c r="J475" i="2"/>
  <c r="J232" i="3"/>
  <c r="J294" i="3"/>
  <c r="J305" i="4"/>
  <c r="J300" i="4"/>
  <c r="J223" i="3"/>
  <c r="J249" i="3"/>
  <c r="J331" i="3"/>
  <c r="J94" i="2"/>
  <c r="J171" i="3"/>
  <c r="J85" i="3"/>
  <c r="J452" i="3"/>
  <c r="J240" i="3"/>
  <c r="J300" i="3"/>
  <c r="J356" i="2"/>
  <c r="J361" i="3"/>
  <c r="J481" i="4"/>
  <c r="J66" i="2"/>
  <c r="J289" i="2"/>
  <c r="J94" i="3"/>
  <c r="J57" i="2"/>
  <c r="J346" i="2"/>
  <c r="J452" i="1"/>
  <c r="J479" i="1" s="1"/>
  <c r="J57" i="3"/>
  <c r="J452" i="4"/>
  <c r="J113" i="3"/>
  <c r="J481" i="3"/>
  <c r="J472" i="4"/>
  <c r="J267" i="3"/>
  <c r="J326" i="2"/>
  <c r="J472" i="1"/>
  <c r="J77" i="2"/>
  <c r="J223" i="2"/>
  <c r="J85" i="2"/>
  <c r="J198" i="2"/>
  <c r="J294" i="2"/>
  <c r="J232" i="2"/>
  <c r="J472" i="2"/>
  <c r="J113" i="2"/>
  <c r="J130" i="2"/>
  <c r="J188" i="2"/>
  <c r="J428" i="4"/>
  <c r="J472" i="3"/>
  <c r="J428" i="3"/>
  <c r="J428" i="2"/>
  <c r="J452" i="2"/>
  <c r="J277" i="1"/>
  <c r="J154" i="1"/>
  <c r="J123" i="1"/>
  <c r="J481" i="1"/>
  <c r="J365" i="1"/>
  <c r="J154" i="2" l="1"/>
  <c r="J478" i="1"/>
  <c r="J154" i="3"/>
  <c r="J480" i="4"/>
  <c r="J277" i="4"/>
  <c r="J479" i="4"/>
  <c r="J123" i="4"/>
  <c r="J479" i="3"/>
  <c r="J365" i="3"/>
  <c r="J481" i="2"/>
  <c r="J277" i="3"/>
  <c r="J154" i="4"/>
  <c r="J365" i="4"/>
  <c r="J480" i="1"/>
  <c r="J123" i="3"/>
  <c r="J480" i="3"/>
  <c r="J123" i="2"/>
  <c r="J480" i="2"/>
  <c r="J277" i="2"/>
  <c r="J478" i="4"/>
  <c r="J479" i="2"/>
  <c r="J365" i="2"/>
  <c r="J478" i="2"/>
  <c r="J478" i="3"/>
  <c r="J367" i="1"/>
  <c r="J367" i="4" l="1"/>
  <c r="J411" i="4" s="1"/>
  <c r="J367" i="2"/>
  <c r="J367" i="3"/>
  <c r="J411" i="1"/>
  <c r="J411" i="3" l="1"/>
  <c r="J411" i="2"/>
  <c r="J477" i="1"/>
  <c r="J477" i="4"/>
  <c r="J477" i="3" l="1"/>
  <c r="J477" i="2"/>
  <c r="J482" i="4"/>
  <c r="J482" i="1"/>
  <c r="J493" i="1" s="1"/>
  <c r="J482" i="3" l="1"/>
  <c r="J48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TSquir\OneDrive - Duke Energy\Documents\My Data Sources\WCLTENASDIMP02_PROD_AS FIHUBAS_GL General Ledger.odc" keepAlive="1" name="WCLTENASDIMP02_PROD_AS FIHUBAS_GL General Ledger" type="5" refreshedVersion="8" background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WCLTENASDIMP02_PROD_AS FIHUBAS_GL General Ledger"/>
    <s v="{[CB - Account HIER].[Account Hierarchy].[Account Level 06 Name - Description].&amp;[WTB_FERC_REPORT]&amp;[ALL_ACCOUNTS - All Accounts]&amp;[F_BALANCE_SHEET - Balance Sheet]&amp;[F_ASSETS - Total Assets]&amp;[F_TOT_NET_UTIL_PLT - Total Net Utility Plant]&amp;[F_NET_UTIL_PLT - Net Utility and Plant]&amp;[F_PROV_DEPR_AMORT - Acc Dpr Dpl (108 110 111 115)]}"/>
    <s v="{[CB - Business Unit HIER].[Business Unit Hierarchy].[Business Unit Level 04 Name - Description].&amp;[REGULATORY]&amp;[ALL - ALL ENTITIES - FOR CONSOLIDATION PURPOSES]&amp;[GROUP_CONSOL - GROUP CONSOLIDATION]&amp;[REGULATORY - REGULATORY REPORTING]&amp;[FLORIDA - DE Florida Regulatory Reporting],[CB - Business Unit HIER].[Business Unit Hierarchy].[Business Unit Level 06 Name - Description].&amp;[SEGMENT]&amp;[DEC_CONSOL_GROUP - DEC Consolidation Group]&amp;[US_FRAN_ELECT_GAS - Electric Util &amp; Infrastructure]&amp;[FE_FLORIDA - Regulated Utilities Florida]&amp;[FE_PE_FLORIDA - DE Florida Regulated Utilities]&amp;[FE_PE_FLA_OPS - DE Florida Operations]&amp;[50270 - DE Florida Procurement Company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<sst xmlns="http://schemas.openxmlformats.org/spreadsheetml/2006/main" count="3648" uniqueCount="824">
  <si>
    <t>Type of Data Shown:</t>
  </si>
  <si>
    <t xml:space="preserve">   </t>
  </si>
  <si>
    <t>Projected Test Year 3 Ended</t>
  </si>
  <si>
    <t>Duke Energy Florida</t>
  </si>
  <si>
    <t>Projected Test Year 2 Ended</t>
  </si>
  <si>
    <t>Projected Test Year 1 Ended</t>
  </si>
  <si>
    <t>X</t>
  </si>
  <si>
    <t>Prior Year 2 Ended</t>
  </si>
  <si>
    <t>Historical Test Year Ended</t>
  </si>
  <si>
    <t>($000's)</t>
  </si>
  <si>
    <t xml:space="preserve">Line </t>
  </si>
  <si>
    <t xml:space="preserve">Adjustments or </t>
  </si>
  <si>
    <t>13 Month Average</t>
  </si>
  <si>
    <t>No.</t>
  </si>
  <si>
    <t>Number</t>
  </si>
  <si>
    <t>Transfers</t>
  </si>
  <si>
    <t>Plant/Account</t>
  </si>
  <si>
    <t>Account</t>
  </si>
  <si>
    <t>Description</t>
  </si>
  <si>
    <t>Bartow CC 341</t>
  </si>
  <si>
    <t>Bartow CC 342</t>
  </si>
  <si>
    <t>Bartow CC 343</t>
  </si>
  <si>
    <t>Bartow CC 343.1</t>
  </si>
  <si>
    <t>Bartow CC 344</t>
  </si>
  <si>
    <t>Bartow CC 345</t>
  </si>
  <si>
    <t>Bartow CC 346</t>
  </si>
  <si>
    <t>Hines #1 341</t>
  </si>
  <si>
    <t>Hines #1 342</t>
  </si>
  <si>
    <t>Hines #1 343</t>
  </si>
  <si>
    <t>Hines #1 343.1</t>
  </si>
  <si>
    <t>Hines #1 344</t>
  </si>
  <si>
    <t>Hines #1 345</t>
  </si>
  <si>
    <t>Hines #1 346</t>
  </si>
  <si>
    <t>Hines #2 341</t>
  </si>
  <si>
    <t>Hines #2 342</t>
  </si>
  <si>
    <t>Hines #2 343</t>
  </si>
  <si>
    <t>Hines #2 343.1</t>
  </si>
  <si>
    <t>Hines #2 344</t>
  </si>
  <si>
    <t>Hines #2 345</t>
  </si>
  <si>
    <t>Hines #2 346</t>
  </si>
  <si>
    <t>Hines #3 341</t>
  </si>
  <si>
    <t>Hines #3 342</t>
  </si>
  <si>
    <t>Hines #3 343</t>
  </si>
  <si>
    <t>Hines #3 343.1</t>
  </si>
  <si>
    <t>Hines #3 344</t>
  </si>
  <si>
    <t>Hines #3 345</t>
  </si>
  <si>
    <t>Hines #3 346</t>
  </si>
  <si>
    <t>Hines #4 341</t>
  </si>
  <si>
    <t>Hines #4 342</t>
  </si>
  <si>
    <t>Hines #4 343</t>
  </si>
  <si>
    <t>Hines #4 343.1</t>
  </si>
  <si>
    <t>Hines #4 344</t>
  </si>
  <si>
    <t>Hines #4 345</t>
  </si>
  <si>
    <t>Hines #4 346</t>
  </si>
  <si>
    <t>Hines Common</t>
  </si>
  <si>
    <t>Citrus 341</t>
  </si>
  <si>
    <t>Citrus 342</t>
  </si>
  <si>
    <t>Citrus 343</t>
  </si>
  <si>
    <t>Citrus 343.1</t>
  </si>
  <si>
    <t>Citrus 344</t>
  </si>
  <si>
    <t>Citrus 345</t>
  </si>
  <si>
    <t>Citrus 346</t>
  </si>
  <si>
    <t>UF 341</t>
  </si>
  <si>
    <t>UF 342</t>
  </si>
  <si>
    <t>UF 343</t>
  </si>
  <si>
    <t>UF 344</t>
  </si>
  <si>
    <t>UF 345</t>
  </si>
  <si>
    <t>UF 346</t>
  </si>
  <si>
    <t>Osprey 341</t>
  </si>
  <si>
    <t>Osprey 342</t>
  </si>
  <si>
    <t>Osprey 343</t>
  </si>
  <si>
    <t>Osprey 343.1</t>
  </si>
  <si>
    <t>Osprey 344</t>
  </si>
  <si>
    <t>Osprey 345</t>
  </si>
  <si>
    <t>Osprey 346</t>
  </si>
  <si>
    <t>CR 311</t>
  </si>
  <si>
    <t>CR 312</t>
  </si>
  <si>
    <t>CR 312 Rail Cars</t>
  </si>
  <si>
    <t>CR 312 COR</t>
  </si>
  <si>
    <t>CR 314</t>
  </si>
  <si>
    <t>CR 315</t>
  </si>
  <si>
    <t>CR 316</t>
  </si>
  <si>
    <t>CR 316 COR</t>
  </si>
  <si>
    <t>CR 316 Common</t>
  </si>
  <si>
    <t>CR Other</t>
  </si>
  <si>
    <t>OTHER COR</t>
  </si>
  <si>
    <t>Storage 348</t>
  </si>
  <si>
    <t>Other Production</t>
  </si>
  <si>
    <t>Misc. Production</t>
  </si>
  <si>
    <t>Anclote 311</t>
  </si>
  <si>
    <t>Anclote 312</t>
  </si>
  <si>
    <t>Anclote 314</t>
  </si>
  <si>
    <t>Anclote 315</t>
  </si>
  <si>
    <t>Anclote 316</t>
  </si>
  <si>
    <t>Tiger Bay 341</t>
  </si>
  <si>
    <t>Tiger Bay 342</t>
  </si>
  <si>
    <t>Tiger Bay 343</t>
  </si>
  <si>
    <t>Tiger Bay 343.1</t>
  </si>
  <si>
    <t>Tiger Bay 344</t>
  </si>
  <si>
    <t>Tiger Bay 345</t>
  </si>
  <si>
    <t>Tiger Bay 346</t>
  </si>
  <si>
    <t>Avon Park 341</t>
  </si>
  <si>
    <t>Bartow CT U1&amp;U3 341</t>
  </si>
  <si>
    <t>Bartow CT U1&amp;U3 342</t>
  </si>
  <si>
    <t>Bartow CT U1&amp;U3 343</t>
  </si>
  <si>
    <t>Bartow CT U1&amp;U3 344</t>
  </si>
  <si>
    <t>Bartow CT U1&amp;U3 344 COR</t>
  </si>
  <si>
    <t>Bartow CT U1&amp;U3 345</t>
  </si>
  <si>
    <t>Bartow CT U1&amp;U3 346</t>
  </si>
  <si>
    <t>Bartow CT U2&amp;U4 341</t>
  </si>
  <si>
    <t>Bartow CT U2&amp;U4 342</t>
  </si>
  <si>
    <t>Bartow CT U2&amp;U4 343</t>
  </si>
  <si>
    <t>Bartow CT U2&amp;U4 344</t>
  </si>
  <si>
    <t>Bartow CT U2&amp;U4 345</t>
  </si>
  <si>
    <t>Bartow CT U2&amp;U4 346</t>
  </si>
  <si>
    <t>Bayboro 341</t>
  </si>
  <si>
    <t>Bayboro 342</t>
  </si>
  <si>
    <t>Bayboro 343</t>
  </si>
  <si>
    <t>Bayboro 344</t>
  </si>
  <si>
    <t>Bayboro 345</t>
  </si>
  <si>
    <t>Bayboro 346</t>
  </si>
  <si>
    <t>Bayboro 346.2</t>
  </si>
  <si>
    <t>Debary (New) 341</t>
  </si>
  <si>
    <t>Debary (New) 342</t>
  </si>
  <si>
    <t>Debary (New) 342 COR</t>
  </si>
  <si>
    <t>Debary (New) 343</t>
  </si>
  <si>
    <t>Debary (New) 343.1</t>
  </si>
  <si>
    <t>Debary (New) 344</t>
  </si>
  <si>
    <t>Debary (New) 345</t>
  </si>
  <si>
    <t>Debary (New) 346</t>
  </si>
  <si>
    <t>Debary (Old) 341</t>
  </si>
  <si>
    <t>Debary (Old) 342</t>
  </si>
  <si>
    <t>Debary (Old) 343</t>
  </si>
  <si>
    <t>Debary (Old) 344</t>
  </si>
  <si>
    <t>Debary (Old) 345</t>
  </si>
  <si>
    <t>Debary (Old) 346</t>
  </si>
  <si>
    <t>Higgins 341</t>
  </si>
  <si>
    <t>Higgins 346</t>
  </si>
  <si>
    <t>Intercession City U1-U6 341</t>
  </si>
  <si>
    <t>Intercession City U1 342</t>
  </si>
  <si>
    <t>Intercession City U1-U6 342</t>
  </si>
  <si>
    <t>Intercession City U1-U6 343</t>
  </si>
  <si>
    <t>Intercession City U1-U6 344</t>
  </si>
  <si>
    <t>Intercession City U1-U6 345</t>
  </si>
  <si>
    <t>Intercession City U1-U6 346</t>
  </si>
  <si>
    <t>Intercession City U7-U10 341</t>
  </si>
  <si>
    <t>Intercession City U7-U10 342</t>
  </si>
  <si>
    <t>Intercession City U7-U10 343</t>
  </si>
  <si>
    <t>Intercession City U7-U10 343.1</t>
  </si>
  <si>
    <t>Intercession City U7-U10 344</t>
  </si>
  <si>
    <t>Intercession City U7-U10 345</t>
  </si>
  <si>
    <t>Intercession City U7-U10 346</t>
  </si>
  <si>
    <t>Intercession City U11 341</t>
  </si>
  <si>
    <t>Intercession City U11 342</t>
  </si>
  <si>
    <t>Intercession City U11 343</t>
  </si>
  <si>
    <t>Intercession City U11 344</t>
  </si>
  <si>
    <t>Intercession City U11 345</t>
  </si>
  <si>
    <t>Intercession City U11 346</t>
  </si>
  <si>
    <t>Intercession City U12 341</t>
  </si>
  <si>
    <t>Intercession City U12 342</t>
  </si>
  <si>
    <t>Intercession City U12 343</t>
  </si>
  <si>
    <t>Intercession City U12 343.1</t>
  </si>
  <si>
    <t>Intercession City U12 344</t>
  </si>
  <si>
    <t>Intercession City U12 345</t>
  </si>
  <si>
    <t>Intercession City U12 346</t>
  </si>
  <si>
    <t>Intercession City C 346</t>
  </si>
  <si>
    <t>Columbia Solar 341</t>
  </si>
  <si>
    <t>Columbia Solar 344</t>
  </si>
  <si>
    <t>Columbia Solar 345</t>
  </si>
  <si>
    <t>Columbia Solar 346</t>
  </si>
  <si>
    <t>Hamilton Solar 341</t>
  </si>
  <si>
    <t>Hamilton Solar 344</t>
  </si>
  <si>
    <t>Hamilton Solar 345</t>
  </si>
  <si>
    <t>Hamilton Solar 346</t>
  </si>
  <si>
    <t>Debary Solar 341</t>
  </si>
  <si>
    <t>Debary Solar 344</t>
  </si>
  <si>
    <t>Debary Solar 345</t>
  </si>
  <si>
    <t>Trenton Solar 341</t>
  </si>
  <si>
    <t>Trenton Solar 344</t>
  </si>
  <si>
    <t>Trenton Solar 345</t>
  </si>
  <si>
    <t>Trenton Solar 346</t>
  </si>
  <si>
    <t>Lake Placid Solar 341</t>
  </si>
  <si>
    <t>Lake Placid Solar 344</t>
  </si>
  <si>
    <t>Lake Placid Solar 345</t>
  </si>
  <si>
    <t>Charlie Creek Solar 341</t>
  </si>
  <si>
    <t>Charlie Creek Solar 344</t>
  </si>
  <si>
    <t>Charlie Creek Solar 345</t>
  </si>
  <si>
    <t>Duette Solar 341</t>
  </si>
  <si>
    <t>Duette Solar 344</t>
  </si>
  <si>
    <t>Duette Solar 345</t>
  </si>
  <si>
    <t>Santa Fe Solar 340</t>
  </si>
  <si>
    <t>Santa Fe Solar 341</t>
  </si>
  <si>
    <t>Santa Fe Solar 344</t>
  </si>
  <si>
    <t>Santa Fe Solar 345</t>
  </si>
  <si>
    <t>Sandy Creek Solar 341</t>
  </si>
  <si>
    <t>Sandy Creek Solar 344</t>
  </si>
  <si>
    <t>Sandy Creek Solar 345</t>
  </si>
  <si>
    <t>Twin Rivers Solar 341</t>
  </si>
  <si>
    <t>Twin Rivers Solar 344</t>
  </si>
  <si>
    <t>Twin Rivers Solar 345</t>
  </si>
  <si>
    <t>Osceola Solar 341</t>
  </si>
  <si>
    <t>Osceola Solar 344</t>
  </si>
  <si>
    <t>Osceola Solar 345</t>
  </si>
  <si>
    <t>Perry Solar 341</t>
  </si>
  <si>
    <t>Perry Solar 344</t>
  </si>
  <si>
    <t>Perry Solar 345</t>
  </si>
  <si>
    <t>Perry Solar 346</t>
  </si>
  <si>
    <t>St Pete Pier Solar 344</t>
  </si>
  <si>
    <t>St Pete Pier Solar 345</t>
  </si>
  <si>
    <t>Suwannee Solar 341</t>
  </si>
  <si>
    <t>Suwannee Solar 344</t>
  </si>
  <si>
    <t>Suwannee Solar 345</t>
  </si>
  <si>
    <t>Bay Trail Solar 341</t>
  </si>
  <si>
    <t>Bay Trail Solar 344</t>
  </si>
  <si>
    <t>Bay Trail Solar 345</t>
  </si>
  <si>
    <t>Fort Green Solar 341</t>
  </si>
  <si>
    <t>Fort Green Solar 344</t>
  </si>
  <si>
    <t>Fort Green Solar 345</t>
  </si>
  <si>
    <t>Solar Growth 344</t>
  </si>
  <si>
    <t>Transmission 350.1</t>
  </si>
  <si>
    <t>Transmission 352</t>
  </si>
  <si>
    <t>Transmission 353.0</t>
  </si>
  <si>
    <t>Transmission 353.0 - COR</t>
  </si>
  <si>
    <t>Transmission 353.1</t>
  </si>
  <si>
    <t>Transmission 353.2</t>
  </si>
  <si>
    <t>Transmission 353.2 Station Equipment</t>
  </si>
  <si>
    <t>Transmission 354</t>
  </si>
  <si>
    <t>Transmission 355</t>
  </si>
  <si>
    <t>Transmission 356</t>
  </si>
  <si>
    <t>Transmission 356.1</t>
  </si>
  <si>
    <t>Transmission 357</t>
  </si>
  <si>
    <t>Transmission 358</t>
  </si>
  <si>
    <t>Transmission 359</t>
  </si>
  <si>
    <t>Distribution 360</t>
  </si>
  <si>
    <t>Distribution 361</t>
  </si>
  <si>
    <t>Distribution 362</t>
  </si>
  <si>
    <t>Distribution 363</t>
  </si>
  <si>
    <t>Distribution 364</t>
  </si>
  <si>
    <t>Distribution 365</t>
  </si>
  <si>
    <t>Distribution 365.1</t>
  </si>
  <si>
    <t>Distribution 366</t>
  </si>
  <si>
    <t>Distribution 367</t>
  </si>
  <si>
    <t xml:space="preserve">Distribution 368 </t>
  </si>
  <si>
    <t>Distribution 369.1</t>
  </si>
  <si>
    <t>Distribution 369.2</t>
  </si>
  <si>
    <t>Distribution 370</t>
  </si>
  <si>
    <t>Distribution 370.0</t>
  </si>
  <si>
    <t>Distribution 370.2</t>
  </si>
  <si>
    <t>Distribution 370.7</t>
  </si>
  <si>
    <t>Distribution 370.2 AMI</t>
  </si>
  <si>
    <t>Distribution 370.7 DCFC</t>
  </si>
  <si>
    <t>Distribution 371</t>
  </si>
  <si>
    <t>Distribution 371.7</t>
  </si>
  <si>
    <t>Distribution 373</t>
  </si>
  <si>
    <t>General 390</t>
  </si>
  <si>
    <t>General 391</t>
  </si>
  <si>
    <t>General 392.1</t>
  </si>
  <si>
    <t>General 392.3</t>
  </si>
  <si>
    <t>General 392.4</t>
  </si>
  <si>
    <t>General 392.5</t>
  </si>
  <si>
    <t>General 393</t>
  </si>
  <si>
    <t>General 394</t>
  </si>
  <si>
    <t>General 395</t>
  </si>
  <si>
    <t>General 396</t>
  </si>
  <si>
    <t>General 397</t>
  </si>
  <si>
    <t>General 398</t>
  </si>
  <si>
    <t>Intangible Plant 301-303 - Franchise &amp; Other</t>
  </si>
  <si>
    <t>Intangible Plant 301-303 - Customer Connect 5Y</t>
  </si>
  <si>
    <t>Intangible Plant 301-303 - Customer Connect 15Y</t>
  </si>
  <si>
    <t>Ingangible Plant 301-303 - Software</t>
  </si>
  <si>
    <t>Energy Storage 387</t>
  </si>
  <si>
    <t>Production</t>
  </si>
  <si>
    <t>Transmission</t>
  </si>
  <si>
    <t>Distribution</t>
  </si>
  <si>
    <t>General</t>
  </si>
  <si>
    <t>Energy Storage</t>
  </si>
  <si>
    <t>Land Rights 310</t>
  </si>
  <si>
    <t>Land Rights 320</t>
  </si>
  <si>
    <t>Land Rights 340</t>
  </si>
  <si>
    <t>Land Rights 350</t>
  </si>
  <si>
    <t>Land Rights 360</t>
  </si>
  <si>
    <t>Land Rights 389</t>
  </si>
  <si>
    <t>STRUCTURES AND IMPROVEMENTS</t>
  </si>
  <si>
    <t>FUEL HOLDERS, PRODUCERS AND ACCESSORIES</t>
  </si>
  <si>
    <t>PRIME MOVERS - GENERAL</t>
  </si>
  <si>
    <t>GENERATORS</t>
  </si>
  <si>
    <t>ACCESSORY ELECTRIC EQUIPMENT</t>
  </si>
  <si>
    <t>MISCELLANEOUS POWER PLANT EQUIPMENT</t>
  </si>
  <si>
    <t>BOILER PLANT EQUIPMENT</t>
  </si>
  <si>
    <t>TURBOGENERATOR UNITS</t>
  </si>
  <si>
    <t>BATTERY STORAGE</t>
  </si>
  <si>
    <t>OTHER PRODUCTION LAND</t>
  </si>
  <si>
    <t>RIGHTS OF WAY</t>
  </si>
  <si>
    <t>STATION EQUIPMENT</t>
  </si>
  <si>
    <t>STATION EQUIPMENT - ENERGY CONTROL</t>
  </si>
  <si>
    <t>STATION EQUIPMENT - MAJOR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</si>
  <si>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</si>
  <si>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</si>
  <si>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</si>
  <si>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</si>
  <si>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</si>
  <si>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</si>
  <si>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DISTRIBUTION LAND</t>
  </si>
  <si>
    <t>ENERGY STORAGE EQUIPMENT</t>
  </si>
  <si>
    <t>POLES, TOWERS AND FIXTURES</t>
  </si>
  <si>
    <t>LINE TRANSFORMERS</t>
  </si>
  <si>
    <t>SERVICES - UNDERGROUND</t>
  </si>
  <si>
    <t>SERVICES - OVERHEAD</t>
  </si>
  <si>
    <t>METERS</t>
  </si>
  <si>
    <t>METERS - AMI</t>
  </si>
  <si>
    <t>EV CHARGERS</t>
  </si>
  <si>
    <t>AMI METERS</t>
  </si>
  <si>
    <t>EV CHARGERS - DC FAST CHARGERS</t>
  </si>
  <si>
    <t>INSTALLATIONS ON CUSTOMERS' PREMISES</t>
  </si>
  <si>
    <t>EV CHARGERS - L2 CHARGERS</t>
  </si>
  <si>
    <t>STREET LIGHTING AND SIGNAL SYSTEMS</t>
  </si>
  <si>
    <t>OFFICE FURNITURE AND EQUIPMENT</t>
  </si>
  <si>
    <t>PASSENGER CARS</t>
  </si>
  <si>
    <t>HEAVY TRUCKS</t>
  </si>
  <si>
    <t>SPECIAL TRUCKS</t>
  </si>
  <si>
    <t>TRAILERS</t>
  </si>
  <si>
    <t>STORES EQUIPMENT</t>
  </si>
  <si>
    <t>TOOLS, SHOP AND GARAGE EQUIPMENT</t>
  </si>
  <si>
    <t>LABORATORY EQUIPMENT</t>
  </si>
  <si>
    <t>POWER OPERATED EQUIPMENT</t>
  </si>
  <si>
    <t>COMMUNICATION EQUIPMENT</t>
  </si>
  <si>
    <t>MISCELLANEOUS EQUIPMENT</t>
  </si>
  <si>
    <t>FRANCHISES AND CONSENTS</t>
  </si>
  <si>
    <t>MISCELLANEOUS INTANGIBLE PLANT - 5 YR AMORT</t>
  </si>
  <si>
    <t>MISCELLANEOUS INTANGIBLE PLANT - 15 YR AMORT</t>
  </si>
  <si>
    <t>SOFTWARE</t>
  </si>
  <si>
    <t>CAPITAL LEASES</t>
  </si>
  <si>
    <t>OPERATING LEASES</t>
  </si>
  <si>
    <t>ARO</t>
  </si>
  <si>
    <t>CONTRA OATT EPIS</t>
  </si>
  <si>
    <t>OTHER PLANT</t>
  </si>
  <si>
    <t>ACQUISITION ADJUSTMENT</t>
  </si>
  <si>
    <t>STEAM PRODUCTION LAND</t>
  </si>
  <si>
    <t>NON-DEPR LAND AND LAND RIGHTS</t>
  </si>
  <si>
    <t>TRANSMISSION LAND</t>
  </si>
  <si>
    <t>GENERAL LAND</t>
  </si>
  <si>
    <t>MISCELLANEOUS PLANT</t>
  </si>
  <si>
    <t>SCHEDULE B-9</t>
  </si>
  <si>
    <t>Depreciation Reserve Balances By Account and Sub-Account</t>
  </si>
  <si>
    <t>Florida Public Service Commission</t>
  </si>
  <si>
    <t xml:space="preserve">   Explanation: </t>
  </si>
  <si>
    <t>Provide the depreciation reserve balances for each account or</t>
  </si>
  <si>
    <t>sub-account to which an individual depreciation rate is applied.</t>
  </si>
  <si>
    <t>(Include Amortization/Recovery schedule amounts)</t>
  </si>
  <si>
    <t>Accumulated Depreciation</t>
  </si>
  <si>
    <t>Total Depreciation</t>
  </si>
  <si>
    <t>Accrued</t>
  </si>
  <si>
    <t>Retirements</t>
  </si>
  <si>
    <t>Removal</t>
  </si>
  <si>
    <t>Costs</t>
  </si>
  <si>
    <t>Bartow 311</t>
  </si>
  <si>
    <t>Bartow 312</t>
  </si>
  <si>
    <t>Bartow 314</t>
  </si>
  <si>
    <t>Bartow 315</t>
  </si>
  <si>
    <t>Bartow 316</t>
  </si>
  <si>
    <t>CR 1&amp;2 311</t>
  </si>
  <si>
    <t>CR 1&amp;2 312</t>
  </si>
  <si>
    <t>CR 1&amp;2 315</t>
  </si>
  <si>
    <t>CR 1&amp;2 316</t>
  </si>
  <si>
    <t>Bartow-Anclote 311</t>
  </si>
  <si>
    <t>Bartow-Anclote 312</t>
  </si>
  <si>
    <t>Bartow-Anclote 315</t>
  </si>
  <si>
    <t>Bartow-Anclote 316</t>
  </si>
  <si>
    <t>Suwannee 311</t>
  </si>
  <si>
    <t>Suwannee 312</t>
  </si>
  <si>
    <t>Suwannee 314</t>
  </si>
  <si>
    <t>Suwannee 315</t>
  </si>
  <si>
    <t>Suwannee 316</t>
  </si>
  <si>
    <t>Avon Park 342</t>
  </si>
  <si>
    <t>Avon Park 343</t>
  </si>
  <si>
    <t>Avon Park 344</t>
  </si>
  <si>
    <t>Avon Park 345</t>
  </si>
  <si>
    <t>Avon Park 346</t>
  </si>
  <si>
    <t>Higgins 342</t>
  </si>
  <si>
    <t>Higgins 343</t>
  </si>
  <si>
    <t>Higgins 344</t>
  </si>
  <si>
    <t>Higgins 345</t>
  </si>
  <si>
    <t>Rio Pinar 341</t>
  </si>
  <si>
    <t>Rio Pinar 342</t>
  </si>
  <si>
    <t>Rio Pinar 343</t>
  </si>
  <si>
    <t>Rio Pinar 344</t>
  </si>
  <si>
    <t>Rio Pinar 345</t>
  </si>
  <si>
    <t>Rio Pinar 346</t>
  </si>
  <si>
    <t>Suwannee 341</t>
  </si>
  <si>
    <t>Suwannee 342</t>
  </si>
  <si>
    <t>Suwannee 343</t>
  </si>
  <si>
    <t>Suwannee 344</t>
  </si>
  <si>
    <t>Suwannee 345</t>
  </si>
  <si>
    <t>Suwannee 346</t>
  </si>
  <si>
    <t>Turner 341</t>
  </si>
  <si>
    <t>Turner 342</t>
  </si>
  <si>
    <t>Turner 343</t>
  </si>
  <si>
    <t>Turner 344</t>
  </si>
  <si>
    <t>Turner 345</t>
  </si>
  <si>
    <t>Turner 346</t>
  </si>
  <si>
    <t>Anclote FD</t>
  </si>
  <si>
    <t>Avon Park FD</t>
  </si>
  <si>
    <t>Bartow Anclote FD</t>
  </si>
  <si>
    <t>Bartow FD</t>
  </si>
  <si>
    <t>Bayboro FD</t>
  </si>
  <si>
    <t>Charlie Creek Solar FD</t>
  </si>
  <si>
    <t>Citrus FD</t>
  </si>
  <si>
    <t>Columbia Solar FD</t>
  </si>
  <si>
    <t>CR 1&amp;2 FD</t>
  </si>
  <si>
    <t>CR 4&amp;5 FD</t>
  </si>
  <si>
    <t>Debary FD</t>
  </si>
  <si>
    <t>Debary Solar FD</t>
  </si>
  <si>
    <t>Duette Solar FD</t>
  </si>
  <si>
    <t>Hamilton Solar FD</t>
  </si>
  <si>
    <t>Higgins FD</t>
  </si>
  <si>
    <t>Hines #1 FD</t>
  </si>
  <si>
    <t>Hines #2 FD</t>
  </si>
  <si>
    <t>Hines #3 FD</t>
  </si>
  <si>
    <t>Hines #4 FD</t>
  </si>
  <si>
    <t>Inter City 11 FD</t>
  </si>
  <si>
    <t>Inter City 12-14 FD</t>
  </si>
  <si>
    <t>Inter City 1-6 FD</t>
  </si>
  <si>
    <t>Inter City 7-10 FD</t>
  </si>
  <si>
    <t>Lake Placid Solar FD</t>
  </si>
  <si>
    <t>Osceola Solar FD</t>
  </si>
  <si>
    <t>Osprey FD</t>
  </si>
  <si>
    <t>Perry Solar FD</t>
  </si>
  <si>
    <t>Rio Pinar FD</t>
  </si>
  <si>
    <t>Sandy Creek Solar FD</t>
  </si>
  <si>
    <t>Santa Fe Solar FD</t>
  </si>
  <si>
    <t>Suwannee FD</t>
  </si>
  <si>
    <t>Suwannee Solar FD</t>
  </si>
  <si>
    <t>Suwannee Steam FD</t>
  </si>
  <si>
    <t>Tiger Bay FD</t>
  </si>
  <si>
    <t>Trenton Solar FD</t>
  </si>
  <si>
    <t>Turner FD</t>
  </si>
  <si>
    <t>Twin Rivers Solar FD</t>
  </si>
  <si>
    <t>UF FD</t>
  </si>
  <si>
    <t>Capital Lease 108</t>
  </si>
  <si>
    <t>Operating Leases 108</t>
  </si>
  <si>
    <t>ARO 108</t>
  </si>
  <si>
    <t>Contra OATT EPIS 108</t>
  </si>
  <si>
    <t>Other 108</t>
  </si>
  <si>
    <t>Electric Plant Acquisition Adj 115</t>
  </si>
  <si>
    <t>CR 1&amp;2 314</t>
  </si>
  <si>
    <t>General 392.7</t>
  </si>
  <si>
    <t>AIRCRAFT</t>
  </si>
  <si>
    <t>Docket No.: 20240025-EI</t>
  </si>
  <si>
    <t>Explanation:  Provide the depreciation reserve balance for each account or sub-account to which an individual depreciation rate is applied.  (Include Amortization/Recovery schedule amounts).</t>
  </si>
  <si>
    <t>__</t>
  </si>
  <si>
    <t>Prior Year Ended</t>
  </si>
  <si>
    <t>Historical Year Ended</t>
  </si>
  <si>
    <t>($000)</t>
  </si>
  <si>
    <t>Total</t>
  </si>
  <si>
    <t>Adjustments</t>
  </si>
  <si>
    <t>13 Month</t>
  </si>
  <si>
    <t>Title</t>
  </si>
  <si>
    <t>Plant Account</t>
  </si>
  <si>
    <t>Salvage</t>
  </si>
  <si>
    <t>or Transfers</t>
  </si>
  <si>
    <t>Average</t>
  </si>
  <si>
    <t>ANCLOTE</t>
  </si>
  <si>
    <t>311 STRUCTURES &amp; IMPROVEMENTS</t>
  </si>
  <si>
    <t>312 BOILER PLANT EQUIPMENT</t>
  </si>
  <si>
    <t>314 TURBOGENERATOR UNITS</t>
  </si>
  <si>
    <t>315 ACCESSORY ELECTRIC EQUIPMENT</t>
  </si>
  <si>
    <t>316.1 MISC POWER PLANT EQUIPMENT</t>
  </si>
  <si>
    <t>316.2 MISC POWER PLANT EQUIPMENT (5 YEAR)</t>
  </si>
  <si>
    <t>316.3 MISC POWER PLANT EQUIPMENT (7 YEAR)</t>
  </si>
  <si>
    <t>317 ASSET RETIREMENT COSTS FOR STEAM PROD PLANT</t>
  </si>
  <si>
    <t>BARTOW</t>
  </si>
  <si>
    <t>316 MISC POWER PLANT EQUIPMENT</t>
  </si>
  <si>
    <t>316 MISC POWER PLANT EQUIPMENT (5 YEAR)</t>
  </si>
  <si>
    <t>316 MISC POWER PLANT EQUIPMENT (7 YEAR)</t>
  </si>
  <si>
    <t>BARTOW-ANCLOTE PIPELINE</t>
  </si>
  <si>
    <t>316.3 MISC POWER PLANT EQUIPMENT</t>
  </si>
  <si>
    <t>CRYSTAL RIVER 1&amp;2</t>
  </si>
  <si>
    <t>CRYSTAL RIVER 4&amp;5</t>
  </si>
  <si>
    <t>SUWANNEE</t>
  </si>
  <si>
    <t>RAIL CARS</t>
  </si>
  <si>
    <t>CRYSTAL RIVER 1&amp;2 COALPILE</t>
  </si>
  <si>
    <t>CRYSTAL RIVER 4&amp;5 COALPILE</t>
  </si>
  <si>
    <t>316.2 SYSTEM ASSETS 316.2 (5 YEAR)</t>
  </si>
  <si>
    <t>316.3 SYSTEM ASSETS 316.3 (7 YEAR)</t>
  </si>
  <si>
    <t>FOSSIL DISMANTLEMENT - STEAM</t>
  </si>
  <si>
    <t>AVON PARK</t>
  </si>
  <si>
    <t>HIGGINS</t>
  </si>
  <si>
    <t>TURNER</t>
  </si>
  <si>
    <t>CRYSTAL RIVER#3</t>
  </si>
  <si>
    <t>321 STRUCTURES &amp; IMPROVEMENTS</t>
  </si>
  <si>
    <t>322 REACTOR PLANT EQUIPMENT</t>
  </si>
  <si>
    <t>323 TURBOGENERATOR UNITS</t>
  </si>
  <si>
    <t>DECOMMISSIONING</t>
  </si>
  <si>
    <t>DECOMMISSIONING - RETAIL</t>
  </si>
  <si>
    <t>DECOMMISSIONING - WHOLESALE</t>
  </si>
  <si>
    <t>AVON PARK PEAKERS</t>
  </si>
  <si>
    <t>341 Structures and Improvements</t>
  </si>
  <si>
    <t>342 Fuel Holders, Products, and Accessories</t>
  </si>
  <si>
    <t>343 Prime Movers</t>
  </si>
  <si>
    <t>344 Generators</t>
  </si>
  <si>
    <t>345 Accessory Electric Equipment</t>
  </si>
  <si>
    <t>346 Misc. Power Plant Equipment</t>
  </si>
  <si>
    <t>346.2 Misc. Power Plant Equipment</t>
  </si>
  <si>
    <t>BARTOW U1-U4</t>
  </si>
  <si>
    <t>346.2 Misc. Power Plant Equipment (5 Year)</t>
  </si>
  <si>
    <t>BARTOW 4x1</t>
  </si>
  <si>
    <t>343.1 PRIME MOVERS - ROTABLE PARTS</t>
  </si>
  <si>
    <t>BAYBORO</t>
  </si>
  <si>
    <t>CITRUS CC</t>
  </si>
  <si>
    <t>DEBARY (NEW)</t>
  </si>
  <si>
    <t>345 Prime Movers</t>
  </si>
  <si>
    <t>346 Prime Movers</t>
  </si>
  <si>
    <t>347 Prime Movers</t>
  </si>
  <si>
    <t>348 Prime Movers</t>
  </si>
  <si>
    <t>DEBARY (OLD)</t>
  </si>
  <si>
    <t>343.9-343.9 GAS CONVERSION (119)</t>
  </si>
  <si>
    <t>HINES #1</t>
  </si>
  <si>
    <t>HINES #2</t>
  </si>
  <si>
    <t>HINES #3</t>
  </si>
  <si>
    <t>HINES #4</t>
  </si>
  <si>
    <t>INTERCESSION CITY P1-6</t>
  </si>
  <si>
    <t>INTERCESSION CITY (NEW) P7-10</t>
  </si>
  <si>
    <t>INTERCESSION CITY P11</t>
  </si>
  <si>
    <t>INTERCESSION CITY P12-14</t>
  </si>
  <si>
    <t>OSPREY CC</t>
  </si>
  <si>
    <t>RIO PINAR</t>
  </si>
  <si>
    <t>SUWANNEE RIVER PEAKERS</t>
  </si>
  <si>
    <t>SYSTEM ASSETS 346.0</t>
  </si>
  <si>
    <t>SYSTEM ASSETS 346.2 (5 YEAR)</t>
  </si>
  <si>
    <t>TIGER BAY</t>
  </si>
  <si>
    <t>UNIVERSITY OF FLORIDA</t>
  </si>
  <si>
    <t>341-346 Other Utility Amort</t>
  </si>
  <si>
    <t>BAY RANCH-SOLAR</t>
  </si>
  <si>
    <t>341 STRUCTURES AND IMPROVEMENTS</t>
  </si>
  <si>
    <t>342 FUEL HOLDERS, PRODUCTS, AND ACCESSORIES</t>
  </si>
  <si>
    <t>345 ACCESSORY ELECTRIC EQUIPMENT</t>
  </si>
  <si>
    <t>347 SOLAR ASSET RETIREMENT COSTS</t>
  </si>
  <si>
    <t/>
  </si>
  <si>
    <t>BAY TRAIL-SOLAR</t>
  </si>
  <si>
    <t>CAP SAN BLAS-SOLAR</t>
  </si>
  <si>
    <t>CHARLIE CREEK-SOLAR</t>
  </si>
  <si>
    <t>COLUMBIA-SOLAR</t>
  </si>
  <si>
    <t>344 Solar Generators</t>
  </si>
  <si>
    <t>345 Solar Accessory Elect Equip</t>
  </si>
  <si>
    <t>347 Asset Retirement Costs</t>
  </si>
  <si>
    <t>DEBARY-SOLAR</t>
  </si>
  <si>
    <t>DOLPHIN-SOLAR</t>
  </si>
  <si>
    <t>DUETTE-SOLAR</t>
  </si>
  <si>
    <t>FORT GREEN-SOLAR</t>
  </si>
  <si>
    <t>344 SOLAR GENERATORS</t>
  </si>
  <si>
    <t>HAMILTON SOLAR</t>
  </si>
  <si>
    <t>HARDEETOWN-SOLAR</t>
  </si>
  <si>
    <t>HIGH SPRINGS-SOLAR</t>
  </si>
  <si>
    <t>HILDRETH-SOLAR</t>
  </si>
  <si>
    <t>JOHN HOPKINS-SOLAR</t>
  </si>
  <si>
    <t>LAKE PLACID-SOLAR</t>
  </si>
  <si>
    <t>MICANOPY SOLAR</t>
  </si>
  <si>
    <t>OSCEOLA-SOLAR</t>
  </si>
  <si>
    <t>PERRY-SOLAR</t>
  </si>
  <si>
    <t>SANDY CREEK-SOLAR</t>
  </si>
  <si>
    <t>345 SOLAR ACCESSORY ELECT EQUIP</t>
  </si>
  <si>
    <t>346 SOLAR MISC. POWER PLANT EQUIP</t>
  </si>
  <si>
    <t>SANTA FE-SOLAR</t>
  </si>
  <si>
    <t>ST. PETE PIER-SOLAR</t>
  </si>
  <si>
    <t xml:space="preserve">SUWANNEE SOLAR
</t>
  </si>
  <si>
    <t>TRENTON-SOLAR</t>
  </si>
  <si>
    <t>TWIN RIVERS-SOLAR</t>
  </si>
  <si>
    <t>348 ENERGY STORAGE EQUIPMENT</t>
  </si>
  <si>
    <t>ARCHER</t>
  </si>
  <si>
    <t>BARTOW CC</t>
  </si>
  <si>
    <t>BARTOW CT</t>
  </si>
  <si>
    <t>BAYBORO PEAK</t>
  </si>
  <si>
    <t>CHARLIE CREEK</t>
  </si>
  <si>
    <t>COLUMBIA</t>
  </si>
  <si>
    <t>DEBARY</t>
  </si>
  <si>
    <t>DEBARY(OLD)</t>
  </si>
  <si>
    <t>DUETTE</t>
  </si>
  <si>
    <t>HIGGINS PEAK</t>
  </si>
  <si>
    <t>HINES UNIT 1</t>
  </si>
  <si>
    <t>HINES UNIT 2</t>
  </si>
  <si>
    <t>HINES UNIT 3</t>
  </si>
  <si>
    <t>HINES UNIT 4</t>
  </si>
  <si>
    <t>INTERCESSION CITY  SIEMENS 11</t>
  </si>
  <si>
    <t>INTERCESSION CITY 1-6</t>
  </si>
  <si>
    <t>INTERCESSION CITY 7-10 (NEW)</t>
  </si>
  <si>
    <t>Osceola</t>
  </si>
  <si>
    <t>Perry</t>
  </si>
  <si>
    <t>SANTA FE</t>
  </si>
  <si>
    <t>TRENTON</t>
  </si>
  <si>
    <t>TWIN RIVERS</t>
  </si>
  <si>
    <t>350.1 TRANSMISSION EASEMENTS</t>
  </si>
  <si>
    <t>352 STRUCTURES</t>
  </si>
  <si>
    <t>353.1 STATION EQUIPMENT</t>
  </si>
  <si>
    <t>353.2 ENERGY CONTROL CENTER</t>
  </si>
  <si>
    <t>354 TOWERS AND FIXTURES</t>
  </si>
  <si>
    <t>355 POLES AND FIXTURES</t>
  </si>
  <si>
    <t>356 OVERHEAD CONDUCTOR</t>
  </si>
  <si>
    <t>357 UNDERGROUND CONDUIT</t>
  </si>
  <si>
    <t>358 UNDERGROUND CONDUCTOR</t>
  </si>
  <si>
    <t>359 MISCELLANEOUS PLANT EQUIP.</t>
  </si>
  <si>
    <t>360.1 DISTRIBUTION EASEMENTS</t>
  </si>
  <si>
    <t>361 STRUCTURES</t>
  </si>
  <si>
    <t>362 STATION EQUIPMENT</t>
  </si>
  <si>
    <t>364 POLES AND FIXTURES</t>
  </si>
  <si>
    <t>365 OVERHEAD CONDUCTOR</t>
  </si>
  <si>
    <t>366 UNDERGROUND CONDUIT</t>
  </si>
  <si>
    <t>367 UNDERGROUND CONDUCTOR</t>
  </si>
  <si>
    <t>368 LINE TRANSFORMER</t>
  </si>
  <si>
    <t>369.1 OVERHEAD SERVICES</t>
  </si>
  <si>
    <t>369.2 UNDERGROUND SERVICES</t>
  </si>
  <si>
    <t>370 METERS</t>
  </si>
  <si>
    <t>370.2 AMI METERS</t>
  </si>
  <si>
    <t>370.7 EV CHARGER METER</t>
  </si>
  <si>
    <t>371 INSTALL ON CUST. PREM.</t>
  </si>
  <si>
    <t>373 STREET LIGHTING</t>
  </si>
  <si>
    <t>ENERGY CONSERVATION EQUIPMENT (111)</t>
  </si>
  <si>
    <t>398.1 MISCELLANEOUS</t>
  </si>
  <si>
    <t>390 STRUCTURES</t>
  </si>
  <si>
    <t>391 OFFICE FURNITURE AND EQUIPMENT</t>
  </si>
  <si>
    <t>393 STORES EQUIPMENT</t>
  </si>
  <si>
    <t>394 TOOLS, SHOP &amp; GARAGE EQUIP.</t>
  </si>
  <si>
    <t>395 LABORATORY EQUIPMENT</t>
  </si>
  <si>
    <t>396 POWER OPERATED EQUIPMENT</t>
  </si>
  <si>
    <t>397 COMMUNICATIONS EQUIPMENT</t>
  </si>
  <si>
    <t>398.2 MISCELLANEOUS EQUIPMENT</t>
  </si>
  <si>
    <t xml:space="preserve">399.1 GENERAL PLT ARO </t>
  </si>
  <si>
    <t>GENERAL FUNCTION RETIREMENT WORK IN PROCESS</t>
  </si>
  <si>
    <t>392.1 PASSENGER CARS</t>
  </si>
  <si>
    <t>392.2 LIGHT TRUCKS</t>
  </si>
  <si>
    <t>392.3 HEAVY TRUCKS</t>
  </si>
  <si>
    <t>392.4 SPECIAL EQUIPMENT</t>
  </si>
  <si>
    <t>392.5 TRAILERS</t>
  </si>
  <si>
    <t>392.7 AIRCRAFT (NEW)</t>
  </si>
  <si>
    <t>TOTAL ELECTRIC PLANT RESERVE</t>
  </si>
  <si>
    <t>302 INTANGIBLE PLANT</t>
  </si>
  <si>
    <t>303.03 INTANGIBLE PLANT - 3 YEAR</t>
  </si>
  <si>
    <t>303 INTANGIBLE PLANT - 5 YEAR</t>
  </si>
  <si>
    <t>303.1 INTANGIBLE PLANT - 10 YEAR</t>
  </si>
  <si>
    <t>303.15 INTANGIBLE PLANT - 15 YEAR</t>
  </si>
  <si>
    <t>0115000 - Acc Prov Plt Acquis Adj</t>
  </si>
  <si>
    <t>Accumulated</t>
  </si>
  <si>
    <t>Depreciation</t>
  </si>
  <si>
    <t>Account/</t>
  </si>
  <si>
    <t>Sub-Account</t>
  </si>
  <si>
    <t>Line</t>
  </si>
  <si>
    <t>Witnesses:  Anderson, Aquilina, Duff, Goff, Jacob,</t>
  </si>
  <si>
    <t>Lloyd, O'Hara, Quick, Scott</t>
  </si>
  <si>
    <t>Account Hierarchy</t>
  </si>
  <si>
    <t>F_PROV_DEPR_AMORT - Acc Dpr Dpl (108 110 111 115)</t>
  </si>
  <si>
    <t>Business Unit Hierarchy</t>
  </si>
  <si>
    <t>(Multiple Items)</t>
  </si>
  <si>
    <t>TTD Actual Amount</t>
  </si>
  <si>
    <t>Column Labels</t>
  </si>
  <si>
    <t>Row Labels</t>
  </si>
  <si>
    <t>Dec 2022</t>
  </si>
  <si>
    <t>Dec 2023</t>
  </si>
  <si>
    <t>Grand Total</t>
  </si>
  <si>
    <t>0108000 - Accumulated DD&amp;A-PP&amp;E</t>
  </si>
  <si>
    <t>0108301 - Accum Depreciation COR</t>
  </si>
  <si>
    <t>0108306 - NON-RAD DECOM-W COR</t>
  </si>
  <si>
    <t>0108307 - NON-RAD DECOM-R COR</t>
  </si>
  <si>
    <t>0108308 - Nuclear COR</t>
  </si>
  <si>
    <t>0108309 - NON-RAD DECOM-UNFD-W COR</t>
  </si>
  <si>
    <t>0108320 - Final Dismantlement COR</t>
  </si>
  <si>
    <t>0108060 - CONTRA-ACCUM DEPR OATT</t>
  </si>
  <si>
    <t>0108600 - SCHM Retirement Wip</t>
  </si>
  <si>
    <t>0108620 - RWIP - Reg Liab</t>
  </si>
  <si>
    <t>0108630 - Nuclear Decommissioning Charge</t>
  </si>
  <si>
    <t>0111100 - Acc Prov-Amor Plt In Ser</t>
  </si>
  <si>
    <t>0108499 - ARO Asset Accum Depreciation</t>
  </si>
  <si>
    <t>0108315 - ARO Accum Depr - Coal Ash</t>
  </si>
  <si>
    <t>0108640 - ARO Liability - Ash Mgmt</t>
  </si>
  <si>
    <t>0119301 - Acc Depr &amp; Amort Other Util</t>
  </si>
  <si>
    <t>0108401 - Accum Provision Fossil Dismant</t>
  </si>
  <si>
    <t>0108402 - ACC DEPR-NON-RAD DECOM-UNFD-W</t>
  </si>
  <si>
    <t>0108403 - Accum Prov Nuclear COR</t>
  </si>
  <si>
    <t>0108404 - ACC DEPR-NON-RAD DECOM-R</t>
  </si>
  <si>
    <t>0108405 - ACC DEPR-NON-RAD DECOM-W</t>
  </si>
  <si>
    <t>0108155 - FAS 143 COR CONTRA</t>
  </si>
  <si>
    <t>0111300 - Acc Prov-Amor Elec Plt-Softwar</t>
  </si>
  <si>
    <t>0108333 - IC ProCo Accumulated DD&amp;A</t>
  </si>
  <si>
    <t>Variance</t>
  </si>
  <si>
    <t>363 ENERGY STORAGE EQUIPMENT</t>
  </si>
  <si>
    <t>TRANSMISSION RETIREMENT WORK IN-PROCESS</t>
  </si>
  <si>
    <t>DISTRIBUTION RETIREMENT WORK IN-PROCESS</t>
  </si>
  <si>
    <t>TRANSMISSION PLANT RESERVE</t>
  </si>
  <si>
    <t>TOTAL TRANSMISSION PLANT RESERVE</t>
  </si>
  <si>
    <t>DISTRIBUTION PLANT RESERVE</t>
  </si>
  <si>
    <t>TOTAL DISTRIBUTION PLANT RESERVE</t>
  </si>
  <si>
    <t>GENERAL PLANT RESERVE</t>
  </si>
  <si>
    <t>TOTAL GENERAL PLANT RESERVE</t>
  </si>
  <si>
    <t>TRANSPORTATION EQUIPMENT PLANT RESERVE</t>
  </si>
  <si>
    <t>TOTAL TRANSPORTATION EQUIPMENT PLANT RESERVE</t>
  </si>
  <si>
    <t>INTANGIBLE PLANT RESERVE (111)</t>
  </si>
  <si>
    <t>TOTAL INTANGIBLE PLANT RESERVE</t>
  </si>
  <si>
    <t>TOTAL PLANT RESERVE (108, 111, 115, 119)</t>
  </si>
  <si>
    <t>OTHER PRODUCTION RETIREMENT WORK IN-PROCESS</t>
  </si>
  <si>
    <t>STEAM PRODUCTION PLANT RESERVE</t>
  </si>
  <si>
    <t>STEAM RETIREMENT WORK IN-PROCESS</t>
  </si>
  <si>
    <t>NUCLEAR PRODUCTION PLANT RESERVE</t>
  </si>
  <si>
    <t>NUCLEAR RETIREMENT WORK IN-PROCESS</t>
  </si>
  <si>
    <t>OTHER PRODUCTION PLANT RESERVE</t>
  </si>
  <si>
    <t>FINAL DISMANTLEMENT - OTHER PROD. PLANT RESERVE</t>
  </si>
  <si>
    <t>TOTAL FINAL DISMNTLMNT  OTHER PROD. PLANT RESERVE</t>
  </si>
  <si>
    <t>TOTAL OTHER PRODUCTION PLANT RESERVE</t>
  </si>
  <si>
    <t>Bartow CC Total Plant Reserve</t>
  </si>
  <si>
    <t>Hines #1 Total Plant Reserve</t>
  </si>
  <si>
    <t>Hines #2 Total Plant Reserve</t>
  </si>
  <si>
    <t>Hines #3 Total Plant Reserve</t>
  </si>
  <si>
    <t>Hines #4 Total Plant Reserve</t>
  </si>
  <si>
    <t>Citrus Total Plant Reserve</t>
  </si>
  <si>
    <t>UF Total Plant Reserve</t>
  </si>
  <si>
    <t>Osprey Total Plant Reserve</t>
  </si>
  <si>
    <t>CR 1&amp;2 Total Plant Reserve</t>
  </si>
  <si>
    <t>CR Total Plant Reserve</t>
  </si>
  <si>
    <t>Total Plant Reserve Production Base</t>
  </si>
  <si>
    <t>Anclote Total Plant Reserve</t>
  </si>
  <si>
    <t>Bartow-Anclote Total Plant Reserve</t>
  </si>
  <si>
    <t>Suwannee Int Total Plant Reserve</t>
  </si>
  <si>
    <t>Tiger Bay Total Plant Reserve</t>
  </si>
  <si>
    <t>Total Plant Reserve Production Intermediate</t>
  </si>
  <si>
    <t>Avon Park Total Plant Reserve</t>
  </si>
  <si>
    <t>Bartow CT U1&amp;U3 Total Plant Reserve</t>
  </si>
  <si>
    <t>Bartow CT U2&amp;U4 Total Plant Reserve</t>
  </si>
  <si>
    <t>Bayboro Total Plant Reserve</t>
  </si>
  <si>
    <t>Debary (New) Total Plant Reserve</t>
  </si>
  <si>
    <t>Debary (Old) Total Plant Reserve</t>
  </si>
  <si>
    <t>Higgins Total Plant Reserve</t>
  </si>
  <si>
    <t>Intercession City U1-U6 Total Plant Reserve</t>
  </si>
  <si>
    <t>Intercession City U7-U10 Total Plant Reserve</t>
  </si>
  <si>
    <t>Intercession City U11 Total Plant Reserve</t>
  </si>
  <si>
    <t>Intercession City U12 Total Plant Reserve</t>
  </si>
  <si>
    <t>Rio Pinar Total Plant Reserve</t>
  </si>
  <si>
    <t>Suwannee Peaking Total Plant Reserve</t>
  </si>
  <si>
    <t>Turner Total Plant Reserve</t>
  </si>
  <si>
    <t>Total Plant Reserve Production Peaking</t>
  </si>
  <si>
    <t>Columbia Solar Total Plant Reserve</t>
  </si>
  <si>
    <t>Hamilton Solar Total Plant Reserve</t>
  </si>
  <si>
    <t>Debary Solar Total Plant Reserve</t>
  </si>
  <si>
    <t>Trenton Solar Total Plant Reserve</t>
  </si>
  <si>
    <t>Lake Placid Solar Total Plant Reserve</t>
  </si>
  <si>
    <t>Charlie Creek Solar Total Plant Reserve</t>
  </si>
  <si>
    <t>Duette Solar Total Plant Reserve</t>
  </si>
  <si>
    <t>Santa Fe Solar Total Plant Reserve</t>
  </si>
  <si>
    <t>Sandy Creek Solar Total Plant Reserve</t>
  </si>
  <si>
    <t>Twin Rivers Solar Total Plant Reserve</t>
  </si>
  <si>
    <t>Osceola Solar Total Plant Reserve</t>
  </si>
  <si>
    <t>Perry Solar Total Plant Reserve</t>
  </si>
  <si>
    <t>St Pete Pier Solar Total Plant Reserve</t>
  </si>
  <si>
    <t>Suwannee Solar Total Plant Reserve</t>
  </si>
  <si>
    <t>Bay Trail Solar Total Plant Reserve</t>
  </si>
  <si>
    <t>Fort Green Solar Total Plant Reserve</t>
  </si>
  <si>
    <t>Total Plant Reserve Production Solar</t>
  </si>
  <si>
    <t>Fossil Dismantlement Total Plant Reserve</t>
  </si>
  <si>
    <t>Total Plant Reserve Fossil Dismantlement</t>
  </si>
  <si>
    <t>Bartow Total Plant Reserve</t>
  </si>
  <si>
    <t>Storage 348 Plant Reserve</t>
  </si>
  <si>
    <t>TOTAL PLANT RESERVE AVON PARK PEAKERS</t>
  </si>
  <si>
    <t>TOTAL PLANT RESERVE BARTOW</t>
  </si>
  <si>
    <t>TOTAL PLANT RESERVE BARTOW 4x1</t>
  </si>
  <si>
    <t>TOTAL PLANT RESERVE BAYBORO</t>
  </si>
  <si>
    <t>TOTAL PLANT RESERVE CITRUS CC</t>
  </si>
  <si>
    <t>TOTAL PLANT RESERVE DEBARY (NEW)</t>
  </si>
  <si>
    <t>TOTAL PLANT RESERVE DEBARY (OLD)</t>
  </si>
  <si>
    <t>TOTAL PLANT RESERVE HIGGINS</t>
  </si>
  <si>
    <t>TOTAL PLANT RESERVE HINES #1</t>
  </si>
  <si>
    <t>TOTAL PLANT RESERVE HINES #2</t>
  </si>
  <si>
    <t>TOTAL PLANT RESERVE HINES #3</t>
  </si>
  <si>
    <t>TOTAL PLANT RESERVE HINES #4</t>
  </si>
  <si>
    <t>TOTAL PLANT RESERVE INTERCESSION CITY P 1-6</t>
  </si>
  <si>
    <t>TOTAL PLANT RESERVE INTERCESSION CITY P 7-10</t>
  </si>
  <si>
    <t>TOTAL PLANT RESERVE INTERCESSION CITY P 11</t>
  </si>
  <si>
    <t>TOTAL PLANT RESERVE INTERCESSION CITY P 12-14</t>
  </si>
  <si>
    <t>TOTAL PLANT RESERVE OSPREY CC</t>
  </si>
  <si>
    <t>TOTAL PLANT RESERVE RIO PINAR</t>
  </si>
  <si>
    <t>TOTAL PLANT RESERVE SUWANNEE</t>
  </si>
  <si>
    <t>TOTAL PLANT RESERVE SYSTEM</t>
  </si>
  <si>
    <t>TOTAL PLANT RESERVE TIGER BAY</t>
  </si>
  <si>
    <t>TOTAL PLANT RESERVE TURNER</t>
  </si>
  <si>
    <t>TOTAL PLANT RESERVE UNIVERSITY OF FLORIDA</t>
  </si>
  <si>
    <t>TOTAL PLANT RESERVE BAY RANCH-SOLAR</t>
  </si>
  <si>
    <t>TOTAL PLANT RESERVE BAY TRAIL-SOLAR</t>
  </si>
  <si>
    <t>TOTAL PLANT RESERVE CAP SAN BLAS-SOLAR</t>
  </si>
  <si>
    <t>TOTAL PLANT RESERVE CHARLIE CREEK-SOLAR</t>
  </si>
  <si>
    <t>TOTAL PLANT RESERVE COLUMBIA-SOLAR</t>
  </si>
  <si>
    <t>TOTAL PLANT RESERVE DEBARY-SOLAR</t>
  </si>
  <si>
    <t>TOTAL PLANT RESERVE DOLPHIN-SOLAR</t>
  </si>
  <si>
    <t>TOTAL PLANT RESERVE DUETTE-SOLAR</t>
  </si>
  <si>
    <t>TOTAL PLANT RESERVE FORT GREEN-SOLAR</t>
  </si>
  <si>
    <t>TOTAL PLANT RESERVE HAMILTON</t>
  </si>
  <si>
    <t>TOTAL PLANT RESERVE HARDEETOWN-SOLAR</t>
  </si>
  <si>
    <t>TOTAL PLANT RESERVE HIGH SPRINGS-SOLAR</t>
  </si>
  <si>
    <t>TOTAL PLANT RESERVE HILDRETH-SOLAR</t>
  </si>
  <si>
    <t>TOTAL PLANT RESERVE JOHN HOPKINS-SOLAR</t>
  </si>
  <si>
    <t>TOTAL PLANT RESERVE LAKE PLACID-SOLAR</t>
  </si>
  <si>
    <t>TOTAL PLANT RESERVE MICANOPY SOLAR</t>
  </si>
  <si>
    <t>TOTAL PLANT RESERVE OSCEOLA-SOLAR</t>
  </si>
  <si>
    <t>TOTAL PLANT RESERVE PERRY-SOLAR</t>
  </si>
  <si>
    <t>TOTAL PLANT RESERVE SANDY CREEK-SOLAR</t>
  </si>
  <si>
    <t>TOTAL PLANT RESERVE SANTA FE-SOLAR</t>
  </si>
  <si>
    <t>TOTAL PLANT RESERVE ST PETE PIER -SOLAR</t>
  </si>
  <si>
    <t>TOTAL PLANT RESERVE SUWANNEE-SOLAR</t>
  </si>
  <si>
    <t>TOTAL PLANT RESERVE TRENTON-SOLAR</t>
  </si>
  <si>
    <t>TOTAL PLANT RESERVE TWIN RIVERS-SOLAR</t>
  </si>
  <si>
    <t>TOTAL PLANT RESERVE ANCLOTE</t>
  </si>
  <si>
    <t>TOTAL PLANT RESERVE BARTOW-ANCLOTE PIPELINE</t>
  </si>
  <si>
    <t>TOTAL PLANT RESERVE CRYSTAL RIVER 1&amp;2</t>
  </si>
  <si>
    <t>TOTAL PLANT RESERVE CRYSTAL RIVER 4&amp;5</t>
  </si>
  <si>
    <t>FOSSIL DISMANTLEMENT - STEAM TOTAL PLANT RESERVE</t>
  </si>
  <si>
    <t>TOTAL PLANT RESERVE STEAM PRODUCTION</t>
  </si>
  <si>
    <t>TOTAL PLANT RESERVE CRYSTAL RIVER #3</t>
  </si>
  <si>
    <t>TOTAL PLANT RESERVE DECOMISSIONING PLANT RESERVE</t>
  </si>
  <si>
    <t>TOTAL PLANT RESERVE NUCLEAR</t>
  </si>
  <si>
    <t>Total Plant Reserve Other</t>
  </si>
  <si>
    <t>Total Plant Reserve Functionalized</t>
  </si>
  <si>
    <t>Total Plant Reserve Energy Storage</t>
  </si>
  <si>
    <t>Total Plant Reserve General &amp; Intangible</t>
  </si>
  <si>
    <t>Total Plant Reserve Transmission</t>
  </si>
  <si>
    <t>Total Plant Reserve Production</t>
  </si>
  <si>
    <t>SubTotal Plant Reserve Production</t>
  </si>
  <si>
    <t>Total Plant Reserve Distribution</t>
  </si>
  <si>
    <t>Total Plant Reserve (108, 111, 115, 119)</t>
  </si>
  <si>
    <t>OVERHEAD CONDUCTORS AND DEVICES - CLEARING ROW</t>
  </si>
  <si>
    <t xml:space="preserve"> Note:  2024 beginning balances do not tie to 2023 ending balances, because 2024 beginning balances are from a forecast that begins with December 2022 actual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</si>
</sst>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#,##0_);[Red]\(#,##0\);&quot; &quot;"/>
    <numFmt numFmtId="167" formatCode="#,##0;\(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ahoma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5" fillId="0" borderId="0"/>
    <xf numFmtId="0" fontId="13" fillId="0" borderId="0"/>
    <xf numFmtId="43" fontId="1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36">
    <xf numFmtId="0" fontId="0" fillId="0" borderId="0" xfId="0"/>
    <xf numFmtId="164" fontId="3" fillId="0" borderId="0" xfId="4" quotePrefix="1" applyNumberFormat="1" applyFont="1" applyFill="1"/>
    <xf numFmtId="37" fontId="7" fillId="2" borderId="0" xfId="0" applyNumberFormat="1" applyFont="1" applyFill="1" applyBorder="1"/>
    <xf numFmtId="37" fontId="8" fillId="2" borderId="0" xfId="0" applyNumberFormat="1" applyFont="1" applyFill="1" applyBorder="1"/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3" fillId="0" borderId="0" xfId="1" applyFont="1" applyFill="1" applyAlignment="1">
      <alignment vertical="top" wrapText="1"/>
    </xf>
    <xf numFmtId="0" fontId="6" fillId="0" borderId="0" xfId="2" applyFont="1" applyFill="1" applyAlignment="1">
      <alignment horizontal="right"/>
    </xf>
    <xf numFmtId="14" fontId="3" fillId="0" borderId="0" xfId="3" applyNumberFormat="1" applyFont="1" applyFill="1" applyAlignment="1">
      <alignment horizontal="left"/>
    </xf>
    <xf numFmtId="0" fontId="3" fillId="0" borderId="0" xfId="2" applyFont="1" applyFill="1"/>
    <xf numFmtId="0" fontId="3" fillId="0" borderId="0" xfId="1" applyFont="1" applyFill="1" applyBorder="1"/>
    <xf numFmtId="0" fontId="3" fillId="0" borderId="0" xfId="1" applyFont="1" applyFill="1" applyAlignment="1">
      <alignment horizontal="left"/>
    </xf>
    <xf numFmtId="0" fontId="3" fillId="0" borderId="2" xfId="1" applyFont="1" applyFill="1" applyBorder="1"/>
    <xf numFmtId="165" fontId="3" fillId="0" borderId="2" xfId="1" quotePrefix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 wrapText="1"/>
    </xf>
    <xf numFmtId="14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14" fontId="3" fillId="0" borderId="1" xfId="1" applyNumberFormat="1" applyFont="1" applyFill="1" applyBorder="1" applyAlignment="1">
      <alignment horizontal="center"/>
    </xf>
    <xf numFmtId="37" fontId="7" fillId="0" borderId="0" xfId="0" applyNumberFormat="1" applyFont="1" applyFill="1" applyAlignment="1">
      <alignment horizontal="center"/>
    </xf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 applyBorder="1"/>
    <xf numFmtId="37" fontId="0" fillId="0" borderId="0" xfId="0" applyNumberFormat="1" applyFill="1"/>
    <xf numFmtId="0" fontId="0" fillId="0" borderId="0" xfId="0" applyFill="1"/>
    <xf numFmtId="37" fontId="7" fillId="0" borderId="2" xfId="0" applyNumberFormat="1" applyFont="1" applyFill="1" applyBorder="1"/>
    <xf numFmtId="37" fontId="7" fillId="0" borderId="0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37" fontId="8" fillId="0" borderId="0" xfId="0" applyNumberFormat="1" applyFont="1" applyFill="1" applyBorder="1" applyAlignment="1">
      <alignment horizontal="left"/>
    </xf>
    <xf numFmtId="37" fontId="7" fillId="0" borderId="1" xfId="0" applyNumberFormat="1" applyFont="1" applyFill="1" applyBorder="1"/>
    <xf numFmtId="0" fontId="2" fillId="0" borderId="0" xfId="0" applyFont="1" applyFill="1"/>
    <xf numFmtId="0" fontId="0" fillId="0" borderId="0" xfId="0" applyFill="1" applyBorder="1"/>
    <xf numFmtId="37" fontId="7" fillId="2" borderId="0" xfId="0" applyNumberFormat="1" applyFont="1" applyFill="1" applyBorder="1" applyAlignment="1">
      <alignment horizontal="left"/>
    </xf>
    <xf numFmtId="37" fontId="8" fillId="2" borderId="0" xfId="0" applyNumberFormat="1" applyFont="1" applyFill="1" applyBorder="1" applyAlignment="1">
      <alignment horizontal="left"/>
    </xf>
    <xf numFmtId="37" fontId="9" fillId="2" borderId="0" xfId="0" applyNumberFormat="1" applyFont="1" applyFill="1" applyBorder="1" applyAlignment="1">
      <alignment horizontal="left"/>
    </xf>
    <xf numFmtId="37" fontId="9" fillId="2" borderId="0" xfId="0" applyNumberFormat="1" applyFont="1" applyFill="1" applyBorder="1"/>
    <xf numFmtId="37" fontId="8" fillId="2" borderId="2" xfId="0" applyNumberFormat="1" applyFont="1" applyFill="1" applyBorder="1"/>
    <xf numFmtId="37" fontId="9" fillId="2" borderId="2" xfId="0" applyNumberFormat="1" applyFont="1" applyFill="1" applyBorder="1"/>
    <xf numFmtId="0" fontId="3" fillId="0" borderId="1" xfId="0" applyFont="1" applyBorder="1" applyAlignment="1">
      <alignment horizontal="left"/>
    </xf>
    <xf numFmtId="0" fontId="11" fillId="0" borderId="1" xfId="5" applyFont="1" applyBorder="1"/>
    <xf numFmtId="0" fontId="11" fillId="0" borderId="0" xfId="5" applyFont="1"/>
    <xf numFmtId="0" fontId="4" fillId="0" borderId="0" xfId="0" applyFont="1"/>
    <xf numFmtId="0" fontId="4" fillId="0" borderId="0" xfId="5" applyFont="1" applyAlignment="1">
      <alignment horizontal="center"/>
    </xf>
    <xf numFmtId="0" fontId="3" fillId="0" borderId="0" xfId="5" applyFont="1"/>
    <xf numFmtId="0" fontId="11" fillId="0" borderId="0" xfId="5" applyFont="1" applyAlignment="1">
      <alignment horizontal="right"/>
    </xf>
    <xf numFmtId="0" fontId="11" fillId="0" borderId="0" xfId="5" applyFont="1" applyProtection="1">
      <protection locked="0"/>
    </xf>
    <xf numFmtId="15" fontId="4" fillId="0" borderId="0" xfId="0" applyNumberFormat="1" applyFont="1"/>
    <xf numFmtId="0" fontId="3" fillId="0" borderId="0" xfId="0" applyFont="1" applyAlignment="1">
      <alignment horizontal="left"/>
    </xf>
    <xf numFmtId="15" fontId="3" fillId="0" borderId="0" xfId="0" quotePrefix="1" applyNumberFormat="1" applyFont="1"/>
    <xf numFmtId="0" fontId="3" fillId="0" borderId="0" xfId="5" applyFont="1" applyAlignment="1">
      <alignment horizontal="center"/>
    </xf>
    <xf numFmtId="0" fontId="4" fillId="0" borderId="1" xfId="1" applyFont="1" applyFill="1" applyBorder="1" applyAlignment="1"/>
    <xf numFmtId="37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37" fontId="7" fillId="2" borderId="0" xfId="0" applyNumberFormat="1" applyFont="1" applyFill="1" applyAlignment="1">
      <alignment horizontal="left"/>
    </xf>
    <xf numFmtId="166" fontId="12" fillId="0" borderId="0" xfId="0" applyNumberFormat="1" applyFont="1" applyAlignment="1">
      <alignment horizontal="left"/>
    </xf>
    <xf numFmtId="0" fontId="1" fillId="0" borderId="0" xfId="3"/>
    <xf numFmtId="0" fontId="1" fillId="0" borderId="2" xfId="3" applyBorder="1"/>
    <xf numFmtId="0" fontId="2" fillId="0" borderId="2" xfId="3" applyFont="1" applyBorder="1"/>
    <xf numFmtId="0" fontId="1" fillId="0" borderId="0" xfId="3" applyAlignment="1">
      <alignment horizontal="center"/>
    </xf>
    <xf numFmtId="0" fontId="1" fillId="0" borderId="1" xfId="3" applyBorder="1" applyAlignment="1">
      <alignment horizontal="center"/>
    </xf>
    <xf numFmtId="14" fontId="1" fillId="0" borderId="1" xfId="3" applyNumberFormat="1" applyBorder="1" applyAlignment="1">
      <alignment horizontal="center"/>
    </xf>
    <xf numFmtId="164" fontId="0" fillId="0" borderId="0" xfId="4" applyNumberFormat="1" applyFont="1" applyFill="1" applyBorder="1"/>
    <xf numFmtId="164" fontId="0" fillId="0" borderId="3" xfId="4" applyNumberFormat="1" applyFont="1" applyFill="1" applyBorder="1"/>
    <xf numFmtId="164" fontId="0" fillId="0" borderId="0" xfId="4" applyNumberFormat="1" applyFont="1"/>
    <xf numFmtId="164" fontId="1" fillId="0" borderId="0" xfId="4" applyNumberFormat="1"/>
    <xf numFmtId="164" fontId="1" fillId="0" borderId="0" xfId="3" applyNumberFormat="1"/>
    <xf numFmtId="164" fontId="0" fillId="0" borderId="3" xfId="4" applyNumberFormat="1" applyFont="1" applyBorder="1"/>
    <xf numFmtId="164" fontId="15" fillId="0" borderId="0" xfId="4" applyNumberFormat="1" applyFont="1"/>
    <xf numFmtId="0" fontId="1" fillId="0" borderId="0" xfId="3" applyAlignment="1">
      <alignment horizontal="right"/>
    </xf>
    <xf numFmtId="43" fontId="0" fillId="0" borderId="0" xfId="4" applyFont="1"/>
    <xf numFmtId="0" fontId="18" fillId="0" borderId="0" xfId="0" applyFont="1"/>
    <xf numFmtId="164" fontId="3" fillId="0" borderId="0" xfId="7" applyNumberFormat="1" applyFont="1"/>
    <xf numFmtId="164" fontId="7" fillId="0" borderId="0" xfId="0" applyNumberFormat="1" applyFont="1"/>
    <xf numFmtId="0" fontId="19" fillId="0" borderId="0" xfId="9" applyFont="1"/>
    <xf numFmtId="164" fontId="19" fillId="0" borderId="0" xfId="10" applyNumberFormat="1" applyFont="1"/>
    <xf numFmtId="0" fontId="16" fillId="0" borderId="0" xfId="7" applyFont="1"/>
    <xf numFmtId="43" fontId="0" fillId="0" borderId="0" xfId="0" applyNumberFormat="1"/>
    <xf numFmtId="0" fontId="15" fillId="0" borderId="0" xfId="7" applyFont="1"/>
    <xf numFmtId="0" fontId="19" fillId="0" borderId="1" xfId="0" applyFont="1" applyBorder="1" applyAlignment="1">
      <alignment horizontal="left"/>
    </xf>
    <xf numFmtId="0" fontId="1" fillId="0" borderId="0" xfId="3" applyBorder="1"/>
    <xf numFmtId="0" fontId="10" fillId="0" borderId="2" xfId="5" applyFont="1" applyBorder="1"/>
    <xf numFmtId="0" fontId="10" fillId="0" borderId="0" xfId="5" applyFont="1" applyBorder="1"/>
    <xf numFmtId="0" fontId="1" fillId="0" borderId="0" xfId="3" applyFont="1" applyBorder="1"/>
    <xf numFmtId="0" fontId="1" fillId="0" borderId="0" xfId="6" applyFont="1" applyBorder="1" applyAlignment="1">
      <alignment horizontal="left"/>
    </xf>
    <xf numFmtId="0" fontId="20" fillId="0" borderId="0" xfId="0" applyFont="1" applyBorder="1" applyAlignment="1">
      <alignment horizontal="centerContinuous" wrapText="1"/>
    </xf>
    <xf numFmtId="0" fontId="21" fillId="0" borderId="0" xfId="2" applyFont="1" applyBorder="1" applyAlignment="1">
      <alignment horizontal="right"/>
    </xf>
    <xf numFmtId="0" fontId="19" fillId="0" borderId="0" xfId="6" applyFont="1" applyBorder="1" applyAlignment="1">
      <alignment horizontal="left" vertical="center"/>
    </xf>
    <xf numFmtId="14" fontId="1" fillId="0" borderId="0" xfId="6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5" fontId="19" fillId="0" borderId="0" xfId="0" quotePrefix="1" applyNumberFormat="1" applyFont="1" applyBorder="1"/>
    <xf numFmtId="6" fontId="1" fillId="0" borderId="0" xfId="3" quotePrefix="1" applyNumberFormat="1" applyBorder="1" applyAlignment="1">
      <alignment horizontal="center"/>
    </xf>
    <xf numFmtId="14" fontId="1" fillId="0" borderId="0" xfId="3" applyNumberFormat="1" applyFont="1" applyBorder="1" applyAlignment="1">
      <alignment horizontal="right"/>
    </xf>
    <xf numFmtId="14" fontId="1" fillId="0" borderId="0" xfId="3" applyNumberFormat="1" applyFont="1" applyBorder="1"/>
    <xf numFmtId="165" fontId="1" fillId="0" borderId="0" xfId="3" applyNumberFormat="1" applyBorder="1" applyAlignment="1">
      <alignment horizontal="center"/>
    </xf>
    <xf numFmtId="0" fontId="1" fillId="0" borderId="0" xfId="3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0" xfId="7" applyFont="1" applyBorder="1"/>
    <xf numFmtId="0" fontId="5" fillId="0" borderId="0" xfId="7" applyFont="1" applyBorder="1"/>
    <xf numFmtId="0" fontId="15" fillId="0" borderId="0" xfId="7" applyFont="1" applyBorder="1"/>
    <xf numFmtId="0" fontId="5" fillId="0" borderId="0" xfId="7" applyFont="1" applyBorder="1" applyAlignment="1">
      <alignment horizontal="left"/>
    </xf>
    <xf numFmtId="0" fontId="14" fillId="0" borderId="0" xfId="7" applyFont="1" applyBorder="1" applyAlignment="1">
      <alignment horizontal="left"/>
    </xf>
    <xf numFmtId="0" fontId="14" fillId="0" borderId="0" xfId="7" quotePrefix="1" applyFont="1" applyBorder="1" applyAlignment="1">
      <alignment horizontal="left"/>
    </xf>
    <xf numFmtId="0" fontId="16" fillId="0" borderId="0" xfId="7" applyFont="1" applyBorder="1"/>
    <xf numFmtId="0" fontId="5" fillId="0" borderId="0" xfId="7" quotePrefix="1" applyFont="1" applyBorder="1" applyAlignment="1">
      <alignment horizontal="left"/>
    </xf>
    <xf numFmtId="43" fontId="15" fillId="0" borderId="0" xfId="8" applyFont="1" applyBorder="1"/>
    <xf numFmtId="0" fontId="5" fillId="0" borderId="0" xfId="3" applyFont="1" applyBorder="1"/>
    <xf numFmtId="0" fontId="14" fillId="0" borderId="0" xfId="3" applyFont="1" applyBorder="1" applyAlignment="1">
      <alignment horizontal="left"/>
    </xf>
    <xf numFmtId="0" fontId="14" fillId="0" borderId="0" xfId="3" applyFont="1" applyBorder="1"/>
    <xf numFmtId="164" fontId="15" fillId="0" borderId="0" xfId="4" applyNumberFormat="1" applyFont="1" applyBorder="1"/>
    <xf numFmtId="0" fontId="14" fillId="0" borderId="0" xfId="7" applyFont="1" applyBorder="1" applyAlignment="1">
      <alignment horizontal="center"/>
    </xf>
    <xf numFmtId="0" fontId="3" fillId="0" borderId="0" xfId="7" applyFont="1" applyBorder="1"/>
    <xf numFmtId="0" fontId="2" fillId="0" borderId="0" xfId="3" applyFont="1" applyBorder="1"/>
    <xf numFmtId="0" fontId="17" fillId="0" borderId="0" xfId="7" applyFont="1" applyBorder="1"/>
    <xf numFmtId="164" fontId="0" fillId="0" borderId="2" xfId="4" applyNumberFormat="1" applyFont="1" applyBorder="1"/>
    <xf numFmtId="164" fontId="0" fillId="0" borderId="0" xfId="4" applyNumberFormat="1" applyFont="1" applyBorder="1"/>
    <xf numFmtId="164" fontId="7" fillId="0" borderId="0" xfId="4" applyNumberFormat="1" applyFont="1" applyFill="1" applyBorder="1"/>
    <xf numFmtId="164" fontId="3" fillId="0" borderId="3" xfId="8" applyNumberFormat="1" applyFont="1" applyFill="1" applyBorder="1"/>
    <xf numFmtId="164" fontId="3" fillId="0" borderId="4" xfId="8" applyNumberFormat="1" applyFont="1" applyFill="1" applyBorder="1"/>
    <xf numFmtId="164" fontId="3" fillId="0" borderId="0" xfId="8" applyNumberFormat="1" applyFont="1" applyFill="1" applyBorder="1"/>
    <xf numFmtId="164" fontId="7" fillId="0" borderId="3" xfId="4" applyNumberFormat="1" applyFont="1" applyFill="1" applyBorder="1"/>
    <xf numFmtId="0" fontId="3" fillId="0" borderId="0" xfId="1" applyFont="1" applyAlignment="1">
      <alignment horizontal="left"/>
    </xf>
    <xf numFmtId="0" fontId="3" fillId="0" borderId="0" xfId="1" applyFont="1"/>
    <xf numFmtId="0" fontId="14" fillId="0" borderId="0" xfId="7" applyFont="1" applyBorder="1" applyAlignment="1"/>
    <xf numFmtId="0" fontId="22" fillId="0" borderId="0" xfId="3" applyFont="1" applyAlignment="1">
      <alignment horizontal="left"/>
    </xf>
    <xf numFmtId="0" fontId="0" fillId="0" borderId="0" xfId="0" pivotButton="1" applyFont="1"/>
    <xf numFmtId="0" fontId="0" fillId="0" borderId="0" xfId="0" applyFont="1"/>
    <xf numFmtId="0" fontId="0" fillId="0" borderId="0" xfId="0" applyFont="1" applyAlignment="1">
      <alignment horizontal="left"/>
    </xf>
    <xf numFmtId="167" fontId="0" fillId="0" borderId="0" xfId="0" applyNumberFormat="1" applyFont="1"/>
    <xf numFmtId="167" fontId="0" fillId="0" borderId="0" xfId="0" applyNumberFormat="1" applyFont="1" applyFill="1"/>
    <xf numFmtId="0" fontId="0" fillId="0" borderId="0" xfId="0" applyFont="1" applyFill="1" applyAlignment="1">
      <alignment horizontal="left"/>
    </xf>
    <xf numFmtId="164" fontId="0" fillId="0" borderId="0" xfId="0" applyNumberFormat="1"/>
    <xf numFmtId="0" fontId="4" fillId="0" borderId="1" xfId="0" applyFont="1" applyBorder="1" applyAlignment="1">
      <alignment horizontal="center"/>
    </xf>
    <xf numFmtId="0" fontId="1" fillId="0" borderId="0" xfId="3" applyBorder="1" applyAlignment="1">
      <alignment horizontal="left" vertical="top" wrapText="1"/>
    </xf>
  </cellXfs>
  <cellStyles count="11">
    <cellStyle name="Comma 10" xfId="10" xr:uid="{43B7894C-B858-4EAB-A55B-203B3F7A8173}"/>
    <cellStyle name="Comma 2 41 2" xfId="4" xr:uid="{89C26479-1D99-4A0A-A239-DADF3405F309}"/>
    <cellStyle name="Comma 4 2" xfId="8" xr:uid="{D98D09BD-6832-4773-8090-19D6D4342756}"/>
    <cellStyle name="Normal" xfId="0" builtinId="0"/>
    <cellStyle name="Normal 110 2" xfId="1" xr:uid="{82E52CFB-9E47-4689-8FFC-C05DB28689D2}"/>
    <cellStyle name="Normal 2" xfId="5" xr:uid="{5D55B0BF-0B99-4BE9-B705-E7C436085E97}"/>
    <cellStyle name="Normal 2 104" xfId="3" xr:uid="{A0A5108A-E380-4595-85F6-BCC71E55A019}"/>
    <cellStyle name="Normal 2 2" xfId="6" xr:uid="{3C6520DD-45C6-4DD1-8930-B6E5B7B6F232}"/>
    <cellStyle name="Normal 3 2" xfId="7" xr:uid="{7C040024-68D5-413B-A300-344CA2BFE9EF}"/>
    <cellStyle name="Normal 5 2" xfId="2" xr:uid="{309027B9-C90B-4FE7-9DC4-B24596E53DD0}"/>
    <cellStyle name="Normal 5 2 2 3 2" xfId="9" xr:uid="{D7E67B24-7AAF-47AC-AC44-96F1A4BF96CF}"/>
  </cellStyles>
  <dxfs count="1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7" formatCode="#,##0;\(#,##0\)"/>
    </dxf>
    <dxf>
      <fill>
        <patternFill patternType="none">
          <bgColor auto="1"/>
        </patternFill>
      </fill>
    </dxf>
    <dxf>
      <fill>
        <patternFill patternType="solid">
          <bgColor rgb="FFFF0000"/>
        </patternFill>
      </fill>
    </dxf>
    <dxf>
      <numFmt numFmtId="167" formatCode="#,##0;\(#,##0\)"/>
    </dxf>
    <dxf>
      <fill>
        <patternFill>
          <bgColor theme="0" tint="-4.9989318521683403E-2"/>
        </patternFill>
      </fill>
    </dxf>
    <dxf>
      <fill>
        <patternFill patternType="solid">
          <bgColor theme="0" tint="-0.14999847407452621"/>
        </patternFill>
      </fill>
    </dxf>
    <dxf>
      <numFmt numFmtId="167" formatCode="#,##0;\(#,##0\)"/>
    </dxf>
    <dxf>
      <numFmt numFmtId="167" formatCode="#,##0;\(#,##0\)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ing, Christopher" refreshedDate="45369.357659143519" backgroundQuery="1" createdVersion="6" refreshedVersion="8" minRefreshableVersion="3" recordCount="0" supportSubquery="1" supportAdvancedDrill="1" xr:uid="{266C3131-2AD4-4BA2-B7D7-B8FC5E266D18}">
  <cacheSource type="external" connectionId="1"/>
  <cacheFields count="129">
    <cacheField name="[Measures].[TTD Actual Amount]" caption="TTD Actual Amount" numFmtId="0" hierarchy="612" level="32767"/>
    <cacheField name="[CB - Account HIER].[Account Hierarchy].[Account Hierarchy Name]" caption="Account Hierarchy Name" numFmtId="0" hierarchy="149" level="1">
      <sharedItems containsSemiMixedTypes="0" containsString="0"/>
    </cacheField>
    <cacheField name="[CB - Account HIER].[Account Hierarchy].[Account Level 01 Name - Description]" caption="Account Level 01 Name - Description" numFmtId="0" hierarchy="149" level="2">
      <sharedItems containsSemiMixedTypes="0" containsString="0"/>
    </cacheField>
    <cacheField name="[CB - Account HIER].[Account Hierarchy].[Account Level 02 Name - Description]" caption="Account Level 02 Name - Description" numFmtId="0" hierarchy="149" level="3">
      <sharedItems containsSemiMixedTypes="0" containsString="0"/>
    </cacheField>
    <cacheField name="[CB - Account HIER].[Account Hierarchy].[Account Level 03 Name - Description]" caption="Account Level 03 Name - Description" numFmtId="0" hierarchy="149" level="4">
      <sharedItems containsSemiMixedTypes="0" containsString="0"/>
    </cacheField>
    <cacheField name="[CB - Account HIER].[Account Hierarchy].[Account Level 04 Name - Description]" caption="Account Level 04 Name - Description" numFmtId="0" hierarchy="149" level="5">
      <sharedItems containsSemiMixedTypes="0" containsString="0"/>
    </cacheField>
    <cacheField name="[CB - Account HIER].[Account Hierarchy].[Account Level 05 Name - Description]" caption="Account Level 05 Name - Description" numFmtId="0" hierarchy="149" level="6">
      <sharedItems containsSemiMixedTypes="0" containsString="0"/>
    </cacheField>
    <cacheField name="[CB - Account HIER].[Account Hierarchy].[Account Level 06 Name - Description]" caption="Account Level 06 Name - Description" numFmtId="0" hierarchy="149" level="7">
      <sharedItems containsSemiMixedTypes="0" containsString="0"/>
    </cacheField>
    <cacheField name="[CB - Account HIER].[Account Hierarchy].[Account Level 07 Name - Description]" caption="Account Level 07 Name - Description" numFmtId="0" hierarchy="149" level="8">
      <sharedItems containsSemiMixedTypes="0" containsString="0"/>
    </cacheField>
    <cacheField name="[CB - Account HIER].[Account Hierarchy].[Account Level 08 Name - Description]" caption="Account Level 08 Name - Description" numFmtId="0" hierarchy="149" level="9">
      <sharedItems containsSemiMixedTypes="0" containsString="0"/>
    </cacheField>
    <cacheField name="[CB - Account HIER].[Account Hierarchy].[Account Level 09 Name - Description]" caption="Account Level 09 Name - Description" numFmtId="0" hierarchy="149" level="10">
      <sharedItems containsSemiMixedTypes="0" containsString="0"/>
    </cacheField>
    <cacheField name="[CB - Account HIER].[Account Hierarchy].[Account Level 10 Name - Description]" caption="Account Level 10 Name - Description" numFmtId="0" hierarchy="149" level="11">
      <sharedItems containsSemiMixedTypes="0" containsString="0"/>
    </cacheField>
    <cacheField name="[CB - Account HIER].[Account Hierarchy].[Account Level 11 Name - Description]" caption="Account Level 11 Name - Description" numFmtId="0" hierarchy="149" level="12">
      <sharedItems containsSemiMixedTypes="0" containsString="0"/>
    </cacheField>
    <cacheField name="[CB - Account HIER].[Account Hierarchy].[Account Level 12 Name - Description]" caption="Account Level 12 Name - Description" numFmtId="0" hierarchy="149" level="13">
      <sharedItems containsSemiMixedTypes="0" containsString="0"/>
    </cacheField>
    <cacheField name="[CB - Account HIER].[Account Hierarchy].[Account HIER]" caption="Account HIER" numFmtId="0" hierarchy="149" level="14">
      <sharedItems containsSemiMixedTypes="0" containsString="0"/>
    </cacheField>
    <cacheField name="[CB - Account HIER].[Account Hierarchy].[Account Level 01 Name - Description].[Account Hierarchy Name]" caption="Account Hierarchy Name" propertyName="Account Hierarchy Name" numFmtId="0" hierarchy="149" level="2" memberPropertyField="1">
      <sharedItems containsSemiMixedTypes="0" containsString="0"/>
    </cacheField>
    <cacheField name="[CB - Account HIER].[Account Hierarchy].[Account Level 02 Name - Description].[Account Level 01 Name - Description]" caption="Account Level 01 Name - Description" propertyName="Account Level 01 Name - Description" numFmtId="0" hierarchy="149" level="3" memberPropertyField="1">
      <sharedItems containsSemiMixedTypes="0" containsString="0"/>
    </cacheField>
    <cacheField name="[CB - Account HIER].[Account Hierarchy].[Account Level 03 Name - Description].[Account Level 02 Name - Description]" caption="Account Level 02 Name - Description" propertyName="Account Level 02 Name - Description" numFmtId="0" hierarchy="149" level="4" memberPropertyField="1">
      <sharedItems containsSemiMixedTypes="0" containsString="0"/>
    </cacheField>
    <cacheField name="[CB - Account HIER].[Account Hierarchy].[Account Level 04 Name - Description].[Account Level 03 Name - Description]" caption="Account Level 03 Name - Description" propertyName="Account Level 03 Name - Description" numFmtId="0" hierarchy="149" level="5" memberPropertyField="1">
      <sharedItems containsSemiMixedTypes="0" containsString="0"/>
    </cacheField>
    <cacheField name="[CB - Account HIER].[Account Hierarchy].[Account Level 05 Name - Description].[Account Level 04 Name - Description]" caption="Account Level 04 Name - Description" propertyName="Account Level 04 Name - Description" numFmtId="0" hierarchy="149" level="6" memberPropertyField="1">
      <sharedItems containsSemiMixedTypes="0" containsString="0"/>
    </cacheField>
    <cacheField name="[CB - Account HIER].[Account Hierarchy].[Account Level 06 Name - Description].[Account Level 05 Name - Description]" caption="Account Level 05 Name - Description" propertyName="Account Level 05 Name - Description" numFmtId="0" hierarchy="149" level="7" memberPropertyField="1">
      <sharedItems containsSemiMixedTypes="0" containsString="0"/>
    </cacheField>
    <cacheField name="[CB - Account HIER].[Account Hierarchy].[Account Level 07 Name - Description].[Account Level 06 Name - Description]" caption="Account Level 06 Name - Description" propertyName="Account Level 06 Name - Description" numFmtId="0" hierarchy="149" level="8" memberPropertyField="1">
      <sharedItems containsSemiMixedTypes="0" containsString="0"/>
    </cacheField>
    <cacheField name="[CB - Account HIER].[Account Hierarchy].[Account Level 08 Name - Description].[Account Level 07 Name - Description]" caption="Account Level 07 Name - Description" propertyName="Account Level 07 Name - Description" numFmtId="0" hierarchy="149" level="9" memberPropertyField="1">
      <sharedItems containsSemiMixedTypes="0" containsString="0"/>
    </cacheField>
    <cacheField name="[CB - Account HIER].[Account Hierarchy].[Account Level 09 Name - Description].[Account Level 08 Name - Description]" caption="Account Level 08 Name - Description" propertyName="Account Level 08 Name - Description" numFmtId="0" hierarchy="149" level="10" memberPropertyField="1">
      <sharedItems containsSemiMixedTypes="0" containsString="0"/>
    </cacheField>
    <cacheField name="[CB - Account HIER].[Account Hierarchy].[Account Level 10 Name - Description].[Account Level 09 Name - Description]" caption="Account Level 09 Name - Description" propertyName="Account Level 09 Name - Description" numFmtId="0" hierarchy="149" level="11" memberPropertyField="1">
      <sharedItems containsSemiMixedTypes="0" containsString="0"/>
    </cacheField>
    <cacheField name="[CB - Account HIER].[Account Hierarchy].[Account Level 11 Name - Description].[Account Level 10 Name - Description]" caption="Account Level 10 Name - Description" propertyName="Account Level 10 Name - Description" numFmtId="0" hierarchy="149" level="12" memberPropertyField="1">
      <sharedItems containsSemiMixedTypes="0" containsString="0"/>
    </cacheField>
    <cacheField name="[CB - Account HIER].[Account Hierarchy].[Account Level 12 Name - Description].[Account Level 11 Name - Description]" caption="Account Level 11 Name - Description" propertyName="Account Level 11 Name - Description" numFmtId="0" hierarchy="149" level="13" memberPropertyField="1">
      <sharedItems containsSemiMixedTypes="0" containsString="0"/>
    </cacheField>
    <cacheField name="[CB - Account HIER].[Account Hierarchy].[Account HIER].[Account HIER Description Long]" caption="Account HIER Description Long" propertyName="Account HIER Description Long" numFmtId="0" hierarchy="149" level="14" memberPropertyField="1">
      <sharedItems containsSemiMixedTypes="0" containsString="0"/>
    </cacheField>
    <cacheField name="[CB - Account HIER].[Account Hierarchy].[Account HIER].[Account HIER Description Short]" caption="Account HIER Description Short" propertyName="Account HIER Description Short" numFmtId="0" hierarchy="149" level="14" memberPropertyField="1">
      <sharedItems containsSemiMixedTypes="0" containsString="0"/>
    </cacheField>
    <cacheField name="[CB - Account HIER].[Account Hierarchy].[Account HIER].[Account HIER Set ID]" caption="Account HIER Set ID" propertyName="Account HIER Set ID" numFmtId="0" hierarchy="149" level="14" memberPropertyField="1">
      <sharedItems containsSemiMixedTypes="0" containsString="0"/>
    </cacheField>
    <cacheField name="[CB - Account HIER].[Account Hierarchy].[Account HIER].[Account Level 01 Description]" caption="Account Level 01 Description" propertyName="Account Level 01 Description" numFmtId="0" hierarchy="149" level="14" memberPropertyField="1">
      <sharedItems containsSemiMixedTypes="0" containsString="0"/>
    </cacheField>
    <cacheField name="[CB - Account HIER].[Account Hierarchy].[Account HIER].[Account Level 01 Name]" caption="Account Level 01 Name" propertyName="Account Level 01 Name" numFmtId="0" hierarchy="149" level="14" memberPropertyField="1">
      <sharedItems containsSemiMixedTypes="0" containsString="0"/>
    </cacheField>
    <cacheField name="[CB - Account HIER].[Account Hierarchy].[Account HIER].[Account Level 02 Description]" caption="Account Level 02 Description" propertyName="Account Level 02 Description" numFmtId="0" hierarchy="149" level="14" memberPropertyField="1">
      <sharedItems containsSemiMixedTypes="0" containsString="0"/>
    </cacheField>
    <cacheField name="[CB - Account HIER].[Account Hierarchy].[Account HIER].[Account Level 02 Name]" caption="Account Level 02 Name" propertyName="Account Level 02 Name" numFmtId="0" hierarchy="149" level="14" memberPropertyField="1">
      <sharedItems containsSemiMixedTypes="0" containsString="0"/>
    </cacheField>
    <cacheField name="[CB - Account HIER].[Account Hierarchy].[Account HIER].[Account Level 03 Description]" caption="Account Level 03 Description" propertyName="Account Level 03 Description" numFmtId="0" hierarchy="149" level="14" memberPropertyField="1">
      <sharedItems containsSemiMixedTypes="0" containsString="0"/>
    </cacheField>
    <cacheField name="[CB - Account HIER].[Account Hierarchy].[Account HIER].[Account Level 03 Name]" caption="Account Level 03 Name" propertyName="Account Level 03 Name" numFmtId="0" hierarchy="149" level="14" memberPropertyField="1">
      <sharedItems containsSemiMixedTypes="0" containsString="0"/>
    </cacheField>
    <cacheField name="[CB - Account HIER].[Account Hierarchy].[Account HIER].[Account Level 04 Description]" caption="Account Level 04 Description" propertyName="Account Level 04 Description" numFmtId="0" hierarchy="149" level="14" memberPropertyField="1">
      <sharedItems containsSemiMixedTypes="0" containsString="0"/>
    </cacheField>
    <cacheField name="[CB - Account HIER].[Account Hierarchy].[Account HIER].[Account Level 04 Name]" caption="Account Level 04 Name" propertyName="Account Level 04 Name" numFmtId="0" hierarchy="149" level="14" memberPropertyField="1">
      <sharedItems containsSemiMixedTypes="0" containsString="0"/>
    </cacheField>
    <cacheField name="[CB - Account HIER].[Account Hierarchy].[Account HIER].[Account Level 05 Description]" caption="Account Level 05 Description" propertyName="Account Level 05 Description" numFmtId="0" hierarchy="149" level="14" memberPropertyField="1">
      <sharedItems containsSemiMixedTypes="0" containsString="0"/>
    </cacheField>
    <cacheField name="[CB - Account HIER].[Account Hierarchy].[Account HIER].[Account Level 05 Name]" caption="Account Level 05 Name" propertyName="Account Level 05 Name" numFmtId="0" hierarchy="149" level="14" memberPropertyField="1">
      <sharedItems containsSemiMixedTypes="0" containsString="0"/>
    </cacheField>
    <cacheField name="[CB - Account HIER].[Account Hierarchy].[Account HIER].[Account Level 06 Description]" caption="Account Level 06 Description" propertyName="Account Level 06 Description" numFmtId="0" hierarchy="149" level="14" memberPropertyField="1">
      <sharedItems containsSemiMixedTypes="0" containsString="0"/>
    </cacheField>
    <cacheField name="[CB - Account HIER].[Account Hierarchy].[Account HIER].[Account Level 06 Name]" caption="Account Level 06 Name" propertyName="Account Level 06 Name" numFmtId="0" hierarchy="149" level="14" memberPropertyField="1">
      <sharedItems containsSemiMixedTypes="0" containsString="0"/>
    </cacheField>
    <cacheField name="[CB - Account HIER].[Account Hierarchy].[Account HIER].[Account Level 07 Description]" caption="Account Level 07 Description" propertyName="Account Level 07 Description" numFmtId="0" hierarchy="149" level="14" memberPropertyField="1">
      <sharedItems containsSemiMixedTypes="0" containsString="0"/>
    </cacheField>
    <cacheField name="[CB - Account HIER].[Account Hierarchy].[Account HIER].[Account Level 07 Name]" caption="Account Level 07 Name" propertyName="Account Level 07 Name" numFmtId="0" hierarchy="149" level="14" memberPropertyField="1">
      <sharedItems containsSemiMixedTypes="0" containsString="0"/>
    </cacheField>
    <cacheField name="[CB - Account HIER].[Account Hierarchy].[Account HIER].[Account Level 08 Description]" caption="Account Level 08 Description" propertyName="Account Level 08 Description" numFmtId="0" hierarchy="149" level="14" memberPropertyField="1">
      <sharedItems containsSemiMixedTypes="0" containsString="0"/>
    </cacheField>
    <cacheField name="[CB - Account HIER].[Account Hierarchy].[Account HIER].[Account Level 08 Name]" caption="Account Level 08 Name" propertyName="Account Level 08 Name" numFmtId="0" hierarchy="149" level="14" memberPropertyField="1">
      <sharedItems containsSemiMixedTypes="0" containsString="0"/>
    </cacheField>
    <cacheField name="[CB - Account HIER].[Account Hierarchy].[Account HIER].[Account Level 09 Description]" caption="Account Level 09 Description" propertyName="Account Level 09 Description" numFmtId="0" hierarchy="149" level="14" memberPropertyField="1">
      <sharedItems containsSemiMixedTypes="0" containsString="0"/>
    </cacheField>
    <cacheField name="[CB - Account HIER].[Account Hierarchy].[Account HIER].[Account Level 09 Name]" caption="Account Level 09 Name" propertyName="Account Level 09 Name" numFmtId="0" hierarchy="149" level="14" memberPropertyField="1">
      <sharedItems containsSemiMixedTypes="0" containsString="0"/>
    </cacheField>
    <cacheField name="[CB - Account HIER].[Account Hierarchy].[Account HIER].[Account Level 10 Description]" caption="Account Level 10 Description" propertyName="Account Level 10 Description" numFmtId="0" hierarchy="149" level="14" memberPropertyField="1">
      <sharedItems containsSemiMixedTypes="0" containsString="0"/>
    </cacheField>
    <cacheField name="[CB - Account HIER].[Account Hierarchy].[Account HIER].[Account Level 10 Name]" caption="Account Level 10 Name" propertyName="Account Level 10 Name" numFmtId="0" hierarchy="149" level="14" memberPropertyField="1">
      <sharedItems containsSemiMixedTypes="0" containsString="0"/>
    </cacheField>
    <cacheField name="[CB - Account HIER].[Account Hierarchy].[Account HIER].[Account Level 11 Description]" caption="Account Level 11 Description" propertyName="Account Level 11 Description" numFmtId="0" hierarchy="149" level="14" memberPropertyField="1">
      <sharedItems containsSemiMixedTypes="0" containsString="0"/>
    </cacheField>
    <cacheField name="[CB - Account HIER].[Account Hierarchy].[Account HIER].[Account Level 11 Name]" caption="Account Level 11 Name" propertyName="Account Level 11 Name" numFmtId="0" hierarchy="149" level="14" memberPropertyField="1">
      <sharedItems containsSemiMixedTypes="0" containsString="0"/>
    </cacheField>
    <cacheField name="[CB - Account HIER].[Account Hierarchy].[Account HIER].[Account Level 12 Description]" caption="Account Level 12 Description" propertyName="Account Level 12 Description" numFmtId="0" hierarchy="149" level="14" memberPropertyField="1">
      <sharedItems containsSemiMixedTypes="0" containsString="0"/>
    </cacheField>
    <cacheField name="[CB - Account HIER].[Account Hierarchy].[Account HIER].[Account Level 12 Name]" caption="Account Level 12 Name" propertyName="Account Level 12 Name" numFmtId="0" hierarchy="149" level="14" memberPropertyField="1">
      <sharedItems containsSemiMixedTypes="0" containsString="0"/>
    </cacheField>
    <cacheField name="[CB - Account HIER].[Account Hierarchy].[Account HIER].[Account Level 12 Name - Description]" caption="Account Level 12 Name - Description" propertyName="Account Level 12 Name - Description" numFmtId="0" hierarchy="149" level="14" memberPropertyField="1">
      <sharedItems containsSemiMixedTypes="0" containsString="0"/>
    </cacheField>
    <cacheField name="[CB - Account HIER].[Account Hierarchy].[Account HIER].[Account Parent Description]" caption="Account Parent Description" propertyName="Account Parent Description" numFmtId="0" hierarchy="149" level="14" memberPropertyField="1">
      <sharedItems containsSemiMixedTypes="0" containsString="0"/>
    </cacheField>
    <cacheField name="[CB - Account HIER].[Account Hierarchy].[Account HIER].[Account Parent Name]" caption="Account Parent Name" propertyName="Account Parent Name" numFmtId="0" hierarchy="149" level="14" memberPropertyField="1">
      <sharedItems containsSemiMixedTypes="0" containsString="0"/>
    </cacheField>
    <cacheField name="[CB - Business Unit HIER].[Business Unit Hierarchy].[Business Unit Hierarchy Name]" caption="Business Unit Hierarchy Name" numFmtId="0" hierarchy="228" level="1">
      <sharedItems containsSemiMixedTypes="0" containsString="0"/>
    </cacheField>
    <cacheField name="[CB - Business Unit HIER].[Business Unit Hierarchy].[Business Unit Level 01 Name - Description]" caption="Business Unit Level 01 Name - Description" numFmtId="0" hierarchy="228" level="2">
      <sharedItems containsSemiMixedTypes="0" containsString="0"/>
    </cacheField>
    <cacheField name="[CB - Business Unit HIER].[Business Unit Hierarchy].[Business Unit Level 02 Name - Description]" caption="Business Unit Level 02 Name - Description" numFmtId="0" hierarchy="228" level="3">
      <sharedItems containsSemiMixedTypes="0" containsString="0"/>
    </cacheField>
    <cacheField name="[CB - Business Unit HIER].[Business Unit Hierarchy].[Business Unit Level 03 Name - Description]" caption="Business Unit Level 03 Name - Description" numFmtId="0" hierarchy="228" level="4">
      <sharedItems containsSemiMixedTypes="0" containsString="0"/>
    </cacheField>
    <cacheField name="[CB - Business Unit HIER].[Business Unit Hierarchy].[Business Unit Level 04 Name - Description]" caption="Business Unit Level 04 Name - Description" numFmtId="0" hierarchy="228" level="5">
      <sharedItems containsSemiMixedTypes="0" containsString="0"/>
    </cacheField>
    <cacheField name="[CB - Business Unit HIER].[Business Unit Hierarchy].[Business Unit Level 05 Name - Description]" caption="Business Unit Level 05 Name - Description" numFmtId="0" hierarchy="228" level="6">
      <sharedItems containsSemiMixedTypes="0" containsString="0"/>
    </cacheField>
    <cacheField name="[CB - Business Unit HIER].[Business Unit Hierarchy].[Business Unit Level 06 Name - Description]" caption="Business Unit Level 06 Name - Description" numFmtId="0" hierarchy="228" level="7">
      <sharedItems containsSemiMixedTypes="0" containsString="0"/>
    </cacheField>
    <cacheField name="[CB - Business Unit HIER].[Business Unit Hierarchy].[Business Unit Level 07 Name - Description]" caption="Business Unit Level 07 Name - Description" numFmtId="0" hierarchy="228" level="8">
      <sharedItems containsSemiMixedTypes="0" containsString="0"/>
    </cacheField>
    <cacheField name="[CB - Business Unit HIER].[Business Unit Hierarchy].[Business Unit Level 08 Name - Description]" caption="Business Unit Level 08 Name - Description" numFmtId="0" hierarchy="228" level="9">
      <sharedItems containsSemiMixedTypes="0" containsString="0"/>
    </cacheField>
    <cacheField name="[CB - Business Unit HIER].[Business Unit Hierarchy].[Business Unit Level 09 Name - Description]" caption="Business Unit Level 09 Name - Description" numFmtId="0" hierarchy="228" level="10">
      <sharedItems containsSemiMixedTypes="0" containsString="0"/>
    </cacheField>
    <cacheField name="[CB - Business Unit HIER].[Business Unit Hierarchy].[Business Unit Level 10 Name - Description]" caption="Business Unit Level 10 Name - Description" numFmtId="0" hierarchy="228" level="11">
      <sharedItems containsSemiMixedTypes="0" containsString="0"/>
    </cacheField>
    <cacheField name="[CB - Business Unit HIER].[Business Unit Hierarchy].[Business Unit Level 11 Name - Description]" caption="Business Unit Level 11 Name - Description" numFmtId="0" hierarchy="228" level="12">
      <sharedItems containsSemiMixedTypes="0" containsString="0"/>
    </cacheField>
    <cacheField name="[CB - Business Unit HIER].[Business Unit Hierarchy].[Business Unit Level 12 Name - Description]" caption="Business Unit Level 12 Name - Description" numFmtId="0" hierarchy="228" level="13">
      <sharedItems containsSemiMixedTypes="0" containsString="0"/>
    </cacheField>
    <cacheField name="[CB - Business Unit HIER].[Business Unit Hierarchy].[Business Unit Level 13 Name - Description]" caption="Business Unit Level 13 Name - Description" numFmtId="0" hierarchy="228" level="14">
      <sharedItems containsSemiMixedTypes="0" containsString="0"/>
    </cacheField>
    <cacheField name="[CB - Business Unit HIER].[Business Unit Hierarchy].[Business Unit Level 14 Name - Description]" caption="Business Unit Level 14 Name - Description" numFmtId="0" hierarchy="228" level="15">
      <sharedItems containsSemiMixedTypes="0" containsString="0"/>
    </cacheField>
    <cacheField name="[CB - Business Unit HIER].[Business Unit Hierarchy].[Business Unit HIER]" caption="Business Unit HIER" numFmtId="0" hierarchy="228" level="16">
      <sharedItems containsSemiMixedTypes="0" containsString="0"/>
    </cacheField>
    <cacheField name="[CB - Business Unit HIER].[Business Unit Hierarchy].[Business Unit Level 01 Name - Description].[Business Unit Hierarchy Name]" caption="Business Unit Hierarchy Name" propertyName="Business Unit Hierarchy Name" numFmtId="0" hierarchy="228" level="2" memberPropertyField="1">
      <sharedItems containsSemiMixedTypes="0" containsString="0"/>
    </cacheField>
    <cacheField name="[CB - Business Unit HIER].[Business Unit Hierarchy].[Business Unit Level 02 Name - Description].[Business Unit Level 01 Name - Description]" caption="Business Unit Level 01 Name - Description" propertyName="Business Unit Level 01 Name - Description" numFmtId="0" hierarchy="228" level="3" memberPropertyField="1">
      <sharedItems containsSemiMixedTypes="0" containsString="0"/>
    </cacheField>
    <cacheField name="[CB - Business Unit HIER].[Business Unit Hierarchy].[Business Unit Level 03 Name - Description].[Business Unit Level 02 Name - Description]" caption="Business Unit Level 02 Name - Description" propertyName="Business Unit Level 02 Name - Description" numFmtId="0" hierarchy="228" level="4" memberPropertyField="1">
      <sharedItems containsSemiMixedTypes="0" containsString="0"/>
    </cacheField>
    <cacheField name="[CB - Business Unit HIER].[Business Unit Hierarchy].[Business Unit Level 04 Name - Description].[Business Unit Level 03 Name - Description]" caption="Business Unit Level 03 Name - Description" propertyName="Business Unit Level 03 Name - Description" numFmtId="0" hierarchy="228" level="5" memberPropertyField="1">
      <sharedItems containsSemiMixedTypes="0" containsString="0"/>
    </cacheField>
    <cacheField name="[CB - Business Unit HIER].[Business Unit Hierarchy].[Business Unit Level 05 Name - Description].[Business Unit Level 04 Name - Description]" caption="Business Unit Level 04 Name - Description" propertyName="Business Unit Level 04 Name - Description" numFmtId="0" hierarchy="228" level="6" memberPropertyField="1">
      <sharedItems containsSemiMixedTypes="0" containsString="0"/>
    </cacheField>
    <cacheField name="[CB - Business Unit HIER].[Business Unit Hierarchy].[Business Unit Level 06 Name - Description].[Business Unit Level 05 Name - Description]" caption="Business Unit Level 05 Name - Description" propertyName="Business Unit Level 05 Name - Description" numFmtId="0" hierarchy="228" level="7" memberPropertyField="1">
      <sharedItems containsSemiMixedTypes="0" containsString="0"/>
    </cacheField>
    <cacheField name="[CB - Business Unit HIER].[Business Unit Hierarchy].[Business Unit Level 07 Name - Description].[Business Unit Level 06 Name - Description]" caption="Business Unit Level 06 Name - Description" propertyName="Business Unit Level 06 Name - Description" numFmtId="0" hierarchy="228" level="8" memberPropertyField="1">
      <sharedItems containsSemiMixedTypes="0" containsString="0"/>
    </cacheField>
    <cacheField name="[CB - Business Unit HIER].[Business Unit Hierarchy].[Business Unit Level 08 Name - Description].[Business Unit Level 07 Name - Description]" caption="Business Unit Level 07 Name - Description" propertyName="Business Unit Level 07 Name - Description" numFmtId="0" hierarchy="228" level="9" memberPropertyField="1">
      <sharedItems containsSemiMixedTypes="0" containsString="0"/>
    </cacheField>
    <cacheField name="[CB - Business Unit HIER].[Business Unit Hierarchy].[Business Unit Level 09 Name - Description].[Business Unit Level 08 Name - Description]" caption="Business Unit Level 08 Name - Description" propertyName="Business Unit Level 08 Name - Description" numFmtId="0" hierarchy="228" level="10" memberPropertyField="1">
      <sharedItems containsSemiMixedTypes="0" containsString="0"/>
    </cacheField>
    <cacheField name="[CB - Business Unit HIER].[Business Unit Hierarchy].[Business Unit Level 10 Name - Description].[Business Unit Level 09 Name - Description]" caption="Business Unit Level 09 Name - Description" propertyName="Business Unit Level 09 Name - Description" numFmtId="0" hierarchy="228" level="11" memberPropertyField="1">
      <sharedItems containsSemiMixedTypes="0" containsString="0"/>
    </cacheField>
    <cacheField name="[CB - Business Unit HIER].[Business Unit Hierarchy].[Business Unit Level 11 Name - Description].[Business Unit Level 10 Name - Description]" caption="Business Unit Level 10 Name - Description" propertyName="Business Unit Level 10 Name - Description" numFmtId="0" hierarchy="228" level="12" memberPropertyField="1">
      <sharedItems containsSemiMixedTypes="0" containsString="0"/>
    </cacheField>
    <cacheField name="[CB - Business Unit HIER].[Business Unit Hierarchy].[Business Unit Level 12 Name - Description].[Business Unit Level 11 Name - Description]" caption="Business Unit Level 11 Name - Description" propertyName="Business Unit Level 11 Name - Description" numFmtId="0" hierarchy="228" level="13" memberPropertyField="1">
      <sharedItems containsSemiMixedTypes="0" containsString="0"/>
    </cacheField>
    <cacheField name="[CB - Business Unit HIER].[Business Unit Hierarchy].[Business Unit Level 13 Name - Description].[Business Unit Level 12 Name - Description]" caption="Business Unit Level 12 Name - Description" propertyName="Business Unit Level 12 Name - Description" numFmtId="0" hierarchy="228" level="14" memberPropertyField="1">
      <sharedItems containsSemiMixedTypes="0" containsString="0"/>
    </cacheField>
    <cacheField name="[CB - Business Unit HIER].[Business Unit Hierarchy].[Business Unit Level 14 Name - Description].[Business Unit Level 13 Name - Description]" caption="Business Unit Level 13 Name - Description" propertyName="Business Unit Level 13 Name - Description" numFmtId="0" hierarchy="228" level="15" memberPropertyField="1">
      <sharedItems containsSemiMixedTypes="0" containsString="0"/>
    </cacheField>
    <cacheField name="[CB - Business Unit HIER].[Business Unit Hierarchy].[Business Unit HIER].[Business Unit HIER Description Long]" caption="Business Unit HIER Description Long" propertyName="Business Unit HIER Description Long" numFmtId="0" hierarchy="228" level="16" memberPropertyField="1">
      <sharedItems containsSemiMixedTypes="0" containsString="0"/>
    </cacheField>
    <cacheField name="[CB - Business Unit HIER].[Business Unit Hierarchy].[Business Unit HIER].[Business Unit HIER Description Short]" caption="Business Unit HIER Description Short" propertyName="Business Unit HIER Description Short" numFmtId="0" hierarchy="228" level="16" memberPropertyField="1">
      <sharedItems containsSemiMixedTypes="0" containsString="0"/>
    </cacheField>
    <cacheField name="[CB - Business Unit HIER].[Business Unit Hierarchy].[Business Unit HIER].[Business Unit Level 01 Description]" caption="Business Unit Level 01 Description" propertyName="Business Unit Level 01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1 Name]" caption="Business Unit Level 01 Name" propertyName="Business Unit Level 01 Name" numFmtId="0" hierarchy="228" level="16" memberPropertyField="1">
      <sharedItems containsSemiMixedTypes="0" containsString="0"/>
    </cacheField>
    <cacheField name="[CB - Business Unit HIER].[Business Unit Hierarchy].[Business Unit HIER].[Business Unit Level 02 Description]" caption="Business Unit Level 02 Description" propertyName="Business Unit Level 02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2 Name]" caption="Business Unit Level 02 Name" propertyName="Business Unit Level 02 Name" numFmtId="0" hierarchy="228" level="16" memberPropertyField="1">
      <sharedItems containsSemiMixedTypes="0" containsString="0"/>
    </cacheField>
    <cacheField name="[CB - Business Unit HIER].[Business Unit Hierarchy].[Business Unit HIER].[Business Unit Level 03 Description]" caption="Business Unit Level 03 Description" propertyName="Business Unit Level 03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3 Name]" caption="Business Unit Level 03 Name" propertyName="Business Unit Level 03 Name" numFmtId="0" hierarchy="228" level="16" memberPropertyField="1">
      <sharedItems containsSemiMixedTypes="0" containsString="0"/>
    </cacheField>
    <cacheField name="[CB - Business Unit HIER].[Business Unit Hierarchy].[Business Unit HIER].[Business Unit Level 04 Description]" caption="Business Unit Level 04 Description" propertyName="Business Unit Level 04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4 Name]" caption="Business Unit Level 04 Name" propertyName="Business Unit Level 04 Name" numFmtId="0" hierarchy="228" level="16" memberPropertyField="1">
      <sharedItems containsSemiMixedTypes="0" containsString="0"/>
    </cacheField>
    <cacheField name="[CB - Business Unit HIER].[Business Unit Hierarchy].[Business Unit HIER].[Business Unit Level 05 Description]" caption="Business Unit Level 05 Description" propertyName="Business Unit Level 05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5 Name]" caption="Business Unit Level 05 Name" propertyName="Business Unit Level 05 Name" numFmtId="0" hierarchy="228" level="16" memberPropertyField="1">
      <sharedItems containsSemiMixedTypes="0" containsString="0"/>
    </cacheField>
    <cacheField name="[CB - Business Unit HIER].[Business Unit Hierarchy].[Business Unit HIER].[Business Unit Level 06 Description]" caption="Business Unit Level 06 Description" propertyName="Business Unit Level 06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6 Name]" caption="Business Unit Level 06 Name" propertyName="Business Unit Level 06 Name" numFmtId="0" hierarchy="228" level="16" memberPropertyField="1">
      <sharedItems containsSemiMixedTypes="0" containsString="0"/>
    </cacheField>
    <cacheField name="[CB - Business Unit HIER].[Business Unit Hierarchy].[Business Unit HIER].[Business Unit Level 07 Description]" caption="Business Unit Level 07 Description" propertyName="Business Unit Level 07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7 Name]" caption="Business Unit Level 07 Name" propertyName="Business Unit Level 07 Name" numFmtId="0" hierarchy="228" level="16" memberPropertyField="1">
      <sharedItems containsSemiMixedTypes="0" containsString="0"/>
    </cacheField>
    <cacheField name="[CB - Business Unit HIER].[Business Unit Hierarchy].[Business Unit HIER].[Business Unit Level 08 Description]" caption="Business Unit Level 08 Description" propertyName="Business Unit Level 08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8 Name]" caption="Business Unit Level 08 Name" propertyName="Business Unit Level 08 Name" numFmtId="0" hierarchy="228" level="16" memberPropertyField="1">
      <sharedItems containsSemiMixedTypes="0" containsString="0"/>
    </cacheField>
    <cacheField name="[CB - Business Unit HIER].[Business Unit Hierarchy].[Business Unit HIER].[Business Unit Level 09 Description]" caption="Business Unit Level 09 Description" propertyName="Business Unit Level 09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09 Name]" caption="Business Unit Level 09 Name" propertyName="Business Unit Level 09 Name" numFmtId="0" hierarchy="228" level="16" memberPropertyField="1">
      <sharedItems containsSemiMixedTypes="0" containsString="0"/>
    </cacheField>
    <cacheField name="[CB - Business Unit HIER].[Business Unit Hierarchy].[Business Unit HIER].[Business Unit Level 10 Description]" caption="Business Unit Level 10 Description" propertyName="Business Unit Level 10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0 Name]" caption="Business Unit Level 10 Name" propertyName="Business Unit Level 10 Name" numFmtId="0" hierarchy="228" level="16" memberPropertyField="1">
      <sharedItems containsSemiMixedTypes="0" containsString="0"/>
    </cacheField>
    <cacheField name="[CB - Business Unit HIER].[Business Unit Hierarchy].[Business Unit HIER].[Business Unit Level 11 Description]" caption="Business Unit Level 11 Description" propertyName="Business Unit Level 11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1 Name]" caption="Business Unit Level 11 Name" propertyName="Business Unit Level 11 Name" numFmtId="0" hierarchy="228" level="16" memberPropertyField="1">
      <sharedItems containsSemiMixedTypes="0" containsString="0"/>
    </cacheField>
    <cacheField name="[CB - Business Unit HIER].[Business Unit Hierarchy].[Business Unit HIER].[Business Unit Level 12 Description]" caption="Business Unit Level 12 Description" propertyName="Business Unit Level 12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2 Name]" caption="Business Unit Level 12 Name" propertyName="Business Unit Level 12 Name" numFmtId="0" hierarchy="228" level="16" memberPropertyField="1">
      <sharedItems containsSemiMixedTypes="0" containsString="0"/>
    </cacheField>
    <cacheField name="[CB - Business Unit HIER].[Business Unit Hierarchy].[Business Unit HIER].[Business Unit Level 13 Description]" caption="Business Unit Level 13 Description" propertyName="Business Unit Level 13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3 Name]" caption="Business Unit Level 13 Name" propertyName="Business Unit Level 13 Name" numFmtId="0" hierarchy="228" level="16" memberPropertyField="1">
      <sharedItems containsSemiMixedTypes="0" containsString="0"/>
    </cacheField>
    <cacheField name="[CB - Business Unit HIER].[Business Unit Hierarchy].[Business Unit HIER].[Business Unit Level 14 Description]" caption="Business Unit Level 14 Description" propertyName="Business Unit Level 14 Description" numFmtId="0" hierarchy="228" level="16" memberPropertyField="1">
      <sharedItems containsSemiMixedTypes="0" containsString="0"/>
    </cacheField>
    <cacheField name="[CB - Business Unit HIER].[Business Unit Hierarchy].[Business Unit HIER].[Business Unit Level 14 Name]" caption="Business Unit Level 14 Name" propertyName="Business Unit Level 14 Name" numFmtId="0" hierarchy="228" level="16" memberPropertyField="1">
      <sharedItems containsSemiMixedTypes="0" containsString="0"/>
    </cacheField>
    <cacheField name="[CB - Business Unit HIER].[Business Unit Hierarchy].[Business Unit HIER].[Business Unit Level 14 Name - Description]" caption="Business Unit Level 14 Name - Description" propertyName="Business Unit Level 14 Name - Description" numFmtId="0" hierarchy="228" level="16" memberPropertyField="1">
      <sharedItems containsSemiMixedTypes="0" containsString="0"/>
    </cacheField>
    <cacheField name="[CB - Business Unit HIER].[Business Unit Hierarchy].[Business Unit HIER].[Business Unit Parent Description]" caption="Business Unit Parent Description" propertyName="Business Unit Parent Description" numFmtId="0" hierarchy="228" level="16" memberPropertyField="1">
      <sharedItems containsSemiMixedTypes="0" containsString="0"/>
    </cacheField>
    <cacheField name="[CB - Business Unit HIER].[Business Unit Hierarchy].[Business Unit HIER].[Business Unit Parent Name]" caption="Business Unit Parent Name" propertyName="Business Unit Parent Name" numFmtId="0" hierarchy="228" level="16" memberPropertyField="1">
      <sharedItems containsSemiMixedTypes="0" containsString="0"/>
    </cacheField>
    <cacheField name="[Time].[Time Hierarchy Y-Q-M].[Fiscal Year]" caption="Fiscal Year" numFmtId="0" hierarchy="579" level="1">
      <sharedItems count="2">
        <s v="[Time].[Time Hierarchy Y-Q-M].[Fiscal Year].&amp;[2022]" c="2022"/>
        <s v="[Time].[Time Hierarchy Y-Q-M].[Fiscal Year].&amp;[2023]" c="2023"/>
      </sharedItems>
    </cacheField>
    <cacheField name="[Time].[Time Hierarchy Y-Q-M].[Calendar Quarter]" caption="Calendar Quarter" numFmtId="0" hierarchy="579" level="2" mappingCount="1">
      <sharedItems count="2">
        <s v="[Time].[Time Hierarchy Y-Q-M].[Calendar Quarter].&amp;[2022]&amp;[4]" c="Q4 2022"/>
        <s v="[Time].[Time Hierarchy Y-Q-M].[Calendar Quarter].&amp;[2023]&amp;[4]" c="Q4 2023"/>
      </sharedItems>
      <mpMap v="123"/>
    </cacheField>
    <cacheField name="[Time].[Time Hierarchy Y-Q-M].[Accounting Period]" caption="Accounting Period" numFmtId="0" hierarchy="579" level="3" mappingCount="1">
      <sharedItems count="2">
        <s v="[Time].[Time Hierarchy Y-Q-M].[Accounting Period].&amp;[2022012]" c="Dec 2022"/>
        <s v="[Time].[Time Hierarchy Y-Q-M].[Accounting Period].&amp;[2023012]" c="Dec 2023"/>
      </sharedItems>
      <mpMap v="124"/>
    </cacheField>
    <cacheField name="[Time].[Time Hierarchy Y-Q-M].[Calendar Quarter].[Fiscal Year]" caption="Fiscal Year" propertyName="Fiscal Year" numFmtId="0" hierarchy="579" level="2" memberPropertyField="1">
      <sharedItems containsSemiMixedTypes="0" containsString="0" containsNumber="1" containsInteger="1" minValue="2022" maxValue="2023" count="2">
        <n v="2022"/>
        <n v="2023"/>
      </sharedItems>
    </cacheField>
    <cacheField name="[Time].[Time Hierarchy Y-Q-M].[Accounting Period].[Calendar Quarter]" caption="Calendar Quarter" propertyName="Calendar Quarter" numFmtId="0" hierarchy="579" level="3" memberPropertyField="1">
      <sharedItems count="2">
        <s v="Q4 2022"/>
        <s v="Q4 2023"/>
      </sharedItems>
    </cacheField>
    <cacheField name="[Time].[Time Hierarchy Y-Q-M].[Current Reporting Month]" caption="Current Reporting Month" numFmtId="0" hierarchy="579" level="4">
      <sharedItems containsSemiMixedTypes="0" containsString="0"/>
    </cacheField>
    <cacheField name="[Time].[Time Hierarchy Y-Q-M].[Current Reporting Month].[Accounting Period]" caption="Accounting Period" propertyName="Accounting Period" numFmtId="0" hierarchy="579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79" level="4" memberPropertyField="1">
      <sharedItems containsSemiMixedTypes="0" containsString="0"/>
    </cacheField>
    <cacheField name="[CB - Account].[Account CB - Description].[Account CB - Description]" caption="Account CB - Description" numFmtId="0" hierarchy="139" level="1">
      <sharedItems count="25">
        <s v="[CB - Account].[Account CB - Description].&amp;[0108000 - Accumulated DD&amp;A-PP&amp;E]" c="0108000 - Accumulated DD&amp;A-PP&amp;E"/>
        <s v="[CB - Account].[Account CB - Description].&amp;[0108060 - CONTRA-ACCUM DEPR OATT]" c="0108060 - CONTRA-ACCUM DEPR OATT"/>
        <s v="[CB - Account].[Account CB - Description].&amp;[0108155 - FAS 143 COR CONTRA]" c="0108155 - FAS 143 COR CONTRA"/>
        <s v="[CB - Account].[Account CB - Description].&amp;[0108301 - Accum Depreciation COR]" c="0108301 - Accum Depreciation COR"/>
        <s v="[CB - Account].[Account CB - Description].&amp;[0108306 - NON-RAD DECOM-W COR]" c="0108306 - NON-RAD DECOM-W COR"/>
        <s v="[CB - Account].[Account CB - Description].&amp;[0108307 - NON-RAD DECOM-R COR]" c="0108307 - NON-RAD DECOM-R COR"/>
        <s v="[CB - Account].[Account CB - Description].&amp;[0108308 - Nuclear COR]" c="0108308 - Nuclear COR"/>
        <s v="[CB - Account].[Account CB - Description].&amp;[0108309 - NON-RAD DECOM-UNFD-W COR]" c="0108309 - NON-RAD DECOM-UNFD-W COR"/>
        <s v="[CB - Account].[Account CB - Description].&amp;[0108315 - ARO Accum Depr - Coal Ash]" c="0108315 - ARO Accum Depr - Coal Ash"/>
        <s v="[CB - Account].[Account CB - Description].&amp;[0108320 - Final Dismantlement COR]" c="0108320 - Final Dismantlement COR"/>
        <s v="[CB - Account].[Account CB - Description].&amp;[0108333 - IC ProCo Accumulated DD&amp;A]" c="0108333 - IC ProCo Accumulated DD&amp;A"/>
        <s v="[CB - Account].[Account CB - Description].&amp;[0108401 - Accum Provision Fossil Dismant]" c="0108401 - Accum Provision Fossil Dismant"/>
        <s v="[CB - Account].[Account CB - Description].&amp;[0108402 - ACC DEPR-NON-RAD DECOM-UNFD-W]" c="0108402 - ACC DEPR-NON-RAD DECOM-UNFD-W"/>
        <s v="[CB - Account].[Account CB - Description].&amp;[0108403 - Accum Prov Nuclear COR]" c="0108403 - Accum Prov Nuclear COR"/>
        <s v="[CB - Account].[Account CB - Description].&amp;[0108404 - ACC DEPR-NON-RAD DECOM-R]" c="0108404 - ACC DEPR-NON-RAD DECOM-R"/>
        <s v="[CB - Account].[Account CB - Description].&amp;[0108405 - ACC DEPR-NON-RAD DECOM-W]" c="0108405 - ACC DEPR-NON-RAD DECOM-W"/>
        <s v="[CB - Account].[Account CB - Description].&amp;[0108499 - ARO Asset Accum Depreciation]" c="0108499 - ARO Asset Accum Depreciation"/>
        <s v="[CB - Account].[Account CB - Description].&amp;[0108600 - SCHM Retirement Wip]" c="0108600 - SCHM Retirement Wip"/>
        <s v="[CB - Account].[Account CB - Description].&amp;[0108620 - RWIP - Reg Liab]" c="0108620 - RWIP - Reg Liab"/>
        <s v="[CB - Account].[Account CB - Description].&amp;[0108630 - Nuclear Decommissioning Charge]" c="0108630 - Nuclear Decommissioning Charge"/>
        <s v="[CB - Account].[Account CB - Description].&amp;[0108640 - ARO Liability - Ash Mgmt]" c="0108640 - ARO Liability - Ash Mgmt"/>
        <s v="[CB - Account].[Account CB - Description].&amp;[0111100 - Acc Prov-Amor Plt In Ser]" c="0111100 - Acc Prov-Amor Plt In Ser"/>
        <s v="[CB - Account].[Account CB - Description].&amp;[0111300 - Acc Prov-Amor Elec Plt-Softwar]" c="0111300 - Acc Prov-Amor Elec Plt-Softwar"/>
        <s v="[CB - Account].[Account CB - Description].&amp;[0115000 - Acc Prov Plt Acquis Adj]" c="0115000 - Acc Prov Plt Acquis Adj"/>
        <s v="[CB - Account].[Account CB - Description].&amp;[0119301 - Acc Depr &amp; Amort Other Util]" c="0119301 - Acc Depr &amp; Amort Other Util"/>
      </sharedItems>
    </cacheField>
  </cacheFields>
  <cacheHierarchies count="647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 Rule]" caption="FHO Station Rule" attribute="1" defaultMemberUniqueName="[Business Rule].[FHO Station Rule].[All]" allUniqueName="[Business Rule].[FHO Station Rule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0" unbalanced="0"/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>
      <fieldsUsage count="2">
        <fieldUsage x="-1"/>
        <fieldUsage x="128"/>
      </fieldsUsage>
    </cacheHierarchy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>
      <fieldsUsage count="15">
        <fieldUsage x="-1"/>
        <fieldUsage x="1"/>
        <fieldUsage x="2"/>
        <fieldUsage x="3"/>
        <fieldUsage x="4"/>
        <fieldUsage x="5"/>
        <fieldUsage x="6"/>
        <fieldUsage x="7"/>
        <fieldUsage x="8"/>
        <fieldUsage x="9"/>
        <fieldUsage x="10"/>
        <fieldUsage x="11"/>
        <fieldUsage x="12"/>
        <fieldUsage x="13"/>
        <fieldUsage x="14"/>
      </fieldsUsage>
    </cacheHierarchy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17" unbalanced="0">
      <fieldsUsage count="17">
        <fieldUsage x="-1"/>
        <fieldUsage x="57"/>
        <fieldUsage x="58"/>
        <fieldUsage x="59"/>
        <fieldUsage x="60"/>
        <fieldUsage x="61"/>
        <fieldUsage x="62"/>
        <fieldUsage x="63"/>
        <fieldUsage x="64"/>
        <fieldUsage x="65"/>
        <fieldUsage x="66"/>
        <fieldUsage x="67"/>
        <fieldUsage x="68"/>
        <fieldUsage x="69"/>
        <fieldUsage x="70"/>
        <fieldUsage x="71"/>
        <fieldUsage x="72"/>
      </fieldsUsage>
    </cacheHierarchy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0" unbalanced="0"/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="0"/>
    <cacheHierarchy uniqueName="[GL Scenario].[Is Future]" caption="Is Future" attribute="1" defaultMemberUniqueName="[GL Scenario].[Is Future].[All]" allUniqueName="[GL Scenario].[Is Future].[All]" dimensionUniqueName="[GL Scenario]" displayFolder="" count="0" unbalanced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120"/>
        <fieldUsage x="121"/>
        <fieldUsage x="122"/>
        <fieldUsage x="125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TD Actual Amount]" caption="MTD Actual Amount" measure="1" displayFolder="" measureGroup="Ledger AvB" count="0"/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 oneField="1">
      <fieldsUsage count="1">
        <fieldUsage x="0"/>
      </fieldsUsage>
    </cacheHierarchy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Prior Year Annual Actual Amount]" caption="Prior Year Annual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34D637-ECC0-428B-A523-554501383E39}" name="PivotTable9" cacheId="0" applyNumberFormats="0" applyBorderFormats="0" applyFontFormats="0" applyPatternFormats="0" applyAlignmentFormats="0" applyWidthHeightFormats="1" dataCaption="Values" updatedVersion="8" minRefreshableVersion="3" subtotalHiddenItems="1" colGrandTotals="0" itemPrintTitles="1" createdVersion="6" indent="0" outline="1" outlineData="1" multipleFieldFilters="0" fieldListSortAscending="1">
  <location ref="H630:J657" firstHeaderRow="1" firstDataRow="2" firstDataCol="1" rowPageCount="2" colPageCount="1"/>
  <pivotFields count="129">
    <pivotField dataField="1" showAll="0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showAll="0" dataSourceSort="1" showPropTip="1"/>
    <pivotField axis="axisCol" hiddenLevel="1" allDrilled="1" showAll="0" dataSourceSort="1">
      <items count="3">
        <item c="1" x="0"/>
        <item c="1" x="1"/>
        <item t="default"/>
      </items>
    </pivotField>
    <pivotField axis="axisCol" hiddenLevel="1" allDrilled="1" showAll="0" dataSourceSort="1">
      <items count="3">
        <item c="1" x="0"/>
        <item c="1" x="1"/>
        <item t="default"/>
      </items>
    </pivotField>
    <pivotField axis="axisCol" allDrilled="1" showAll="0" dataSourceSort="1">
      <items count="3">
        <item s="1" c="1" x="0"/>
        <item s="1" c="1" x="1"/>
        <item t="default"/>
      </items>
    </pivotField>
    <pivotField showAll="0" dataSourceSort="1" showPropTip="1"/>
    <pivotField showAll="0" dataSourceSort="1" showPropTip="1"/>
    <pivotField axis="axisCol" showAll="0" hideNewItems="1" dataSourceSort="1">
      <items count="1">
        <item t="default"/>
      </items>
    </pivotField>
    <pivotField showAll="0" dataSourceSort="1" showPropTip="1"/>
    <pivotField showAll="0" dataSourceSort="1" showPropTip="1"/>
    <pivotField axis="axisRow" allDrilled="1" showAll="0" defaultAttributeDrillState="1">
      <items count="26">
        <item x="0"/>
        <item x="3"/>
        <item x="4"/>
        <item x="5"/>
        <item x="6"/>
        <item x="7"/>
        <item x="9"/>
        <item x="1"/>
        <item x="17"/>
        <item x="18"/>
        <item x="19"/>
        <item x="21"/>
        <item x="16"/>
        <item x="8"/>
        <item x="20"/>
        <item x="23"/>
        <item x="24"/>
        <item x="11"/>
        <item x="12"/>
        <item x="13"/>
        <item x="14"/>
        <item x="15"/>
        <item x="2"/>
        <item x="22"/>
        <item x="10"/>
        <item t="default"/>
      </items>
    </pivotField>
  </pivotFields>
  <rowFields count="1">
    <field x="128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122"/>
  </colFields>
  <colItems count="2">
    <i>
      <x/>
    </i>
    <i>
      <x v="1"/>
    </i>
  </colItems>
  <pageFields count="2">
    <pageField fld="1" hier="149" name="[CB - Account HIER].[Account Hierarchy].[Account Level 06 Name - Description].&amp;[WTB_FERC_REPORT]&amp;[ALL_ACCOUNTS - All Accounts]&amp;[F_BALANCE_SHEET - Balance Sheet]&amp;[F_ASSETS - Total Assets]&amp;[F_TOT_NET_UTIL_PLT - Total Net Utility Plant]&amp;[F_NET_UTIL_PLT - Net Utility and Plant]&amp;[F_PROV_DEPR_AMORT - Acc Dpr Dpl (108 110 111 115)]" cap="F_PROV_DEPR_AMORT - Acc Dpr Dpl (108 110 111 115)"/>
    <pageField fld="57" hier="228" name="[CB - Business Unit HIER].[Business Unit Hierarchy].[Business Unit Level 04 Name - Description].&amp;[REGULATORY]&amp;[ALL - ALL ENTITIES - FOR CONSOLIDATION PURPOSES]&amp;[GROUP_CONSOL - GROUP CONSOLIDATION]&amp;[REGULATORY - REGULATORY REPORTING]&amp;[FLORIDA - DE Florida Regulatory Reporting]" cap="FLORIDA - DE Florida Regulatory Reporting"/>
  </pageFields>
  <dataFields count="1">
    <dataField fld="0" baseField="0" baseItem="0" numFmtId="167"/>
  </dataFields>
  <formats count="19"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dataOnly="0" labelOnly="1" grandRow="1" outline="0" fieldPosition="0"/>
    </format>
    <format dxfId="11">
      <pivotArea dataOnly="0" labelOnly="1" outline="0" axis="axisValues" fieldPosition="0"/>
    </format>
    <format dxfId="10">
      <pivotArea outline="0" collapsedLevelsAreSubtotals="1" fieldPosition="0"/>
    </format>
    <format dxfId="9">
      <pivotArea collapsedLevelsAreSubtotals="1" fieldPosition="0">
        <references count="1">
          <reference field="128" count="0"/>
        </references>
      </pivotArea>
    </format>
    <format dxfId="8">
      <pivotArea collapsedLevelsAreSubtotals="1" fieldPosition="0">
        <references count="1">
          <reference field="128" count="10"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7">
      <pivotArea collapsedLevelsAreSubtotals="1" fieldPosition="0">
        <references count="1">
          <reference field="128" count="10"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6">
      <pivotArea collapsedLevelsAreSubtotals="1" fieldPosition="0">
        <references count="1">
          <reference field="128" count="1">
            <x v="10"/>
          </reference>
        </references>
      </pivotArea>
    </format>
    <format dxfId="5">
      <pivotArea collapsedLevelsAreSubtotals="1" fieldPosition="0">
        <references count="1">
          <reference field="128" count="1">
            <x v="10"/>
          </reference>
        </references>
      </pivotArea>
    </format>
    <format dxfId="4">
      <pivotArea collapsedLevelsAreSubtotals="1" fieldPosition="0">
        <references count="1">
          <reference field="128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">
      <pivotArea collapsedLevelsAreSubtotals="1" fieldPosition="0">
        <references count="1">
          <reference field="128" count="1">
            <x v="10"/>
          </reference>
        </references>
      </pivotArea>
    </format>
    <format dxfId="2">
      <pivotArea collapsedLevelsAreSubtotals="1" fieldPosition="0">
        <references count="1">
          <reference field="128" count="0"/>
        </references>
      </pivotArea>
    </format>
    <format dxfId="1">
      <pivotArea dataOnly="0" labelOnly="1" fieldPosition="0">
        <references count="1">
          <reference field="128" count="0"/>
        </references>
      </pivotArea>
    </format>
    <format dxfId="0">
      <pivotArea collapsedLevelsAreSubtotals="1" fieldPosition="0">
        <references count="2">
          <reference field="122" count="0" selected="0"/>
          <reference field="128" count="6">
            <x v="13"/>
            <x v="14"/>
            <x v="15"/>
            <x v="16"/>
            <x v="17"/>
            <x v="18"/>
          </reference>
        </references>
      </pivotArea>
    </format>
  </formats>
  <pivotHierarchies count="647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2">
        <mp field="15"/>
        <mp field="16"/>
        <mp field="17"/>
        <mp field="18"/>
        <mp field="19"/>
        <mp field="20"/>
        <mp field="21"/>
        <mp field="22"/>
        <mp field="23"/>
        <mp field="24"/>
        <mp field="25"/>
        <mp field="26"/>
        <mp field="27"/>
        <mp field="28"/>
        <mp field="29"/>
        <mp field="30"/>
        <mp field="31"/>
        <mp field="32"/>
        <mp field="33"/>
        <mp field="34"/>
        <mp field="35"/>
        <mp field="36"/>
        <mp field="37"/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</mps>
      <members count="1" level="7">
        <member name="[CB - Account HIER].[Account Hierarchy].[Account Level 06 Name - Description].&amp;[WTB_FERC_REPORT]&amp;[ALL_ACCOUNTS - All Accounts]&amp;[F_BALANCE_SHEET - Balance Sheet]&amp;[F_ASSETS - Total Assets]&amp;[F_TOT_NET_UTIL_PLT - Total Net Utility Plant]&amp;[F_NET_UTIL_PLT - Net Utility and Plant]&amp;[F_PROV_DEPR_AMORT - Acc Dpr Dpl (108 110 111 115)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7">
        <mp field="73"/>
        <mp field="74"/>
        <mp field="75"/>
        <mp field="76"/>
        <mp field="77"/>
        <mp field="78"/>
        <mp field="79"/>
        <mp field="80"/>
        <mp field="81"/>
        <mp field="82"/>
        <mp field="83"/>
        <mp field="84"/>
        <mp field="85"/>
        <mp field="86"/>
        <mp field="87"/>
        <mp field="88"/>
        <mp field="89"/>
        <mp field="90"/>
        <mp field="91"/>
        <mp field="92"/>
        <mp field="93"/>
        <mp field="94"/>
        <mp field="95"/>
        <mp field="96"/>
        <mp field="97"/>
        <mp field="98"/>
        <mp field="99"/>
        <mp field="100"/>
        <mp field="101"/>
        <mp field="102"/>
        <mp field="103"/>
        <mp field="104"/>
        <mp field="105"/>
        <mp field="106"/>
        <mp field="107"/>
        <mp field="108"/>
        <mp field="109"/>
        <mp field="110"/>
        <mp field="111"/>
        <mp field="112"/>
        <mp field="113"/>
        <mp field="114"/>
        <mp field="115"/>
        <mp field="116"/>
        <mp field="117"/>
        <mp field="118"/>
        <mp field="119"/>
      </mps>
      <members count="1" level="5">
        <member name="[CB - Business Unit HIER].[Business Unit Hierarchy].[Business Unit Level 04 Name - Description].&amp;[REGULATORY]&amp;[ALL - ALL ENTITIES - FOR CONSOLIDATION PURPOSES]&amp;[GROUP_CONSOL - GROUP CONSOLIDATION]&amp;[REGULATORY - REGULATORY REPORTING]&amp;[FLORIDA - DE Florida Regulatory Reporting]"/>
      </members>
      <members count="1" level="7">
        <member name="[CB - Business Unit HIER].[Business Unit Hierarchy].[Business Unit Level 06 Name - Description].&amp;[SEGMENT]&amp;[DEC_CONSOL_GROUP - DEC Consolidation Group]&amp;[US_FRAN_ELECT_GAS - Electric Util &amp; Infrastructure]&amp;[FE_FLORIDA - Regulated Utilities Florida]&amp;[FE_PE_FLORIDA - DE Florida Regulated Utilities]&amp;[FE_PE_FLA_OPS - DE Florida Operations]&amp;[50270 - DE Florida Procurement Company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">
        <mp field="123"/>
        <mp field="124"/>
        <mp field="126"/>
        <mp field="127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39"/>
  </rowHierarchiesUsage>
  <colHierarchiesUsage count="1">
    <colHierarchyUsage hierarchyUsage="57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7543-1B55-440B-9D05-1645707ADC0B}">
  <sheetPr>
    <pageSetUpPr fitToPage="1"/>
  </sheetPr>
  <dimension ref="A1:J493"/>
  <sheetViews>
    <sheetView tabSelected="1" view="pageBreakPreview" topLeftCell="B299" zoomScale="80" zoomScaleNormal="100" zoomScaleSheetLayoutView="80" workbookViewId="0">
      <selection activeCell="H514" sqref="H514"/>
    </sheetView>
  </sheetViews>
  <sheetFormatPr defaultColWidth="8.88671875" defaultRowHeight="14.4" x14ac:dyDescent="0.3"/>
  <cols>
    <col min="1" max="1" width="4.88671875" style="26" customWidth="1"/>
    <col min="2" max="2" width="39.88671875" style="26" customWidth="1"/>
    <col min="3" max="3" width="50.5546875" style="26" customWidth="1"/>
    <col min="4" max="4" width="24.44140625" style="33" bestFit="1" customWidth="1"/>
    <col min="5" max="5" width="17.44140625" style="26" bestFit="1" customWidth="1"/>
    <col min="6" max="7" width="11.6640625" style="26" bestFit="1" customWidth="1"/>
    <col min="8" max="8" width="14.5546875" style="26" customWidth="1"/>
    <col min="9" max="9" width="24.44140625" style="26" bestFit="1" customWidth="1"/>
    <col min="10" max="10" width="16.44140625" style="26" bestFit="1" customWidth="1"/>
    <col min="11" max="16384" width="8.88671875" style="26"/>
  </cols>
  <sheetData>
    <row r="1" spans="1:10" s="4" customFormat="1" ht="13.8" x14ac:dyDescent="0.3">
      <c r="A1" s="40" t="s">
        <v>342</v>
      </c>
      <c r="B1" s="41"/>
      <c r="C1" s="134" t="s">
        <v>343</v>
      </c>
      <c r="D1" s="134"/>
      <c r="E1" s="134"/>
      <c r="F1" s="134"/>
      <c r="G1" s="134"/>
      <c r="H1" s="6"/>
      <c r="I1" s="6"/>
      <c r="J1" s="6"/>
    </row>
    <row r="2" spans="1:10" s="4" customFormat="1" ht="13.8" x14ac:dyDescent="0.3">
      <c r="A2" s="42"/>
      <c r="B2" s="42"/>
      <c r="C2" s="43"/>
      <c r="D2" s="44"/>
      <c r="E2" s="44"/>
    </row>
    <row r="3" spans="1:10" s="4" customFormat="1" ht="15" customHeight="1" x14ac:dyDescent="0.3">
      <c r="A3" s="42" t="s">
        <v>344</v>
      </c>
      <c r="H3" s="4" t="s">
        <v>0</v>
      </c>
    </row>
    <row r="4" spans="1:10" s="4" customFormat="1" ht="13.95" customHeight="1" x14ac:dyDescent="0.3">
      <c r="A4" s="42"/>
      <c r="B4" s="46" t="s">
        <v>345</v>
      </c>
      <c r="C4" s="47" t="s">
        <v>346</v>
      </c>
      <c r="F4" s="9"/>
      <c r="G4" s="9" t="s">
        <v>6</v>
      </c>
      <c r="H4" s="4" t="s">
        <v>2</v>
      </c>
      <c r="J4" s="10">
        <v>46752</v>
      </c>
    </row>
    <row r="5" spans="1:10" s="4" customFormat="1" ht="13.8" x14ac:dyDescent="0.3">
      <c r="A5" s="49" t="s">
        <v>3</v>
      </c>
      <c r="B5" s="42"/>
      <c r="C5" s="47" t="s">
        <v>347</v>
      </c>
      <c r="F5" s="9"/>
      <c r="G5" s="9" t="s">
        <v>1</v>
      </c>
      <c r="H5" s="11" t="s">
        <v>4</v>
      </c>
      <c r="J5" s="10">
        <v>46387</v>
      </c>
    </row>
    <row r="6" spans="1:10" s="4" customFormat="1" ht="13.8" x14ac:dyDescent="0.3">
      <c r="A6" s="42"/>
      <c r="B6" s="42"/>
      <c r="C6" s="47" t="s">
        <v>348</v>
      </c>
      <c r="D6" s="42"/>
      <c r="E6" s="47"/>
      <c r="F6" s="9"/>
      <c r="G6" s="9" t="s">
        <v>1</v>
      </c>
      <c r="H6" s="11" t="s">
        <v>5</v>
      </c>
      <c r="J6" s="10">
        <v>46022</v>
      </c>
    </row>
    <row r="7" spans="1:10" s="4" customFormat="1" ht="13.8" x14ac:dyDescent="0.3">
      <c r="A7" s="50" t="s">
        <v>447</v>
      </c>
      <c r="B7" s="45"/>
      <c r="C7" s="48"/>
      <c r="D7" s="42"/>
      <c r="E7" s="51"/>
      <c r="F7" s="9"/>
      <c r="G7" s="9" t="s">
        <v>1</v>
      </c>
      <c r="H7" s="11" t="s">
        <v>7</v>
      </c>
      <c r="J7" s="10">
        <v>45657</v>
      </c>
    </row>
    <row r="8" spans="1:10" s="4" customFormat="1" ht="13.8" x14ac:dyDescent="0.3">
      <c r="B8" s="5"/>
      <c r="C8" s="8"/>
      <c r="D8" s="8"/>
      <c r="E8" s="8"/>
      <c r="F8" s="9"/>
      <c r="G8" s="9" t="s">
        <v>1</v>
      </c>
      <c r="H8" s="11" t="s">
        <v>8</v>
      </c>
      <c r="J8" s="10">
        <v>45291</v>
      </c>
    </row>
    <row r="9" spans="1:10" s="4" customFormat="1" ht="13.8" x14ac:dyDescent="0.3">
      <c r="B9" s="5"/>
      <c r="D9" s="12"/>
      <c r="F9" s="9"/>
      <c r="G9" s="9"/>
      <c r="J9" s="10"/>
    </row>
    <row r="10" spans="1:10" s="4" customFormat="1" ht="13.8" x14ac:dyDescent="0.3">
      <c r="B10" s="5"/>
      <c r="C10" s="5"/>
      <c r="D10" s="5" t="s">
        <v>9</v>
      </c>
      <c r="F10" s="13"/>
      <c r="G10" s="13"/>
      <c r="H10" s="123" t="s">
        <v>645</v>
      </c>
      <c r="J10" s="13"/>
    </row>
    <row r="11" spans="1:10" s="4" customFormat="1" ht="13.8" x14ac:dyDescent="0.3">
      <c r="B11" s="5"/>
      <c r="D11" s="12"/>
      <c r="E11" s="1"/>
      <c r="H11" s="124" t="s">
        <v>646</v>
      </c>
    </row>
    <row r="12" spans="1:10" s="4" customFormat="1" ht="13.8" x14ac:dyDescent="0.3">
      <c r="A12" s="14"/>
      <c r="B12" s="15">
        <v>-1</v>
      </c>
      <c r="C12" s="15">
        <f>+B12-1</f>
        <v>-2</v>
      </c>
      <c r="D12" s="15">
        <f>C12-1</f>
        <v>-3</v>
      </c>
      <c r="E12" s="15">
        <f t="shared" ref="E12:G12" si="0">+D12-1</f>
        <v>-4</v>
      </c>
      <c r="F12" s="15">
        <f t="shared" si="0"/>
        <v>-5</v>
      </c>
      <c r="G12" s="15">
        <f t="shared" si="0"/>
        <v>-6</v>
      </c>
      <c r="H12" s="15">
        <f>+G12-1</f>
        <v>-7</v>
      </c>
      <c r="I12" s="15">
        <f t="shared" ref="I12:J12" si="1">+H12-1</f>
        <v>-8</v>
      </c>
      <c r="J12" s="15">
        <f t="shared" si="1"/>
        <v>-9</v>
      </c>
    </row>
    <row r="13" spans="1:10" s="4" customFormat="1" ht="13.8" x14ac:dyDescent="0.3">
      <c r="A13" s="5" t="s">
        <v>10</v>
      </c>
      <c r="B13" s="5" t="s">
        <v>16</v>
      </c>
      <c r="C13" s="5" t="s">
        <v>17</v>
      </c>
      <c r="D13" s="16" t="s">
        <v>349</v>
      </c>
      <c r="E13" s="5" t="s">
        <v>350</v>
      </c>
      <c r="F13" s="5"/>
      <c r="G13" s="5" t="s">
        <v>353</v>
      </c>
      <c r="H13" s="5" t="s">
        <v>11</v>
      </c>
      <c r="I13" s="16" t="s">
        <v>349</v>
      </c>
      <c r="J13" s="5" t="s">
        <v>12</v>
      </c>
    </row>
    <row r="14" spans="1:10" s="4" customFormat="1" ht="13.8" x14ac:dyDescent="0.3">
      <c r="A14" s="17" t="s">
        <v>13</v>
      </c>
      <c r="B14" s="5" t="s">
        <v>14</v>
      </c>
      <c r="C14" s="5" t="s">
        <v>18</v>
      </c>
      <c r="D14" s="18">
        <v>46387</v>
      </c>
      <c r="E14" s="5" t="s">
        <v>351</v>
      </c>
      <c r="F14" s="5" t="s">
        <v>352</v>
      </c>
      <c r="G14" s="5" t="s">
        <v>354</v>
      </c>
      <c r="H14" s="5" t="s">
        <v>15</v>
      </c>
      <c r="I14" s="19">
        <v>46752</v>
      </c>
      <c r="J14" s="19">
        <v>46752</v>
      </c>
    </row>
    <row r="15" spans="1:10" s="4" customFormat="1" ht="12" customHeight="1" x14ac:dyDescent="0.3">
      <c r="A15" s="20"/>
      <c r="B15" s="7"/>
      <c r="C15" s="7"/>
      <c r="D15" s="21"/>
      <c r="E15" s="7"/>
      <c r="F15" s="7"/>
      <c r="G15" s="7"/>
      <c r="H15" s="7"/>
      <c r="I15" s="21"/>
      <c r="J15" s="21"/>
    </row>
    <row r="16" spans="1:10" x14ac:dyDescent="0.3">
      <c r="A16" s="22">
        <v>1</v>
      </c>
      <c r="B16" s="23" t="s">
        <v>355</v>
      </c>
      <c r="C16" s="23" t="s">
        <v>282</v>
      </c>
      <c r="D16" s="24">
        <f>+'B-9 2026'!I16</f>
        <v>-5210.62</v>
      </c>
      <c r="E16" s="24">
        <v>0</v>
      </c>
      <c r="F16" s="24">
        <v>0</v>
      </c>
      <c r="G16" s="24">
        <v>0</v>
      </c>
      <c r="H16" s="24">
        <v>0</v>
      </c>
      <c r="I16" s="24">
        <v>-5210.62</v>
      </c>
      <c r="J16" s="24">
        <v>-5210.6200000000008</v>
      </c>
    </row>
    <row r="17" spans="1:10" x14ac:dyDescent="0.3">
      <c r="A17" s="22">
        <f>+A16+1</f>
        <v>2</v>
      </c>
      <c r="B17" s="23" t="s">
        <v>356</v>
      </c>
      <c r="C17" s="23" t="s">
        <v>288</v>
      </c>
      <c r="D17" s="24">
        <f>+'B-9 2026'!I17</f>
        <v>1713.25</v>
      </c>
      <c r="E17" s="24">
        <v>0</v>
      </c>
      <c r="F17" s="24">
        <v>0</v>
      </c>
      <c r="G17" s="24">
        <v>0</v>
      </c>
      <c r="H17" s="24">
        <v>0</v>
      </c>
      <c r="I17" s="24">
        <v>1713.25</v>
      </c>
      <c r="J17" s="24">
        <v>1713.25</v>
      </c>
    </row>
    <row r="18" spans="1:10" x14ac:dyDescent="0.3">
      <c r="A18" s="22">
        <f t="shared" ref="A18:A81" si="2">+A17+1</f>
        <v>3</v>
      </c>
      <c r="B18" s="23" t="s">
        <v>357</v>
      </c>
      <c r="C18" s="29" t="s">
        <v>289</v>
      </c>
      <c r="D18" s="24">
        <f>+'B-9 2026'!I18</f>
        <v>349.159999999999</v>
      </c>
      <c r="E18" s="24">
        <v>0</v>
      </c>
      <c r="F18" s="24">
        <v>0</v>
      </c>
      <c r="G18" s="24">
        <v>0</v>
      </c>
      <c r="H18" s="24">
        <v>0</v>
      </c>
      <c r="I18" s="24">
        <v>349.159999999999</v>
      </c>
      <c r="J18" s="24">
        <v>349.159999999999</v>
      </c>
    </row>
    <row r="19" spans="1:10" x14ac:dyDescent="0.3">
      <c r="A19" s="22">
        <f t="shared" si="2"/>
        <v>4</v>
      </c>
      <c r="B19" s="23" t="s">
        <v>358</v>
      </c>
      <c r="C19" s="29" t="s">
        <v>286</v>
      </c>
      <c r="D19" s="24">
        <f>+'B-9 2026'!I19</f>
        <v>342.86</v>
      </c>
      <c r="E19" s="24">
        <v>0</v>
      </c>
      <c r="F19" s="24">
        <v>0</v>
      </c>
      <c r="G19" s="24">
        <v>0</v>
      </c>
      <c r="H19" s="24">
        <v>0</v>
      </c>
      <c r="I19" s="24">
        <v>342.86</v>
      </c>
      <c r="J19" s="24">
        <v>342.86</v>
      </c>
    </row>
    <row r="20" spans="1:10" x14ac:dyDescent="0.3">
      <c r="A20" s="22">
        <f t="shared" si="2"/>
        <v>5</v>
      </c>
      <c r="B20" s="23" t="s">
        <v>359</v>
      </c>
      <c r="C20" s="29" t="s">
        <v>287</v>
      </c>
      <c r="D20" s="24">
        <f>+'B-9 2026'!I20</f>
        <v>28.889999999999898</v>
      </c>
      <c r="E20" s="24">
        <v>0</v>
      </c>
      <c r="F20" s="24">
        <v>0</v>
      </c>
      <c r="G20" s="24">
        <v>0</v>
      </c>
      <c r="H20" s="24">
        <v>0</v>
      </c>
      <c r="I20" s="24">
        <v>28.889999999999898</v>
      </c>
      <c r="J20" s="24">
        <v>28.88999999999989</v>
      </c>
    </row>
    <row r="21" spans="1:10" x14ac:dyDescent="0.3">
      <c r="A21" s="22">
        <f t="shared" si="2"/>
        <v>6</v>
      </c>
      <c r="B21" s="23" t="s">
        <v>755</v>
      </c>
      <c r="C21" s="23"/>
      <c r="D21" s="27">
        <f t="shared" ref="D21:J21" si="3">SUM(D16:D20)</f>
        <v>-2776.4600000000009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7">
        <f t="shared" si="3"/>
        <v>-2776.4600000000009</v>
      </c>
      <c r="J21" s="27">
        <f t="shared" si="3"/>
        <v>-2776.4600000000019</v>
      </c>
    </row>
    <row r="22" spans="1:10" x14ac:dyDescent="0.3">
      <c r="A22" s="22">
        <f t="shared" si="2"/>
        <v>7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x14ac:dyDescent="0.3">
      <c r="A23" s="22">
        <f t="shared" si="2"/>
        <v>8</v>
      </c>
      <c r="B23" s="23" t="s">
        <v>19</v>
      </c>
      <c r="C23" s="23" t="s">
        <v>282</v>
      </c>
      <c r="D23" s="24">
        <f>+'B-9 2026'!I23</f>
        <v>56797.922536833343</v>
      </c>
      <c r="E23" s="24">
        <v>4181.2916609914382</v>
      </c>
      <c r="F23" s="24">
        <v>438.3599999999999</v>
      </c>
      <c r="G23" s="24">
        <v>893.42000000000007</v>
      </c>
      <c r="H23" s="24">
        <v>0</v>
      </c>
      <c r="I23" s="24">
        <v>59647.434197824761</v>
      </c>
      <c r="J23" s="24">
        <v>58209.73498763574</v>
      </c>
    </row>
    <row r="24" spans="1:10" x14ac:dyDescent="0.3">
      <c r="A24" s="22">
        <f t="shared" si="2"/>
        <v>9</v>
      </c>
      <c r="B24" s="23" t="s">
        <v>20</v>
      </c>
      <c r="C24" s="23" t="s">
        <v>283</v>
      </c>
      <c r="D24" s="24">
        <f>+'B-9 2026'!I24</f>
        <v>28240.766030063882</v>
      </c>
      <c r="E24" s="24">
        <v>3155.537434237292</v>
      </c>
      <c r="F24" s="24">
        <v>414.3599999999999</v>
      </c>
      <c r="G24" s="24">
        <v>411.47100000000006</v>
      </c>
      <c r="H24" s="24">
        <v>0</v>
      </c>
      <c r="I24" s="24">
        <v>30570.472464301241</v>
      </c>
      <c r="J24" s="24">
        <v>29401.12464554271</v>
      </c>
    </row>
    <row r="25" spans="1:10" x14ac:dyDescent="0.3">
      <c r="A25" s="22">
        <f t="shared" si="2"/>
        <v>10</v>
      </c>
      <c r="B25" s="23" t="s">
        <v>21</v>
      </c>
      <c r="C25" s="23" t="s">
        <v>284</v>
      </c>
      <c r="D25" s="24">
        <f>+'B-9 2026'!I25</f>
        <v>108773.25551081391</v>
      </c>
      <c r="E25" s="24">
        <v>14178.608651155504</v>
      </c>
      <c r="F25" s="24">
        <v>3989.3133333333371</v>
      </c>
      <c r="G25" s="24">
        <v>4811.8360000000002</v>
      </c>
      <c r="H25" s="24">
        <v>0</v>
      </c>
      <c r="I25" s="24">
        <v>114150.71482863539</v>
      </c>
      <c r="J25" s="24">
        <v>111394.52909107272</v>
      </c>
    </row>
    <row r="26" spans="1:10" x14ac:dyDescent="0.3">
      <c r="A26" s="22">
        <f t="shared" si="2"/>
        <v>11</v>
      </c>
      <c r="B26" s="23" t="s">
        <v>22</v>
      </c>
      <c r="C26" s="23" t="s">
        <v>284</v>
      </c>
      <c r="D26" s="24">
        <f>+'B-9 2026'!I26</f>
        <v>10667.094017622399</v>
      </c>
      <c r="E26" s="24">
        <v>14124.771327776007</v>
      </c>
      <c r="F26" s="24">
        <v>0</v>
      </c>
      <c r="G26" s="24">
        <v>0</v>
      </c>
      <c r="H26" s="24">
        <v>0</v>
      </c>
      <c r="I26" s="24">
        <v>24791.865345398404</v>
      </c>
      <c r="J26" s="24">
        <v>17729.479681510369</v>
      </c>
    </row>
    <row r="27" spans="1:10" x14ac:dyDescent="0.3">
      <c r="A27" s="22">
        <f t="shared" si="2"/>
        <v>12</v>
      </c>
      <c r="B27" s="23" t="s">
        <v>23</v>
      </c>
      <c r="C27" s="23" t="s">
        <v>285</v>
      </c>
      <c r="D27" s="24">
        <f>+'B-9 2026'!I27</f>
        <v>-11035.70786022868</v>
      </c>
      <c r="E27" s="24">
        <v>1267.4405656336578</v>
      </c>
      <c r="F27" s="24">
        <v>4413</v>
      </c>
      <c r="G27" s="24">
        <v>2790.7199999999993</v>
      </c>
      <c r="H27" s="24">
        <v>0</v>
      </c>
      <c r="I27" s="24">
        <v>-16971.987294594957</v>
      </c>
      <c r="J27" s="24">
        <v>-13999.518941427365</v>
      </c>
    </row>
    <row r="28" spans="1:10" x14ac:dyDescent="0.3">
      <c r="A28" s="22">
        <f t="shared" si="2"/>
        <v>13</v>
      </c>
      <c r="B28" s="23" t="s">
        <v>24</v>
      </c>
      <c r="C28" s="23" t="s">
        <v>286</v>
      </c>
      <c r="D28" s="24">
        <f>+'B-9 2026'!I28</f>
        <v>15049.084558158271</v>
      </c>
      <c r="E28" s="24">
        <v>1192.5480666216361</v>
      </c>
      <c r="F28" s="24">
        <v>194.64</v>
      </c>
      <c r="G28" s="24">
        <v>386.36900000000003</v>
      </c>
      <c r="H28" s="24">
        <v>0</v>
      </c>
      <c r="I28" s="24">
        <v>15660.623624779812</v>
      </c>
      <c r="J28" s="24">
        <v>15349.074372871741</v>
      </c>
    </row>
    <row r="29" spans="1:10" x14ac:dyDescent="0.3">
      <c r="A29" s="22">
        <f t="shared" si="2"/>
        <v>14</v>
      </c>
      <c r="B29" s="23" t="s">
        <v>25</v>
      </c>
      <c r="C29" s="23" t="s">
        <v>287</v>
      </c>
      <c r="D29" s="24">
        <f>+'B-9 2026'!I29</f>
        <v>7546.1068058118008</v>
      </c>
      <c r="E29" s="24">
        <v>1421.7844108350337</v>
      </c>
      <c r="F29" s="24">
        <v>157.32</v>
      </c>
      <c r="G29" s="24">
        <v>220.44399999999996</v>
      </c>
      <c r="H29" s="24">
        <v>0</v>
      </c>
      <c r="I29" s="24">
        <v>8590.1272166468352</v>
      </c>
      <c r="J29" s="24">
        <v>8065.051051274193</v>
      </c>
    </row>
    <row r="30" spans="1:10" x14ac:dyDescent="0.3">
      <c r="A30" s="22">
        <f t="shared" si="2"/>
        <v>15</v>
      </c>
      <c r="B30" s="23" t="s">
        <v>705</v>
      </c>
      <c r="C30" s="23"/>
      <c r="D30" s="27">
        <f>SUM(D23:D29)</f>
        <v>216038.52159907494</v>
      </c>
      <c r="E30" s="27">
        <f t="shared" ref="E30:H30" si="4">SUM(E23:E29)</f>
        <v>39521.982117250569</v>
      </c>
      <c r="F30" s="27">
        <f>SUM(F23:F29)</f>
        <v>9606.9933333333356</v>
      </c>
      <c r="G30" s="27">
        <f t="shared" ref="G30" si="5">SUM(G23:G29)</f>
        <v>9514.26</v>
      </c>
      <c r="H30" s="27">
        <f t="shared" si="4"/>
        <v>0</v>
      </c>
      <c r="I30" s="27">
        <f t="shared" ref="I30:J30" si="6">SUM(I23:I29)</f>
        <v>236439.25038299148</v>
      </c>
      <c r="J30" s="27">
        <f t="shared" si="6"/>
        <v>226149.47488848012</v>
      </c>
    </row>
    <row r="31" spans="1:10" x14ac:dyDescent="0.3">
      <c r="A31" s="22">
        <f t="shared" si="2"/>
        <v>16</v>
      </c>
      <c r="B31" s="23"/>
      <c r="C31" s="23"/>
      <c r="D31" s="24"/>
      <c r="E31" s="24"/>
      <c r="F31" s="24"/>
      <c r="G31" s="24"/>
      <c r="H31" s="24"/>
      <c r="I31" s="24"/>
      <c r="J31" s="24"/>
    </row>
    <row r="32" spans="1:10" x14ac:dyDescent="0.3">
      <c r="A32" s="22">
        <f t="shared" si="2"/>
        <v>17</v>
      </c>
      <c r="B32" s="23" t="s">
        <v>26</v>
      </c>
      <c r="C32" s="23" t="s">
        <v>282</v>
      </c>
      <c r="D32" s="24">
        <f>+'B-9 2026'!I32</f>
        <v>37625.34335455671</v>
      </c>
      <c r="E32" s="24">
        <v>2319.9474354611179</v>
      </c>
      <c r="F32" s="24">
        <v>245.64</v>
      </c>
      <c r="G32" s="24">
        <v>64.010999999999996</v>
      </c>
      <c r="H32" s="24">
        <v>0</v>
      </c>
      <c r="I32" s="24">
        <v>39635.639790017769</v>
      </c>
      <c r="J32" s="24">
        <v>38615.412935914937</v>
      </c>
    </row>
    <row r="33" spans="1:10" x14ac:dyDescent="0.3">
      <c r="A33" s="22">
        <f t="shared" si="2"/>
        <v>18</v>
      </c>
      <c r="B33" s="23" t="s">
        <v>27</v>
      </c>
      <c r="C33" s="23" t="s">
        <v>283</v>
      </c>
      <c r="D33" s="24">
        <f>+'B-9 2026'!I33</f>
        <v>14171.687491006343</v>
      </c>
      <c r="E33" s="24">
        <v>330.968396481247</v>
      </c>
      <c r="F33" s="24">
        <v>37.68</v>
      </c>
      <c r="G33" s="24">
        <v>18.308999999999997</v>
      </c>
      <c r="H33" s="24">
        <v>0</v>
      </c>
      <c r="I33" s="24">
        <v>14446.666887487534</v>
      </c>
      <c r="J33" s="24">
        <v>14304.915044164618</v>
      </c>
    </row>
    <row r="34" spans="1:10" x14ac:dyDescent="0.3">
      <c r="A34" s="22">
        <f t="shared" si="2"/>
        <v>19</v>
      </c>
      <c r="B34" s="23" t="s">
        <v>28</v>
      </c>
      <c r="C34" s="23" t="s">
        <v>284</v>
      </c>
      <c r="D34" s="24">
        <f>+'B-9 2026'!I34</f>
        <v>72535.009162259346</v>
      </c>
      <c r="E34" s="24">
        <v>12741.512093029967</v>
      </c>
      <c r="F34" s="24">
        <v>1207.9733333333281</v>
      </c>
      <c r="G34" s="24">
        <v>241.78799999999998</v>
      </c>
      <c r="H34" s="24">
        <v>0</v>
      </c>
      <c r="I34" s="24">
        <v>83826.759921956051</v>
      </c>
      <c r="J34" s="24">
        <v>78123.370996888465</v>
      </c>
    </row>
    <row r="35" spans="1:10" x14ac:dyDescent="0.3">
      <c r="A35" s="22">
        <f t="shared" si="2"/>
        <v>20</v>
      </c>
      <c r="B35" s="23" t="s">
        <v>29</v>
      </c>
      <c r="C35" s="23" t="s">
        <v>284</v>
      </c>
      <c r="D35" s="24">
        <f>+'B-9 2026'!I35</f>
        <v>58340.298735527285</v>
      </c>
      <c r="E35" s="24">
        <v>12177.411703106725</v>
      </c>
      <c r="F35" s="24">
        <v>0</v>
      </c>
      <c r="G35" s="24">
        <v>0</v>
      </c>
      <c r="H35" s="24">
        <v>0</v>
      </c>
      <c r="I35" s="24">
        <v>70517.710438633992</v>
      </c>
      <c r="J35" s="24">
        <v>64429.004587080672</v>
      </c>
    </row>
    <row r="36" spans="1:10" x14ac:dyDescent="0.3">
      <c r="A36" s="22">
        <f t="shared" si="2"/>
        <v>21</v>
      </c>
      <c r="B36" s="23" t="s">
        <v>30</v>
      </c>
      <c r="C36" s="23" t="s">
        <v>285</v>
      </c>
      <c r="D36" s="24">
        <f>+'B-9 2026'!I36</f>
        <v>33974.534818146683</v>
      </c>
      <c r="E36" s="24">
        <v>1068.9857646458472</v>
      </c>
      <c r="F36" s="24">
        <v>23.399999999999995</v>
      </c>
      <c r="G36" s="24">
        <v>45.611999999999995</v>
      </c>
      <c r="H36" s="24">
        <v>0</v>
      </c>
      <c r="I36" s="24">
        <v>34974.508582792543</v>
      </c>
      <c r="J36" s="24">
        <v>34463.693054611118</v>
      </c>
    </row>
    <row r="37" spans="1:10" x14ac:dyDescent="0.3">
      <c r="A37" s="22">
        <f t="shared" si="2"/>
        <v>22</v>
      </c>
      <c r="B37" s="23" t="s">
        <v>31</v>
      </c>
      <c r="C37" s="23" t="s">
        <v>286</v>
      </c>
      <c r="D37" s="24">
        <f>+'B-9 2026'!I37</f>
        <v>27344.137400762829</v>
      </c>
      <c r="E37" s="24">
        <v>2432.8105124261956</v>
      </c>
      <c r="F37" s="24">
        <v>53.16</v>
      </c>
      <c r="G37" s="24">
        <v>47.028000000000006</v>
      </c>
      <c r="H37" s="24">
        <v>0</v>
      </c>
      <c r="I37" s="24">
        <v>29676.759913189089</v>
      </c>
      <c r="J37" s="24">
        <v>28498.198089992842</v>
      </c>
    </row>
    <row r="38" spans="1:10" x14ac:dyDescent="0.3">
      <c r="A38" s="22">
        <f t="shared" si="2"/>
        <v>23</v>
      </c>
      <c r="B38" s="23" t="s">
        <v>32</v>
      </c>
      <c r="C38" s="23" t="s">
        <v>287</v>
      </c>
      <c r="D38" s="24">
        <f>+'B-9 2026'!I38</f>
        <v>4518.8634097969461</v>
      </c>
      <c r="E38" s="24">
        <v>722.82005677875986</v>
      </c>
      <c r="F38" s="24">
        <v>15.479999999999997</v>
      </c>
      <c r="G38" s="24">
        <v>10.558999999999999</v>
      </c>
      <c r="H38" s="24">
        <v>0</v>
      </c>
      <c r="I38" s="24">
        <v>5215.6444665756962</v>
      </c>
      <c r="J38" s="24">
        <v>4864.5614211405491</v>
      </c>
    </row>
    <row r="39" spans="1:10" x14ac:dyDescent="0.3">
      <c r="A39" s="22">
        <f t="shared" si="2"/>
        <v>24</v>
      </c>
      <c r="B39" s="23" t="s">
        <v>706</v>
      </c>
      <c r="C39" s="23"/>
      <c r="D39" s="27">
        <f>SUM(D32:D38)</f>
        <v>248509.87437205613</v>
      </c>
      <c r="E39" s="27">
        <f t="shared" ref="E39:H39" si="7">SUM(E32:E38)</f>
        <v>31794.455961929863</v>
      </c>
      <c r="F39" s="27">
        <f>SUM(F32:F38)</f>
        <v>1583.3333333333283</v>
      </c>
      <c r="G39" s="27">
        <f t="shared" ref="G39" si="8">SUM(G32:G38)</f>
        <v>427.30699999999996</v>
      </c>
      <c r="H39" s="27">
        <f t="shared" si="7"/>
        <v>0</v>
      </c>
      <c r="I39" s="27">
        <f t="shared" ref="I39:J39" si="9">SUM(I32:I38)</f>
        <v>278293.69000065268</v>
      </c>
      <c r="J39" s="27">
        <f t="shared" si="9"/>
        <v>263299.15612979321</v>
      </c>
    </row>
    <row r="40" spans="1:10" x14ac:dyDescent="0.3">
      <c r="A40" s="22">
        <f t="shared" si="2"/>
        <v>25</v>
      </c>
      <c r="B40" s="23"/>
      <c r="C40" s="23"/>
      <c r="D40" s="24"/>
      <c r="E40" s="24"/>
      <c r="F40" s="24"/>
      <c r="G40" s="24"/>
      <c r="H40" s="24"/>
      <c r="I40" s="24"/>
      <c r="J40" s="24"/>
    </row>
    <row r="41" spans="1:10" x14ac:dyDescent="0.3">
      <c r="A41" s="22">
        <f t="shared" si="2"/>
        <v>26</v>
      </c>
      <c r="B41" s="23" t="s">
        <v>33</v>
      </c>
      <c r="C41" s="23" t="s">
        <v>282</v>
      </c>
      <c r="D41" s="24">
        <f>+'B-9 2026'!I41</f>
        <v>14830.867718988422</v>
      </c>
      <c r="E41" s="24">
        <v>245.07669412015207</v>
      </c>
      <c r="F41" s="24">
        <v>23.28</v>
      </c>
      <c r="G41" s="24">
        <v>25.858000000000001</v>
      </c>
      <c r="H41" s="24">
        <v>0</v>
      </c>
      <c r="I41" s="24">
        <v>15026.806413108481</v>
      </c>
      <c r="J41" s="24">
        <v>14923.385415905534</v>
      </c>
    </row>
    <row r="42" spans="1:10" x14ac:dyDescent="0.3">
      <c r="A42" s="22">
        <f t="shared" si="2"/>
        <v>27</v>
      </c>
      <c r="B42" s="23" t="s">
        <v>34</v>
      </c>
      <c r="C42" s="23" t="s">
        <v>283</v>
      </c>
      <c r="D42" s="24">
        <f>+'B-9 2026'!I42</f>
        <v>8285.9829555527504</v>
      </c>
      <c r="E42" s="24">
        <v>343.12433720837566</v>
      </c>
      <c r="F42" s="24">
        <v>4.5599999999999996</v>
      </c>
      <c r="G42" s="24">
        <v>17.04</v>
      </c>
      <c r="H42" s="24">
        <v>0</v>
      </c>
      <c r="I42" s="24">
        <v>8607.5072927611309</v>
      </c>
      <c r="J42" s="24">
        <v>8442.6698894653327</v>
      </c>
    </row>
    <row r="43" spans="1:10" x14ac:dyDescent="0.3">
      <c r="A43" s="22">
        <f t="shared" si="2"/>
        <v>28</v>
      </c>
      <c r="B43" s="23" t="s">
        <v>35</v>
      </c>
      <c r="C43" s="23" t="s">
        <v>284</v>
      </c>
      <c r="D43" s="24">
        <f>+'B-9 2026'!I43</f>
        <v>11156.554301218441</v>
      </c>
      <c r="E43" s="24">
        <v>6799.27727325453</v>
      </c>
      <c r="F43" s="24">
        <v>1879.0466666666637</v>
      </c>
      <c r="G43" s="24">
        <v>207.399</v>
      </c>
      <c r="H43" s="24">
        <v>0</v>
      </c>
      <c r="I43" s="24">
        <v>15869.385907806311</v>
      </c>
      <c r="J43" s="24">
        <v>13458.253677481483</v>
      </c>
    </row>
    <row r="44" spans="1:10" x14ac:dyDescent="0.3">
      <c r="A44" s="22">
        <f t="shared" si="2"/>
        <v>29</v>
      </c>
      <c r="B44" s="23" t="s">
        <v>36</v>
      </c>
      <c r="C44" s="23" t="s">
        <v>284</v>
      </c>
      <c r="D44" s="24">
        <f>+'B-9 2026'!I44</f>
        <v>38028.274490316813</v>
      </c>
      <c r="E44" s="24">
        <v>8849.5492334706032</v>
      </c>
      <c r="F44" s="24">
        <v>0</v>
      </c>
      <c r="G44" s="24">
        <v>0</v>
      </c>
      <c r="H44" s="24">
        <v>0</v>
      </c>
      <c r="I44" s="24">
        <v>46877.82372378742</v>
      </c>
      <c r="J44" s="24">
        <v>42453.049107052066</v>
      </c>
    </row>
    <row r="45" spans="1:10" x14ac:dyDescent="0.3">
      <c r="A45" s="22">
        <f t="shared" si="2"/>
        <v>30</v>
      </c>
      <c r="B45" s="23" t="s">
        <v>37</v>
      </c>
      <c r="C45" s="23" t="s">
        <v>285</v>
      </c>
      <c r="D45" s="24">
        <f>+'B-9 2026'!I45</f>
        <v>18760.690454580985</v>
      </c>
      <c r="E45" s="24">
        <v>1227.7985529160724</v>
      </c>
      <c r="F45" s="24">
        <v>89.279999999999987</v>
      </c>
      <c r="G45" s="24">
        <v>50.176999999999992</v>
      </c>
      <c r="H45" s="24">
        <v>0</v>
      </c>
      <c r="I45" s="24">
        <v>19849.032007497091</v>
      </c>
      <c r="J45" s="24">
        <v>19292.490604759721</v>
      </c>
    </row>
    <row r="46" spans="1:10" x14ac:dyDescent="0.3">
      <c r="A46" s="22">
        <f t="shared" si="2"/>
        <v>31</v>
      </c>
      <c r="B46" s="23" t="s">
        <v>38</v>
      </c>
      <c r="C46" s="23" t="s">
        <v>286</v>
      </c>
      <c r="D46" s="24">
        <f>+'B-9 2026'!I46</f>
        <v>9546.0746932144466</v>
      </c>
      <c r="E46" s="24">
        <v>796.68884999234729</v>
      </c>
      <c r="F46" s="24">
        <v>77.519999999999982</v>
      </c>
      <c r="G46" s="24">
        <v>25.558999999999997</v>
      </c>
      <c r="H46" s="24">
        <v>0</v>
      </c>
      <c r="I46" s="24">
        <v>10239.684543206737</v>
      </c>
      <c r="J46" s="24">
        <v>9886.2834575510096</v>
      </c>
    </row>
    <row r="47" spans="1:10" x14ac:dyDescent="0.3">
      <c r="A47" s="22">
        <f t="shared" si="2"/>
        <v>32</v>
      </c>
      <c r="B47" s="23" t="s">
        <v>39</v>
      </c>
      <c r="C47" s="23" t="s">
        <v>287</v>
      </c>
      <c r="D47" s="24">
        <f>+'B-9 2026'!I47</f>
        <v>1730.1689725342894</v>
      </c>
      <c r="E47" s="24">
        <v>118.62357485098099</v>
      </c>
      <c r="F47" s="24">
        <v>3.24</v>
      </c>
      <c r="G47" s="24">
        <v>4.0089999999999995</v>
      </c>
      <c r="H47" s="24">
        <v>0</v>
      </c>
      <c r="I47" s="24">
        <v>1841.5435473852647</v>
      </c>
      <c r="J47" s="24">
        <v>1784.8144429678625</v>
      </c>
    </row>
    <row r="48" spans="1:10" x14ac:dyDescent="0.3">
      <c r="A48" s="22">
        <f t="shared" si="2"/>
        <v>33</v>
      </c>
      <c r="B48" s="23" t="s">
        <v>707</v>
      </c>
      <c r="C48" s="23"/>
      <c r="D48" s="27">
        <f>SUM(D41:D47)</f>
        <v>102338.61358640615</v>
      </c>
      <c r="E48" s="27">
        <f t="shared" ref="E48:H48" si="10">SUM(E41:E47)</f>
        <v>18380.138515813065</v>
      </c>
      <c r="F48" s="27">
        <f>SUM(F41:F47)</f>
        <v>2076.9266666666636</v>
      </c>
      <c r="G48" s="27">
        <f t="shared" ref="G48" si="11">SUM(G41:G47)</f>
        <v>330.04200000000003</v>
      </c>
      <c r="H48" s="27">
        <f t="shared" si="10"/>
        <v>0</v>
      </c>
      <c r="I48" s="27">
        <f t="shared" ref="I48:J48" si="12">SUM(I41:I47)</f>
        <v>118311.78343555245</v>
      </c>
      <c r="J48" s="27">
        <f t="shared" si="12"/>
        <v>110240.94659518301</v>
      </c>
    </row>
    <row r="49" spans="1:10" x14ac:dyDescent="0.3">
      <c r="A49" s="22">
        <f t="shared" si="2"/>
        <v>34</v>
      </c>
      <c r="B49" s="23"/>
      <c r="C49" s="23"/>
      <c r="D49" s="24"/>
      <c r="E49" s="24"/>
      <c r="F49" s="24"/>
      <c r="G49" s="24"/>
      <c r="H49" s="24"/>
      <c r="I49" s="24"/>
      <c r="J49" s="24"/>
    </row>
    <row r="50" spans="1:10" x14ac:dyDescent="0.3">
      <c r="A50" s="22">
        <f t="shared" si="2"/>
        <v>35</v>
      </c>
      <c r="B50" s="23" t="s">
        <v>40</v>
      </c>
      <c r="C50" s="23" t="s">
        <v>282</v>
      </c>
      <c r="D50" s="24">
        <f>+'B-9 2026'!I50</f>
        <v>7637.8264928416193</v>
      </c>
      <c r="E50" s="24">
        <v>229.93253444345214</v>
      </c>
      <c r="F50" s="24">
        <v>10.32</v>
      </c>
      <c r="G50" s="24">
        <v>10.162000000000001</v>
      </c>
      <c r="H50" s="24">
        <v>0</v>
      </c>
      <c r="I50" s="24">
        <v>7847.2770272850767</v>
      </c>
      <c r="J50" s="24">
        <v>7745.0676244279111</v>
      </c>
    </row>
    <row r="51" spans="1:10" x14ac:dyDescent="0.3">
      <c r="A51" s="22">
        <f t="shared" si="2"/>
        <v>36</v>
      </c>
      <c r="B51" s="23" t="s">
        <v>41</v>
      </c>
      <c r="C51" s="23" t="s">
        <v>283</v>
      </c>
      <c r="D51" s="24">
        <f>+'B-9 2026'!I51</f>
        <v>8763.5960731478626</v>
      </c>
      <c r="E51" s="24">
        <v>-847.5182294744227</v>
      </c>
      <c r="F51" s="24">
        <v>9.9599999999999991</v>
      </c>
      <c r="G51" s="24">
        <v>13.521000000000001</v>
      </c>
      <c r="H51" s="24">
        <v>0</v>
      </c>
      <c r="I51" s="24">
        <v>7892.5968436734347</v>
      </c>
      <c r="J51" s="24">
        <v>8334.2286151394655</v>
      </c>
    </row>
    <row r="52" spans="1:10" x14ac:dyDescent="0.3">
      <c r="A52" s="22">
        <f t="shared" si="2"/>
        <v>37</v>
      </c>
      <c r="B52" s="23" t="s">
        <v>42</v>
      </c>
      <c r="C52" s="23" t="s">
        <v>284</v>
      </c>
      <c r="D52" s="24">
        <f>+'B-9 2026'!I52</f>
        <v>48255.909133523281</v>
      </c>
      <c r="E52" s="24">
        <v>8400.4306280932651</v>
      </c>
      <c r="F52" s="24">
        <v>110.05000000000005</v>
      </c>
      <c r="G52" s="24">
        <v>100.506</v>
      </c>
      <c r="H52" s="24">
        <v>0</v>
      </c>
      <c r="I52" s="24">
        <v>56445.783761616578</v>
      </c>
      <c r="J52" s="24">
        <v>52363.303122152662</v>
      </c>
    </row>
    <row r="53" spans="1:10" x14ac:dyDescent="0.3">
      <c r="A53" s="22">
        <f t="shared" si="2"/>
        <v>38</v>
      </c>
      <c r="B53" s="23" t="s">
        <v>43</v>
      </c>
      <c r="C53" s="23" t="s">
        <v>284</v>
      </c>
      <c r="D53" s="24">
        <f>+'B-9 2026'!I53</f>
        <v>2677.2063174605901</v>
      </c>
      <c r="E53" s="24">
        <v>2298.8540578202005</v>
      </c>
      <c r="F53" s="24">
        <v>0</v>
      </c>
      <c r="G53" s="24">
        <v>0</v>
      </c>
      <c r="H53" s="24">
        <v>0</v>
      </c>
      <c r="I53" s="24">
        <v>4976.0603752807901</v>
      </c>
      <c r="J53" s="24">
        <v>3826.6333463706897</v>
      </c>
    </row>
    <row r="54" spans="1:10" x14ac:dyDescent="0.3">
      <c r="A54" s="22">
        <f t="shared" si="2"/>
        <v>39</v>
      </c>
      <c r="B54" s="23" t="s">
        <v>44</v>
      </c>
      <c r="C54" s="23" t="s">
        <v>285</v>
      </c>
      <c r="D54" s="24">
        <f>+'B-9 2026'!I54</f>
        <v>34826.449634626624</v>
      </c>
      <c r="E54" s="24">
        <v>1354.6533108428787</v>
      </c>
      <c r="F54" s="24">
        <v>2.8800000000000008</v>
      </c>
      <c r="G54" s="24">
        <v>49.072999999999993</v>
      </c>
      <c r="H54" s="24">
        <v>0</v>
      </c>
      <c r="I54" s="24">
        <v>36129.1499454695</v>
      </c>
      <c r="J54" s="24">
        <v>35489.298040536683</v>
      </c>
    </row>
    <row r="55" spans="1:10" x14ac:dyDescent="0.3">
      <c r="A55" s="22">
        <f t="shared" si="2"/>
        <v>40</v>
      </c>
      <c r="B55" s="23" t="s">
        <v>45</v>
      </c>
      <c r="C55" s="23" t="s">
        <v>286</v>
      </c>
      <c r="D55" s="24">
        <f>+'B-9 2026'!I55</f>
        <v>16068.469694412997</v>
      </c>
      <c r="E55" s="24">
        <v>498.41638153590981</v>
      </c>
      <c r="F55" s="24">
        <v>14.640000000000002</v>
      </c>
      <c r="G55" s="24">
        <v>20.977</v>
      </c>
      <c r="H55" s="24">
        <v>0</v>
      </c>
      <c r="I55" s="24">
        <v>16531.269075948934</v>
      </c>
      <c r="J55" s="24">
        <v>16305.001713729231</v>
      </c>
    </row>
    <row r="56" spans="1:10" x14ac:dyDescent="0.3">
      <c r="A56" s="22">
        <f t="shared" si="2"/>
        <v>41</v>
      </c>
      <c r="B56" s="23" t="s">
        <v>46</v>
      </c>
      <c r="C56" s="23" t="s">
        <v>287</v>
      </c>
      <c r="D56" s="24">
        <f>+'B-9 2026'!I56</f>
        <v>1159.3010283562428</v>
      </c>
      <c r="E56" s="24">
        <v>96.527877004628991</v>
      </c>
      <c r="F56" s="24">
        <v>9.8400000000000016</v>
      </c>
      <c r="G56" s="24">
        <v>2.101</v>
      </c>
      <c r="H56" s="24">
        <v>0</v>
      </c>
      <c r="I56" s="24">
        <v>1243.8879053608762</v>
      </c>
      <c r="J56" s="24">
        <v>1202.1569894964366</v>
      </c>
    </row>
    <row r="57" spans="1:10" x14ac:dyDescent="0.3">
      <c r="A57" s="22">
        <f t="shared" si="2"/>
        <v>42</v>
      </c>
      <c r="B57" s="23" t="s">
        <v>708</v>
      </c>
      <c r="C57" s="23"/>
      <c r="D57" s="27">
        <f>SUM(D50:D56)</f>
        <v>119388.75837436922</v>
      </c>
      <c r="E57" s="27">
        <f t="shared" ref="E57:H57" si="13">SUM(E50:E56)</f>
        <v>12031.296560265913</v>
      </c>
      <c r="F57" s="27">
        <f>SUM(F50:F56)</f>
        <v>157.69000000000005</v>
      </c>
      <c r="G57" s="27">
        <f t="shared" ref="G57" si="14">SUM(G50:G56)</f>
        <v>196.34</v>
      </c>
      <c r="H57" s="27">
        <f t="shared" si="13"/>
        <v>0</v>
      </c>
      <c r="I57" s="27">
        <f t="shared" ref="I57:J57" si="15">SUM(I50:I56)</f>
        <v>131066.02493463521</v>
      </c>
      <c r="J57" s="27">
        <f t="shared" si="15"/>
        <v>125265.68945185308</v>
      </c>
    </row>
    <row r="58" spans="1:10" x14ac:dyDescent="0.3">
      <c r="A58" s="22">
        <f t="shared" si="2"/>
        <v>43</v>
      </c>
      <c r="B58" s="23"/>
      <c r="C58" s="23"/>
      <c r="D58" s="24"/>
      <c r="E58" s="24"/>
      <c r="F58" s="24"/>
      <c r="G58" s="24"/>
      <c r="H58" s="24"/>
      <c r="I58" s="24"/>
      <c r="J58" s="24"/>
    </row>
    <row r="59" spans="1:10" x14ac:dyDescent="0.3">
      <c r="A59" s="22">
        <f t="shared" si="2"/>
        <v>44</v>
      </c>
      <c r="B59" s="23" t="s">
        <v>47</v>
      </c>
      <c r="C59" s="23" t="s">
        <v>282</v>
      </c>
      <c r="D59" s="24">
        <f>+'B-9 2026'!I59</f>
        <v>8454.0841145349004</v>
      </c>
      <c r="E59" s="24">
        <v>333.49529391049828</v>
      </c>
      <c r="F59" s="24">
        <v>23.520000000000007</v>
      </c>
      <c r="G59" s="24">
        <v>8.0359999999999996</v>
      </c>
      <c r="H59" s="24">
        <v>0</v>
      </c>
      <c r="I59" s="24">
        <v>8756.023408445395</v>
      </c>
      <c r="J59" s="24">
        <v>8605.2451421897822</v>
      </c>
    </row>
    <row r="60" spans="1:10" x14ac:dyDescent="0.3">
      <c r="A60" s="22">
        <f t="shared" si="2"/>
        <v>45</v>
      </c>
      <c r="B60" s="23" t="s">
        <v>48</v>
      </c>
      <c r="C60" s="23" t="s">
        <v>283</v>
      </c>
      <c r="D60" s="24">
        <f>+'B-9 2026'!I60</f>
        <v>4733.6707328401853</v>
      </c>
      <c r="E60" s="24">
        <v>196.89629108476345</v>
      </c>
      <c r="F60" s="24">
        <v>12.96</v>
      </c>
      <c r="G60" s="24">
        <v>4.4829999999999997</v>
      </c>
      <c r="H60" s="24">
        <v>0</v>
      </c>
      <c r="I60" s="24">
        <v>4913.1240239249464</v>
      </c>
      <c r="J60" s="24">
        <v>4823.4995937500498</v>
      </c>
    </row>
    <row r="61" spans="1:10" x14ac:dyDescent="0.3">
      <c r="A61" s="22">
        <f t="shared" si="2"/>
        <v>46</v>
      </c>
      <c r="B61" s="23" t="s">
        <v>49</v>
      </c>
      <c r="C61" s="23" t="s">
        <v>284</v>
      </c>
      <c r="D61" s="24">
        <f>+'B-9 2026'!I61</f>
        <v>53877.826227336416</v>
      </c>
      <c r="E61" s="24">
        <v>6719.6052541478884</v>
      </c>
      <c r="F61" s="24">
        <v>953.03999999999985</v>
      </c>
      <c r="G61" s="24">
        <v>81.317999999999998</v>
      </c>
      <c r="H61" s="24">
        <v>0</v>
      </c>
      <c r="I61" s="24">
        <v>59563.073481484324</v>
      </c>
      <c r="J61" s="24">
        <v>56724.096215561935</v>
      </c>
    </row>
    <row r="62" spans="1:10" x14ac:dyDescent="0.3">
      <c r="A62" s="22">
        <f t="shared" si="2"/>
        <v>47</v>
      </c>
      <c r="B62" s="23" t="s">
        <v>50</v>
      </c>
      <c r="C62" s="23" t="s">
        <v>284</v>
      </c>
      <c r="D62" s="24">
        <f>+'B-9 2026'!I62</f>
        <v>23585.414744653994</v>
      </c>
      <c r="E62" s="24">
        <v>7154.450153218002</v>
      </c>
      <c r="F62" s="24">
        <v>0</v>
      </c>
      <c r="G62" s="24">
        <v>0</v>
      </c>
      <c r="H62" s="24">
        <v>0</v>
      </c>
      <c r="I62" s="24">
        <v>30739.86489787199</v>
      </c>
      <c r="J62" s="24">
        <v>27162.63982126299</v>
      </c>
    </row>
    <row r="63" spans="1:10" x14ac:dyDescent="0.3">
      <c r="A63" s="22">
        <f t="shared" si="2"/>
        <v>48</v>
      </c>
      <c r="B63" s="23" t="s">
        <v>51</v>
      </c>
      <c r="C63" s="23" t="s">
        <v>285</v>
      </c>
      <c r="D63" s="24">
        <f>+'B-9 2026'!I63</f>
        <v>22092.325275312611</v>
      </c>
      <c r="E63" s="24">
        <v>1518.3861938106015</v>
      </c>
      <c r="F63" s="24">
        <v>0</v>
      </c>
      <c r="G63" s="24">
        <v>27.233000000000001</v>
      </c>
      <c r="H63" s="24">
        <v>0</v>
      </c>
      <c r="I63" s="24">
        <v>23583.478469123242</v>
      </c>
      <c r="J63" s="24">
        <v>22838.298935158396</v>
      </c>
    </row>
    <row r="64" spans="1:10" x14ac:dyDescent="0.3">
      <c r="A64" s="22">
        <f t="shared" si="2"/>
        <v>49</v>
      </c>
      <c r="B64" s="23" t="s">
        <v>52</v>
      </c>
      <c r="C64" s="23" t="s">
        <v>286</v>
      </c>
      <c r="D64" s="24">
        <f>+'B-9 2026'!I64</f>
        <v>14347.694181579496</v>
      </c>
      <c r="E64" s="24">
        <v>776.34455954476925</v>
      </c>
      <c r="F64" s="24">
        <v>2.7600000000000002</v>
      </c>
      <c r="G64" s="24">
        <v>15.431999999999999</v>
      </c>
      <c r="H64" s="24">
        <v>0</v>
      </c>
      <c r="I64" s="24">
        <v>15105.846741124356</v>
      </c>
      <c r="J64" s="24">
        <v>14727.023735408635</v>
      </c>
    </row>
    <row r="65" spans="1:10" x14ac:dyDescent="0.3">
      <c r="A65" s="22">
        <f t="shared" si="2"/>
        <v>50</v>
      </c>
      <c r="B65" s="23" t="s">
        <v>53</v>
      </c>
      <c r="C65" s="23" t="s">
        <v>287</v>
      </c>
      <c r="D65" s="24">
        <f>+'B-9 2026'!I65</f>
        <v>2543.6943186685808</v>
      </c>
      <c r="E65" s="24">
        <v>292.35786285283359</v>
      </c>
      <c r="F65" s="24">
        <v>253.80000000000004</v>
      </c>
      <c r="G65" s="24">
        <v>5.1260000000000003</v>
      </c>
      <c r="H65" s="24">
        <v>0</v>
      </c>
      <c r="I65" s="24">
        <v>2577.1261815214161</v>
      </c>
      <c r="J65" s="24">
        <v>2561.1396622042853</v>
      </c>
    </row>
    <row r="66" spans="1:10" x14ac:dyDescent="0.3">
      <c r="A66" s="22">
        <f t="shared" si="2"/>
        <v>51</v>
      </c>
      <c r="B66" s="23" t="s">
        <v>709</v>
      </c>
      <c r="C66" s="23"/>
      <c r="D66" s="27">
        <f>SUM(D59:D65)</f>
        <v>129634.70959492619</v>
      </c>
      <c r="E66" s="27">
        <f t="shared" ref="E66:H66" si="16">SUM(E59:E65)</f>
        <v>16991.535608569357</v>
      </c>
      <c r="F66" s="27">
        <f>SUM(F59:F65)</f>
        <v>1246.08</v>
      </c>
      <c r="G66" s="27">
        <f t="shared" ref="G66" si="17">SUM(G59:G65)</f>
        <v>141.62799999999999</v>
      </c>
      <c r="H66" s="27">
        <f t="shared" si="16"/>
        <v>0</v>
      </c>
      <c r="I66" s="27">
        <f t="shared" ref="I66:J66" si="18">SUM(I59:I65)</f>
        <v>145238.53720349565</v>
      </c>
      <c r="J66" s="27">
        <f t="shared" si="18"/>
        <v>137441.94310553608</v>
      </c>
    </row>
    <row r="67" spans="1:10" x14ac:dyDescent="0.3">
      <c r="A67" s="22">
        <f t="shared" si="2"/>
        <v>52</v>
      </c>
      <c r="B67" s="23"/>
      <c r="C67" s="23"/>
      <c r="D67" s="24"/>
      <c r="E67" s="24"/>
      <c r="F67" s="24"/>
      <c r="G67" s="24"/>
      <c r="H67" s="24"/>
      <c r="I67" s="24"/>
      <c r="J67" s="24"/>
    </row>
    <row r="68" spans="1:10" x14ac:dyDescent="0.3">
      <c r="A68" s="22">
        <f t="shared" si="2"/>
        <v>53</v>
      </c>
      <c r="B68" s="23" t="s">
        <v>54</v>
      </c>
      <c r="C68" s="23" t="s">
        <v>283</v>
      </c>
      <c r="D68" s="24">
        <f>+'B-9 2026'!I68</f>
        <v>1020.6399999999999</v>
      </c>
      <c r="E68" s="24">
        <v>0</v>
      </c>
      <c r="F68" s="24">
        <v>3.24</v>
      </c>
      <c r="G68" s="24">
        <v>0</v>
      </c>
      <c r="H68" s="24">
        <v>0</v>
      </c>
      <c r="I68" s="24">
        <v>1017.4000000000009</v>
      </c>
      <c r="J68" s="24">
        <v>1019.0200000000002</v>
      </c>
    </row>
    <row r="69" spans="1:10" x14ac:dyDescent="0.3">
      <c r="A69" s="22">
        <f t="shared" si="2"/>
        <v>54</v>
      </c>
      <c r="B69" s="23"/>
      <c r="C69" s="23"/>
      <c r="D69" s="24"/>
      <c r="E69" s="24"/>
      <c r="F69" s="24"/>
      <c r="G69" s="24"/>
      <c r="H69" s="24"/>
      <c r="I69" s="24"/>
      <c r="J69" s="24"/>
    </row>
    <row r="70" spans="1:10" x14ac:dyDescent="0.3">
      <c r="A70" s="22">
        <f t="shared" si="2"/>
        <v>55</v>
      </c>
      <c r="B70" s="23" t="s">
        <v>55</v>
      </c>
      <c r="C70" s="23" t="s">
        <v>282</v>
      </c>
      <c r="D70" s="24">
        <f>+'B-9 2026'!I70</f>
        <v>110405.67643041481</v>
      </c>
      <c r="E70" s="24">
        <v>3589.5796668655635</v>
      </c>
      <c r="F70" s="24">
        <v>94.679999999999993</v>
      </c>
      <c r="G70" s="24">
        <v>14.417</v>
      </c>
      <c r="H70" s="24">
        <v>0</v>
      </c>
      <c r="I70" s="24">
        <v>113886.15909727965</v>
      </c>
      <c r="J70" s="24">
        <v>112142.70603507354</v>
      </c>
    </row>
    <row r="71" spans="1:10" x14ac:dyDescent="0.3">
      <c r="A71" s="22">
        <f t="shared" si="2"/>
        <v>56</v>
      </c>
      <c r="B71" s="23" t="s">
        <v>56</v>
      </c>
      <c r="C71" s="23" t="s">
        <v>283</v>
      </c>
      <c r="D71" s="24">
        <f>+'B-9 2026'!I71</f>
        <v>26514.477604249038</v>
      </c>
      <c r="E71" s="24">
        <v>7331.0661378004561</v>
      </c>
      <c r="F71" s="24">
        <v>51.120000000000005</v>
      </c>
      <c r="G71" s="24">
        <v>29.112000000000002</v>
      </c>
      <c r="H71" s="24">
        <v>0</v>
      </c>
      <c r="I71" s="24">
        <v>33765.311742049445</v>
      </c>
      <c r="J71" s="24">
        <v>30131.425633215986</v>
      </c>
    </row>
    <row r="72" spans="1:10" x14ac:dyDescent="0.3">
      <c r="A72" s="22">
        <f t="shared" si="2"/>
        <v>57</v>
      </c>
      <c r="B72" s="23" t="s">
        <v>57</v>
      </c>
      <c r="C72" s="23" t="s">
        <v>284</v>
      </c>
      <c r="D72" s="24">
        <f>+'B-9 2026'!I72</f>
        <v>86519.152531043888</v>
      </c>
      <c r="E72" s="24">
        <v>24946.693500562629</v>
      </c>
      <c r="F72" s="24">
        <v>446.16000000000008</v>
      </c>
      <c r="G72" s="24">
        <v>88.519000000000005</v>
      </c>
      <c r="H72" s="24">
        <v>0</v>
      </c>
      <c r="I72" s="24">
        <v>110931.16703160653</v>
      </c>
      <c r="J72" s="24">
        <v>98702.83585624065</v>
      </c>
    </row>
    <row r="73" spans="1:10" x14ac:dyDescent="0.3">
      <c r="A73" s="22">
        <f t="shared" si="2"/>
        <v>58</v>
      </c>
      <c r="B73" s="23" t="s">
        <v>58</v>
      </c>
      <c r="C73" s="23" t="s">
        <v>284</v>
      </c>
      <c r="D73" s="24">
        <f>+'B-9 2026'!I73</f>
        <v>-15877.656329272404</v>
      </c>
      <c r="E73" s="24">
        <v>18008.053131367797</v>
      </c>
      <c r="F73" s="24">
        <v>0</v>
      </c>
      <c r="G73" s="24">
        <v>0</v>
      </c>
      <c r="H73" s="24">
        <v>0</v>
      </c>
      <c r="I73" s="24">
        <v>2130.3968020946982</v>
      </c>
      <c r="J73" s="24">
        <v>-6873.6297635888395</v>
      </c>
    </row>
    <row r="74" spans="1:10" x14ac:dyDescent="0.3">
      <c r="A74" s="22">
        <f t="shared" si="2"/>
        <v>59</v>
      </c>
      <c r="B74" s="23" t="s">
        <v>59</v>
      </c>
      <c r="C74" s="23" t="s">
        <v>285</v>
      </c>
      <c r="D74" s="24">
        <f>+'B-9 2026'!I74</f>
        <v>15728.982986938461</v>
      </c>
      <c r="E74" s="24">
        <v>454.33256187972012</v>
      </c>
      <c r="F74" s="24">
        <v>308.87999999999994</v>
      </c>
      <c r="G74" s="24">
        <v>2.129</v>
      </c>
      <c r="H74" s="24">
        <v>0</v>
      </c>
      <c r="I74" s="24">
        <v>15872.306548818187</v>
      </c>
      <c r="J74" s="24">
        <v>15800.790286104051</v>
      </c>
    </row>
    <row r="75" spans="1:10" x14ac:dyDescent="0.3">
      <c r="A75" s="22">
        <f t="shared" si="2"/>
        <v>60</v>
      </c>
      <c r="B75" s="23" t="s">
        <v>60</v>
      </c>
      <c r="C75" s="23" t="s">
        <v>286</v>
      </c>
      <c r="D75" s="24">
        <f>+'B-9 2026'!I75</f>
        <v>37213.969752456382</v>
      </c>
      <c r="E75" s="24">
        <v>3645.2143011860253</v>
      </c>
      <c r="F75" s="24">
        <v>18.84</v>
      </c>
      <c r="G75" s="24">
        <v>15.321000000000002</v>
      </c>
      <c r="H75" s="24">
        <v>0</v>
      </c>
      <c r="I75" s="24">
        <v>40825.023053642428</v>
      </c>
      <c r="J75" s="24">
        <v>39015.792099603095</v>
      </c>
    </row>
    <row r="76" spans="1:10" x14ac:dyDescent="0.3">
      <c r="A76" s="22">
        <f t="shared" si="2"/>
        <v>61</v>
      </c>
      <c r="B76" s="23" t="s">
        <v>61</v>
      </c>
      <c r="C76" s="23" t="s">
        <v>287</v>
      </c>
      <c r="D76" s="24">
        <f>+'B-9 2026'!I76</f>
        <v>6647.0594436200363</v>
      </c>
      <c r="E76" s="24">
        <v>216.01121437295748</v>
      </c>
      <c r="F76" s="24">
        <v>35.160000000000004</v>
      </c>
      <c r="G76" s="24">
        <v>0.74700000000000011</v>
      </c>
      <c r="H76" s="24">
        <v>0</v>
      </c>
      <c r="I76" s="24">
        <v>6827.1636579929836</v>
      </c>
      <c r="J76" s="24">
        <v>6736.9986086125782</v>
      </c>
    </row>
    <row r="77" spans="1:10" x14ac:dyDescent="0.3">
      <c r="A77" s="22">
        <f t="shared" si="2"/>
        <v>62</v>
      </c>
      <c r="B77" s="23" t="s">
        <v>710</v>
      </c>
      <c r="C77" s="23"/>
      <c r="D77" s="27">
        <f>SUM(D70:D76)</f>
        <v>267151.66241945024</v>
      </c>
      <c r="E77" s="27">
        <f t="shared" ref="E77:H77" si="19">SUM(E70:E76)</f>
        <v>58190.950514035147</v>
      </c>
      <c r="F77" s="27">
        <f>SUM(F70:F76)</f>
        <v>954.83999999999992</v>
      </c>
      <c r="G77" s="27">
        <f t="shared" ref="G77" si="20">SUM(G70:G76)</f>
        <v>150.245</v>
      </c>
      <c r="H77" s="27">
        <f t="shared" si="19"/>
        <v>0</v>
      </c>
      <c r="I77" s="27">
        <f t="shared" ref="I77:J77" si="21">SUM(I70:I76)</f>
        <v>324237.52793348389</v>
      </c>
      <c r="J77" s="27">
        <f t="shared" si="21"/>
        <v>295656.91875526105</v>
      </c>
    </row>
    <row r="78" spans="1:10" x14ac:dyDescent="0.3">
      <c r="A78" s="22">
        <f t="shared" si="2"/>
        <v>63</v>
      </c>
      <c r="B78" s="23"/>
      <c r="C78" s="23"/>
      <c r="D78" s="24"/>
      <c r="E78" s="24"/>
      <c r="F78" s="24"/>
      <c r="G78" s="24"/>
      <c r="H78" s="24"/>
      <c r="I78" s="24"/>
      <c r="J78" s="24"/>
    </row>
    <row r="79" spans="1:10" x14ac:dyDescent="0.3">
      <c r="A79" s="22">
        <f t="shared" si="2"/>
        <v>64</v>
      </c>
      <c r="B79" s="23" t="s">
        <v>62</v>
      </c>
      <c r="C79" s="23" t="s">
        <v>282</v>
      </c>
      <c r="D79" s="24">
        <f>+'B-9 2026'!I79</f>
        <v>9247.6495557983726</v>
      </c>
      <c r="E79" s="24">
        <v>192.33858630312889</v>
      </c>
      <c r="F79" s="24">
        <v>2.0399999999999996</v>
      </c>
      <c r="G79" s="24">
        <v>75.84899999999999</v>
      </c>
      <c r="H79" s="24">
        <v>0</v>
      </c>
      <c r="I79" s="24">
        <v>9362.0991421015024</v>
      </c>
      <c r="J79" s="24">
        <v>9285.8004809114773</v>
      </c>
    </row>
    <row r="80" spans="1:10" x14ac:dyDescent="0.3">
      <c r="A80" s="22">
        <f t="shared" si="2"/>
        <v>65</v>
      </c>
      <c r="B80" s="23" t="s">
        <v>63</v>
      </c>
      <c r="C80" s="23" t="s">
        <v>283</v>
      </c>
      <c r="D80" s="24">
        <f>+'B-9 2026'!I80</f>
        <v>5969.933012961651</v>
      </c>
      <c r="E80" s="24">
        <v>78.548202593109536</v>
      </c>
      <c r="F80" s="24">
        <v>52.080000000000013</v>
      </c>
      <c r="G80" s="24">
        <v>52.802999999999997</v>
      </c>
      <c r="H80" s="24">
        <v>0</v>
      </c>
      <c r="I80" s="24">
        <v>5943.5982155547599</v>
      </c>
      <c r="J80" s="24">
        <v>5943.4952115530759</v>
      </c>
    </row>
    <row r="81" spans="1:10" x14ac:dyDescent="0.3">
      <c r="A81" s="22">
        <f t="shared" si="2"/>
        <v>66</v>
      </c>
      <c r="B81" s="23" t="s">
        <v>64</v>
      </c>
      <c r="C81" s="23" t="s">
        <v>284</v>
      </c>
      <c r="D81" s="24">
        <f>+'B-9 2026'!I81</f>
        <v>28584.685093055745</v>
      </c>
      <c r="E81" s="24">
        <v>742.41928112611185</v>
      </c>
      <c r="F81" s="24">
        <v>44.923333333333318</v>
      </c>
      <c r="G81" s="24">
        <v>252.75299999999999</v>
      </c>
      <c r="H81" s="24">
        <v>0</v>
      </c>
      <c r="I81" s="24">
        <v>29029.428040848554</v>
      </c>
      <c r="J81" s="24">
        <v>28743.496682336769</v>
      </c>
    </row>
    <row r="82" spans="1:10" x14ac:dyDescent="0.3">
      <c r="A82" s="22">
        <f t="shared" ref="A82:A146" si="22">+A81+1</f>
        <v>67</v>
      </c>
      <c r="B82" s="23" t="s">
        <v>65</v>
      </c>
      <c r="C82" s="23" t="s">
        <v>285</v>
      </c>
      <c r="D82" s="24">
        <f>+'B-9 2026'!I82</f>
        <v>1898.5060764220559</v>
      </c>
      <c r="E82" s="24">
        <v>326.04371588660638</v>
      </c>
      <c r="F82" s="24">
        <v>178.44000000000003</v>
      </c>
      <c r="G82" s="24">
        <v>48.556999999999995</v>
      </c>
      <c r="H82" s="24">
        <v>0</v>
      </c>
      <c r="I82" s="24">
        <v>1997.5527923086652</v>
      </c>
      <c r="J82" s="24">
        <v>1936.5855324592924</v>
      </c>
    </row>
    <row r="83" spans="1:10" x14ac:dyDescent="0.3">
      <c r="A83" s="22">
        <f t="shared" si="22"/>
        <v>68</v>
      </c>
      <c r="B83" s="23" t="s">
        <v>66</v>
      </c>
      <c r="C83" s="23" t="s">
        <v>286</v>
      </c>
      <c r="D83" s="24">
        <f>+'B-9 2026'!I83</f>
        <v>4351.1308272664892</v>
      </c>
      <c r="E83" s="24">
        <v>435.19492558277426</v>
      </c>
      <c r="F83" s="24">
        <v>1.9199999999999997</v>
      </c>
      <c r="G83" s="24">
        <v>50.366999999999997</v>
      </c>
      <c r="H83" s="24">
        <v>0</v>
      </c>
      <c r="I83" s="24">
        <v>4734.0387528492611</v>
      </c>
      <c r="J83" s="24">
        <v>4529.9281812058816</v>
      </c>
    </row>
    <row r="84" spans="1:10" x14ac:dyDescent="0.3">
      <c r="A84" s="22">
        <f t="shared" si="22"/>
        <v>69</v>
      </c>
      <c r="B84" s="23" t="s">
        <v>67</v>
      </c>
      <c r="C84" s="23" t="s">
        <v>287</v>
      </c>
      <c r="D84" s="24">
        <f>+'B-9 2026'!I84</f>
        <v>1269.3864433561291</v>
      </c>
      <c r="E84" s="24">
        <v>133.91997886834699</v>
      </c>
      <c r="F84" s="24">
        <v>3.72</v>
      </c>
      <c r="G84" s="24">
        <v>12.550000000000002</v>
      </c>
      <c r="H84" s="24">
        <v>0</v>
      </c>
      <c r="I84" s="24">
        <v>1387.0364222244796</v>
      </c>
      <c r="J84" s="24">
        <v>1325.0785663094105</v>
      </c>
    </row>
    <row r="85" spans="1:10" x14ac:dyDescent="0.3">
      <c r="A85" s="22">
        <f t="shared" si="22"/>
        <v>70</v>
      </c>
      <c r="B85" s="23" t="s">
        <v>711</v>
      </c>
      <c r="C85" s="23"/>
      <c r="D85" s="27">
        <f>SUM(D79:D84)</f>
        <v>51321.291008860448</v>
      </c>
      <c r="E85" s="27">
        <f t="shared" ref="E85:H85" si="23">SUM(E79:E84)</f>
        <v>1908.4646903600778</v>
      </c>
      <c r="F85" s="27">
        <f>SUM(F79:F84)</f>
        <v>283.12333333333339</v>
      </c>
      <c r="G85" s="27">
        <f t="shared" ref="G85" si="24">SUM(G79:G84)</f>
        <v>492.87900000000002</v>
      </c>
      <c r="H85" s="27">
        <f t="shared" si="23"/>
        <v>0</v>
      </c>
      <c r="I85" s="27">
        <f t="shared" ref="I85:J85" si="25">SUM(I79:I84)</f>
        <v>52453.753365887227</v>
      </c>
      <c r="J85" s="27">
        <f t="shared" si="25"/>
        <v>51764.384654775909</v>
      </c>
    </row>
    <row r="86" spans="1:10" x14ac:dyDescent="0.3">
      <c r="A86" s="22">
        <f t="shared" si="22"/>
        <v>71</v>
      </c>
      <c r="B86" s="23"/>
      <c r="C86" s="23"/>
      <c r="D86" s="28"/>
      <c r="E86" s="28"/>
      <c r="F86" s="28"/>
      <c r="G86" s="28"/>
      <c r="H86" s="28"/>
      <c r="I86" s="28"/>
      <c r="J86" s="28"/>
    </row>
    <row r="87" spans="1:10" x14ac:dyDescent="0.3">
      <c r="A87" s="22">
        <f t="shared" si="22"/>
        <v>72</v>
      </c>
      <c r="B87" s="29" t="s">
        <v>68</v>
      </c>
      <c r="C87" s="29" t="s">
        <v>282</v>
      </c>
      <c r="D87" s="24">
        <f>+'B-9 2026'!I87</f>
        <v>46059.755576725103</v>
      </c>
      <c r="E87" s="24">
        <v>1879.0265015526807</v>
      </c>
      <c r="F87" s="24">
        <v>0</v>
      </c>
      <c r="G87" s="24">
        <v>113.12299999999999</v>
      </c>
      <c r="H87" s="24">
        <v>0</v>
      </c>
      <c r="I87" s="24">
        <v>47825.659078277749</v>
      </c>
      <c r="J87" s="24">
        <v>46914.029638745713</v>
      </c>
    </row>
    <row r="88" spans="1:10" x14ac:dyDescent="0.3">
      <c r="A88" s="22">
        <f t="shared" si="22"/>
        <v>73</v>
      </c>
      <c r="B88" s="29" t="s">
        <v>69</v>
      </c>
      <c r="C88" s="29" t="s">
        <v>283</v>
      </c>
      <c r="D88" s="24">
        <f>+'B-9 2026'!I88</f>
        <v>8853.4875311509822</v>
      </c>
      <c r="E88" s="24">
        <v>332.02566806437471</v>
      </c>
      <c r="F88" s="24">
        <v>0</v>
      </c>
      <c r="G88" s="24">
        <v>21.941000000000003</v>
      </c>
      <c r="H88" s="24">
        <v>0</v>
      </c>
      <c r="I88" s="24">
        <v>9163.5721992153467</v>
      </c>
      <c r="J88" s="24">
        <v>9003.5698673938368</v>
      </c>
    </row>
    <row r="89" spans="1:10" x14ac:dyDescent="0.3">
      <c r="A89" s="22">
        <f t="shared" si="22"/>
        <v>74</v>
      </c>
      <c r="B89" s="29" t="s">
        <v>70</v>
      </c>
      <c r="C89" s="29" t="s">
        <v>284</v>
      </c>
      <c r="D89" s="24">
        <f>+'B-9 2026'!I89</f>
        <v>99982.121301879291</v>
      </c>
      <c r="E89" s="24">
        <v>5402.2724975348701</v>
      </c>
      <c r="F89" s="24">
        <v>0</v>
      </c>
      <c r="G89" s="24">
        <v>286.47200000000004</v>
      </c>
      <c r="H89" s="24">
        <v>0</v>
      </c>
      <c r="I89" s="24">
        <v>105097.92179941415</v>
      </c>
      <c r="J89" s="24">
        <v>102473.91822562423</v>
      </c>
    </row>
    <row r="90" spans="1:10" x14ac:dyDescent="0.3">
      <c r="A90" s="22">
        <f t="shared" si="22"/>
        <v>75</v>
      </c>
      <c r="B90" s="29" t="s">
        <v>71</v>
      </c>
      <c r="C90" s="29" t="s">
        <v>284</v>
      </c>
      <c r="D90" s="24">
        <f>+'B-9 2026'!I90</f>
        <v>24881.361313044701</v>
      </c>
      <c r="E90" s="24">
        <v>4033.9105298149007</v>
      </c>
      <c r="F90" s="24">
        <v>0</v>
      </c>
      <c r="G90" s="24">
        <v>0</v>
      </c>
      <c r="H90" s="24">
        <v>0</v>
      </c>
      <c r="I90" s="24">
        <v>28915.271842859598</v>
      </c>
      <c r="J90" s="24">
        <v>26898.316577952159</v>
      </c>
    </row>
    <row r="91" spans="1:10" x14ac:dyDescent="0.3">
      <c r="A91" s="22">
        <f t="shared" si="22"/>
        <v>76</v>
      </c>
      <c r="B91" s="29" t="s">
        <v>72</v>
      </c>
      <c r="C91" s="29" t="s">
        <v>285</v>
      </c>
      <c r="D91" s="24">
        <f>+'B-9 2026'!I91</f>
        <v>18171.48243428913</v>
      </c>
      <c r="E91" s="24">
        <v>815.02767304706174</v>
      </c>
      <c r="F91" s="24">
        <v>0</v>
      </c>
      <c r="G91" s="24">
        <v>49.884999999999991</v>
      </c>
      <c r="H91" s="24">
        <v>0</v>
      </c>
      <c r="I91" s="24">
        <v>18936.625107336138</v>
      </c>
      <c r="J91" s="24">
        <v>18542.664508955964</v>
      </c>
    </row>
    <row r="92" spans="1:10" x14ac:dyDescent="0.3">
      <c r="A92" s="22">
        <f t="shared" si="22"/>
        <v>77</v>
      </c>
      <c r="B92" s="29" t="s">
        <v>73</v>
      </c>
      <c r="C92" s="29" t="s">
        <v>286</v>
      </c>
      <c r="D92" s="24">
        <f>+'B-9 2026'!I92</f>
        <v>26162.744599350444</v>
      </c>
      <c r="E92" s="24">
        <v>879.92934452404768</v>
      </c>
      <c r="F92" s="24">
        <v>0</v>
      </c>
      <c r="G92" s="24">
        <v>64.867000000000004</v>
      </c>
      <c r="H92" s="24">
        <v>0</v>
      </c>
      <c r="I92" s="24">
        <v>26977.806943874479</v>
      </c>
      <c r="J92" s="24">
        <v>26555.722238487473</v>
      </c>
    </row>
    <row r="93" spans="1:10" x14ac:dyDescent="0.3">
      <c r="A93" s="22">
        <f t="shared" si="22"/>
        <v>78</v>
      </c>
      <c r="B93" s="29" t="s">
        <v>74</v>
      </c>
      <c r="C93" s="29" t="s">
        <v>287</v>
      </c>
      <c r="D93" s="24">
        <f>+'B-9 2026'!I93</f>
        <v>5228.8860725826835</v>
      </c>
      <c r="E93" s="24">
        <v>290.01390105103621</v>
      </c>
      <c r="F93" s="24">
        <v>0</v>
      </c>
      <c r="G93" s="24">
        <v>13.891999999999999</v>
      </c>
      <c r="H93" s="24">
        <v>0</v>
      </c>
      <c r="I93" s="24">
        <v>5505.0079736337175</v>
      </c>
      <c r="J93" s="24">
        <v>5363.4129901099504</v>
      </c>
    </row>
    <row r="94" spans="1:10" x14ac:dyDescent="0.3">
      <c r="A94" s="22">
        <f t="shared" si="22"/>
        <v>79</v>
      </c>
      <c r="B94" s="23" t="s">
        <v>712</v>
      </c>
      <c r="C94" s="23"/>
      <c r="D94" s="27">
        <f>SUM(D87:D93)</f>
        <v>229339.83882902234</v>
      </c>
      <c r="E94" s="27">
        <f t="shared" ref="E94:H94" si="26">SUM(E87:E93)</f>
        <v>13632.206115588971</v>
      </c>
      <c r="F94" s="27">
        <f>SUM(F87:F93)</f>
        <v>0</v>
      </c>
      <c r="G94" s="27">
        <f t="shared" ref="G94" si="27">SUM(G87:G93)</f>
        <v>550.18000000000006</v>
      </c>
      <c r="H94" s="27">
        <f t="shared" si="26"/>
        <v>0</v>
      </c>
      <c r="I94" s="27">
        <f t="shared" ref="I94:J94" si="28">SUM(I87:I93)</f>
        <v>242421.86494461118</v>
      </c>
      <c r="J94" s="27">
        <f t="shared" si="28"/>
        <v>235751.6340472693</v>
      </c>
    </row>
    <row r="95" spans="1:10" x14ac:dyDescent="0.3">
      <c r="A95" s="22">
        <f t="shared" si="22"/>
        <v>80</v>
      </c>
      <c r="B95" s="23"/>
      <c r="C95" s="23"/>
      <c r="D95" s="24"/>
      <c r="E95" s="24"/>
      <c r="F95" s="24"/>
      <c r="G95" s="24"/>
      <c r="H95" s="24"/>
      <c r="I95" s="24"/>
      <c r="J95" s="24"/>
    </row>
    <row r="96" spans="1:10" x14ac:dyDescent="0.3">
      <c r="A96" s="22">
        <f t="shared" si="22"/>
        <v>81</v>
      </c>
      <c r="B96" s="29" t="s">
        <v>360</v>
      </c>
      <c r="C96" s="29" t="s">
        <v>282</v>
      </c>
      <c r="D96" s="24">
        <f>+'B-9 2026'!I96</f>
        <v>3867.84</v>
      </c>
      <c r="E96" s="24">
        <v>0</v>
      </c>
      <c r="F96" s="24">
        <v>0</v>
      </c>
      <c r="G96" s="24">
        <v>0</v>
      </c>
      <c r="H96" s="24">
        <v>0</v>
      </c>
      <c r="I96" s="24">
        <v>3867.84</v>
      </c>
      <c r="J96" s="24">
        <v>3867.8399999999988</v>
      </c>
    </row>
    <row r="97" spans="1:10" x14ac:dyDescent="0.3">
      <c r="A97" s="22">
        <f t="shared" si="22"/>
        <v>82</v>
      </c>
      <c r="B97" s="29" t="s">
        <v>361</v>
      </c>
      <c r="C97" s="29" t="s">
        <v>288</v>
      </c>
      <c r="D97" s="24">
        <f>+'B-9 2026'!I97</f>
        <v>-1611.794564</v>
      </c>
      <c r="E97" s="24">
        <v>46.74135900000001</v>
      </c>
      <c r="F97" s="24">
        <v>0</v>
      </c>
      <c r="G97" s="24">
        <v>0</v>
      </c>
      <c r="H97" s="24">
        <v>0</v>
      </c>
      <c r="I97" s="24">
        <v>-1565.0532050000002</v>
      </c>
      <c r="J97" s="24">
        <v>-1588.4238845</v>
      </c>
    </row>
    <row r="98" spans="1:10" x14ac:dyDescent="0.3">
      <c r="A98" s="22">
        <f t="shared" si="22"/>
        <v>83</v>
      </c>
      <c r="B98" s="29" t="s">
        <v>444</v>
      </c>
      <c r="C98" s="29" t="s">
        <v>289</v>
      </c>
      <c r="D98" s="24">
        <f>+'B-9 2026'!I98</f>
        <v>20006.971038082109</v>
      </c>
      <c r="E98" s="24">
        <v>99.852904726725129</v>
      </c>
      <c r="F98" s="24">
        <v>13.199999999999998</v>
      </c>
      <c r="G98" s="24">
        <v>0</v>
      </c>
      <c r="H98" s="24">
        <v>0</v>
      </c>
      <c r="I98" s="24">
        <v>20093.623942808834</v>
      </c>
      <c r="J98" s="24">
        <v>20050.266017230453</v>
      </c>
    </row>
    <row r="99" spans="1:10" x14ac:dyDescent="0.3">
      <c r="A99" s="22">
        <f>+A97+1</f>
        <v>83</v>
      </c>
      <c r="B99" s="29" t="s">
        <v>362</v>
      </c>
      <c r="C99" s="29" t="s">
        <v>286</v>
      </c>
      <c r="D99" s="24">
        <f>+'B-9 2026'!I99</f>
        <v>4528.8807839999909</v>
      </c>
      <c r="E99" s="24">
        <v>5.0201960000000012</v>
      </c>
      <c r="F99" s="24">
        <v>0</v>
      </c>
      <c r="G99" s="24">
        <v>0</v>
      </c>
      <c r="H99" s="24">
        <v>0</v>
      </c>
      <c r="I99" s="24">
        <v>4533.9009799999903</v>
      </c>
      <c r="J99" s="24">
        <v>4531.3908819999942</v>
      </c>
    </row>
    <row r="100" spans="1:10" x14ac:dyDescent="0.3">
      <c r="A100" s="22">
        <f>+A98+1</f>
        <v>84</v>
      </c>
      <c r="B100" s="29" t="s">
        <v>363</v>
      </c>
      <c r="C100" s="29" t="s">
        <v>287</v>
      </c>
      <c r="D100" s="24">
        <f>+'B-9 2026'!I100</f>
        <v>335.90021999999999</v>
      </c>
      <c r="E100" s="24">
        <v>0.43755500000000008</v>
      </c>
      <c r="F100" s="24">
        <v>0</v>
      </c>
      <c r="G100" s="24">
        <v>0</v>
      </c>
      <c r="H100" s="24">
        <v>0</v>
      </c>
      <c r="I100" s="24">
        <v>336.33777500000002</v>
      </c>
      <c r="J100" s="24">
        <v>336.11899749999941</v>
      </c>
    </row>
    <row r="101" spans="1:10" x14ac:dyDescent="0.3">
      <c r="A101" s="22">
        <f t="shared" si="22"/>
        <v>85</v>
      </c>
      <c r="B101" s="23" t="s">
        <v>713</v>
      </c>
      <c r="C101" s="23"/>
      <c r="D101" s="27">
        <f>SUM(D96:D100)</f>
        <v>27127.797478082099</v>
      </c>
      <c r="E101" s="27">
        <f t="shared" ref="E101:H101" si="29">SUM(E96:E100)</f>
        <v>152.05201472672513</v>
      </c>
      <c r="F101" s="27">
        <f>SUM(F96:F100)</f>
        <v>13.199999999999998</v>
      </c>
      <c r="G101" s="27">
        <f t="shared" si="29"/>
        <v>0</v>
      </c>
      <c r="H101" s="27">
        <f t="shared" si="29"/>
        <v>0</v>
      </c>
      <c r="I101" s="27">
        <f t="shared" ref="I101:J101" si="30">SUM(I96:I100)</f>
        <v>27266.649492808825</v>
      </c>
      <c r="J101" s="27">
        <f t="shared" si="30"/>
        <v>27197.192012230447</v>
      </c>
    </row>
    <row r="102" spans="1:10" x14ac:dyDescent="0.3">
      <c r="A102" s="22">
        <f t="shared" si="22"/>
        <v>86</v>
      </c>
      <c r="B102" s="23"/>
      <c r="C102" s="23"/>
      <c r="D102" s="24"/>
      <c r="E102" s="24"/>
      <c r="F102" s="24"/>
      <c r="G102" s="24"/>
      <c r="H102" s="24"/>
      <c r="I102" s="24"/>
      <c r="J102" s="24"/>
    </row>
    <row r="103" spans="1:10" x14ac:dyDescent="0.3">
      <c r="A103" s="22">
        <f t="shared" si="22"/>
        <v>87</v>
      </c>
      <c r="B103" s="29" t="s">
        <v>75</v>
      </c>
      <c r="C103" s="29" t="s">
        <v>282</v>
      </c>
      <c r="D103" s="24">
        <f>+'B-9 2026'!I103</f>
        <v>265453.95041008125</v>
      </c>
      <c r="E103" s="24">
        <v>19248.314200639838</v>
      </c>
      <c r="F103" s="24">
        <v>189.72</v>
      </c>
      <c r="G103" s="24">
        <v>221.24699999999999</v>
      </c>
      <c r="H103" s="24">
        <v>0</v>
      </c>
      <c r="I103" s="24">
        <v>284291.29761072068</v>
      </c>
      <c r="J103" s="24">
        <v>274819.32150171668</v>
      </c>
    </row>
    <row r="104" spans="1:10" x14ac:dyDescent="0.3">
      <c r="A104" s="22">
        <f t="shared" si="22"/>
        <v>88</v>
      </c>
      <c r="B104" s="29" t="s">
        <v>76</v>
      </c>
      <c r="C104" s="29" t="s">
        <v>288</v>
      </c>
      <c r="D104" s="24">
        <f>+'B-9 2026'!I104</f>
        <v>1046605.3014424833</v>
      </c>
      <c r="E104" s="24">
        <v>87068.853804634797</v>
      </c>
      <c r="F104" s="24">
        <v>7252.3199999999988</v>
      </c>
      <c r="G104" s="24">
        <v>820.29600000000005</v>
      </c>
      <c r="H104" s="24">
        <v>0</v>
      </c>
      <c r="I104" s="24">
        <v>1125601.5392471082</v>
      </c>
      <c r="J104" s="24">
        <v>1085931.2595175894</v>
      </c>
    </row>
    <row r="105" spans="1:10" x14ac:dyDescent="0.3">
      <c r="A105" s="22">
        <f t="shared" si="22"/>
        <v>89</v>
      </c>
      <c r="B105" s="29" t="s">
        <v>77</v>
      </c>
      <c r="C105" s="29" t="s">
        <v>288</v>
      </c>
      <c r="D105" s="24">
        <f>+'B-9 2026'!I105</f>
        <v>3552.0015787244402</v>
      </c>
      <c r="E105" s="24">
        <v>91.711345547777867</v>
      </c>
      <c r="F105" s="24">
        <v>383.44333333333333</v>
      </c>
      <c r="G105" s="24">
        <v>0</v>
      </c>
      <c r="H105" s="24">
        <v>0</v>
      </c>
      <c r="I105" s="24">
        <v>3260.2695909388899</v>
      </c>
      <c r="J105" s="24">
        <v>3407.1171784625913</v>
      </c>
    </row>
    <row r="106" spans="1:10" x14ac:dyDescent="0.3">
      <c r="A106" s="22">
        <f t="shared" si="22"/>
        <v>90</v>
      </c>
      <c r="B106" s="29" t="s">
        <v>78</v>
      </c>
      <c r="C106" s="29" t="s">
        <v>288</v>
      </c>
      <c r="D106" s="24">
        <f>+'B-9 2026'!I106</f>
        <v>7509.4109600000002</v>
      </c>
      <c r="E106" s="24">
        <v>1.7127399999999999</v>
      </c>
      <c r="F106" s="24">
        <v>0</v>
      </c>
      <c r="G106" s="24">
        <v>0</v>
      </c>
      <c r="H106" s="24">
        <v>0</v>
      </c>
      <c r="I106" s="24">
        <v>7511.1237000000001</v>
      </c>
      <c r="J106" s="24">
        <v>7510.2673299999979</v>
      </c>
    </row>
    <row r="107" spans="1:10" x14ac:dyDescent="0.3">
      <c r="A107" s="22">
        <f t="shared" si="22"/>
        <v>91</v>
      </c>
      <c r="B107" s="29" t="s">
        <v>79</v>
      </c>
      <c r="C107" s="29" t="s">
        <v>289</v>
      </c>
      <c r="D107" s="24">
        <f>+'B-9 2026'!I107</f>
        <v>196835.41705774507</v>
      </c>
      <c r="E107" s="24">
        <v>15196.972048711441</v>
      </c>
      <c r="F107" s="24">
        <v>621.12</v>
      </c>
      <c r="G107" s="24">
        <v>164.84400000000002</v>
      </c>
      <c r="H107" s="24">
        <v>0</v>
      </c>
      <c r="I107" s="24">
        <v>211246.42510645711</v>
      </c>
      <c r="J107" s="24">
        <v>204003.24283901491</v>
      </c>
    </row>
    <row r="108" spans="1:10" x14ac:dyDescent="0.3">
      <c r="A108" s="22">
        <f t="shared" si="22"/>
        <v>92</v>
      </c>
      <c r="B108" s="29" t="s">
        <v>80</v>
      </c>
      <c r="C108" s="29" t="s">
        <v>286</v>
      </c>
      <c r="D108" s="24">
        <f>+'B-9 2026'!I108</f>
        <v>109612.29155712754</v>
      </c>
      <c r="E108" s="24">
        <v>7957.5729049129213</v>
      </c>
      <c r="F108" s="24">
        <v>560.52</v>
      </c>
      <c r="G108" s="24">
        <v>88.804999999999978</v>
      </c>
      <c r="H108" s="24">
        <v>0</v>
      </c>
      <c r="I108" s="24">
        <v>116920.53946204031</v>
      </c>
      <c r="J108" s="24">
        <v>113246.71363368489</v>
      </c>
    </row>
    <row r="109" spans="1:10" x14ac:dyDescent="0.3">
      <c r="A109" s="22">
        <f t="shared" si="22"/>
        <v>93</v>
      </c>
      <c r="B109" s="29" t="s">
        <v>81</v>
      </c>
      <c r="C109" s="29" t="s">
        <v>287</v>
      </c>
      <c r="D109" s="24">
        <f>+'B-9 2026'!I109</f>
        <v>24421.637716382778</v>
      </c>
      <c r="E109" s="24">
        <v>2159.2799572287504</v>
      </c>
      <c r="F109" s="24">
        <v>198</v>
      </c>
      <c r="G109" s="24">
        <v>19.257999999999999</v>
      </c>
      <c r="H109" s="24">
        <v>0</v>
      </c>
      <c r="I109" s="24">
        <v>26363.659673611524</v>
      </c>
      <c r="J109" s="24">
        <v>25388.792723843271</v>
      </c>
    </row>
    <row r="110" spans="1:10" x14ac:dyDescent="0.3">
      <c r="A110" s="22">
        <f t="shared" si="22"/>
        <v>94</v>
      </c>
      <c r="B110" s="29" t="s">
        <v>82</v>
      </c>
      <c r="C110" s="29" t="s">
        <v>287</v>
      </c>
      <c r="D110" s="24">
        <f>+'B-9 2026'!I110</f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</row>
    <row r="111" spans="1:10" x14ac:dyDescent="0.3">
      <c r="A111" s="22">
        <f t="shared" si="22"/>
        <v>95</v>
      </c>
      <c r="B111" s="29" t="s">
        <v>83</v>
      </c>
      <c r="C111" s="29" t="s">
        <v>287</v>
      </c>
      <c r="D111" s="24">
        <f>+'B-9 2026'!I111</f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</row>
    <row r="112" spans="1:10" x14ac:dyDescent="0.3">
      <c r="A112" s="22">
        <f t="shared" si="22"/>
        <v>96</v>
      </c>
      <c r="B112" s="29" t="s">
        <v>84</v>
      </c>
      <c r="C112" s="29" t="s">
        <v>85</v>
      </c>
      <c r="D112" s="24">
        <f>+'B-9 2026'!I112</f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</row>
    <row r="113" spans="1:10" x14ac:dyDescent="0.3">
      <c r="A113" s="22">
        <f t="shared" si="22"/>
        <v>97</v>
      </c>
      <c r="B113" s="23" t="s">
        <v>714</v>
      </c>
      <c r="C113" s="23"/>
      <c r="D113" s="27">
        <f>SUM(D103:D112)</f>
        <v>1653990.0107225445</v>
      </c>
      <c r="E113" s="27">
        <f t="shared" ref="E113:H113" si="31">SUM(E103:E112)</f>
        <v>131724.41700167552</v>
      </c>
      <c r="F113" s="27">
        <f>SUM(F103:F112)</f>
        <v>9205.123333333333</v>
      </c>
      <c r="G113" s="27">
        <f t="shared" ref="G113" si="32">SUM(G103:G112)</f>
        <v>1314.4500000000003</v>
      </c>
      <c r="H113" s="27">
        <f t="shared" si="31"/>
        <v>0</v>
      </c>
      <c r="I113" s="27">
        <f t="shared" ref="I113:J113" si="33">SUM(I103:I112)</f>
        <v>1775194.8543908771</v>
      </c>
      <c r="J113" s="27">
        <f t="shared" si="33"/>
        <v>1714306.7147243118</v>
      </c>
    </row>
    <row r="114" spans="1:10" x14ac:dyDescent="0.3">
      <c r="A114" s="22">
        <f t="shared" si="22"/>
        <v>98</v>
      </c>
      <c r="B114" s="23"/>
      <c r="C114" s="23"/>
      <c r="D114" s="24"/>
      <c r="E114" s="24"/>
      <c r="F114" s="24"/>
      <c r="G114" s="24"/>
      <c r="H114" s="24"/>
      <c r="I114" s="24"/>
      <c r="J114" s="24"/>
    </row>
    <row r="115" spans="1:10" x14ac:dyDescent="0.3">
      <c r="A115" s="22">
        <f t="shared" si="22"/>
        <v>99</v>
      </c>
      <c r="B115" s="23" t="s">
        <v>86</v>
      </c>
      <c r="C115" s="23" t="s">
        <v>290</v>
      </c>
      <c r="D115" s="24">
        <f>+'B-9 2026'!I115</f>
        <v>8065.3495199999907</v>
      </c>
      <c r="E115" s="24">
        <v>1645.4098800000004</v>
      </c>
      <c r="F115" s="24">
        <v>0</v>
      </c>
      <c r="G115" s="24">
        <v>0</v>
      </c>
      <c r="H115" s="24">
        <v>0</v>
      </c>
      <c r="I115" s="24">
        <v>9710.7593999999899</v>
      </c>
      <c r="J115" s="24">
        <v>8888.0544599999903</v>
      </c>
    </row>
    <row r="116" spans="1:10" x14ac:dyDescent="0.3">
      <c r="A116" s="22">
        <f t="shared" si="22"/>
        <v>100</v>
      </c>
      <c r="B116" s="23"/>
      <c r="C116" s="23"/>
      <c r="D116" s="24"/>
      <c r="E116" s="24"/>
      <c r="F116" s="24"/>
      <c r="G116" s="24"/>
      <c r="H116" s="24"/>
      <c r="I116" s="24"/>
      <c r="J116" s="24"/>
    </row>
    <row r="117" spans="1:10" x14ac:dyDescent="0.3">
      <c r="A117" s="22">
        <f t="shared" si="22"/>
        <v>101</v>
      </c>
      <c r="B117" s="29" t="s">
        <v>87</v>
      </c>
      <c r="C117" s="29" t="s">
        <v>287</v>
      </c>
      <c r="D117" s="24">
        <f>+'B-9 2026'!I117</f>
        <v>686.84925520000002</v>
      </c>
      <c r="E117" s="24">
        <v>-0.37018619999999997</v>
      </c>
      <c r="F117" s="24">
        <v>0</v>
      </c>
      <c r="G117" s="24">
        <v>0</v>
      </c>
      <c r="H117" s="24">
        <v>0</v>
      </c>
      <c r="I117" s="24">
        <v>686.47906899999998</v>
      </c>
      <c r="J117" s="24">
        <v>686.66416209999977</v>
      </c>
    </row>
    <row r="118" spans="1:10" x14ac:dyDescent="0.3">
      <c r="A118" s="22">
        <f t="shared" si="22"/>
        <v>102</v>
      </c>
      <c r="B118" s="29" t="s">
        <v>88</v>
      </c>
      <c r="C118" s="29" t="s">
        <v>341</v>
      </c>
      <c r="D118" s="24">
        <f>+'B-9 2026'!I118</f>
        <v>1459.2004623199989</v>
      </c>
      <c r="E118" s="24">
        <v>5.2615579999999995E-2</v>
      </c>
      <c r="F118" s="24">
        <v>0</v>
      </c>
      <c r="G118" s="24">
        <v>0</v>
      </c>
      <c r="H118" s="24">
        <v>0</v>
      </c>
      <c r="I118" s="24">
        <v>1459.253077899999</v>
      </c>
      <c r="J118" s="24">
        <v>1459.2267701099986</v>
      </c>
    </row>
    <row r="119" spans="1:10" x14ac:dyDescent="0.3">
      <c r="A119" s="22">
        <f t="shared" si="22"/>
        <v>103</v>
      </c>
      <c r="B119" s="23" t="s">
        <v>276</v>
      </c>
      <c r="C119" s="23" t="s">
        <v>337</v>
      </c>
      <c r="D119" s="24">
        <f>+'B-9 2026'!I119</f>
        <v>2.15</v>
      </c>
      <c r="E119" s="24">
        <v>0</v>
      </c>
      <c r="F119" s="24">
        <v>0</v>
      </c>
      <c r="G119" s="24">
        <v>0</v>
      </c>
      <c r="H119" s="24">
        <v>0</v>
      </c>
      <c r="I119" s="24">
        <v>2.15</v>
      </c>
      <c r="J119" s="24">
        <v>2.1499999999999995</v>
      </c>
    </row>
    <row r="120" spans="1:10" x14ac:dyDescent="0.3">
      <c r="A120" s="22">
        <f t="shared" si="22"/>
        <v>104</v>
      </c>
      <c r="B120" s="23" t="s">
        <v>277</v>
      </c>
      <c r="C120" s="23" t="s">
        <v>338</v>
      </c>
      <c r="D120" s="24">
        <f>+'B-9 2026'!I120</f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</row>
    <row r="121" spans="1:10" x14ac:dyDescent="0.3">
      <c r="A121" s="22">
        <f t="shared" si="22"/>
        <v>105</v>
      </c>
      <c r="B121" s="23" t="s">
        <v>278</v>
      </c>
      <c r="C121" s="23" t="s">
        <v>291</v>
      </c>
      <c r="D121" s="24">
        <f>+'B-9 2026'!I121</f>
        <v>-142.56</v>
      </c>
      <c r="E121" s="24">
        <v>0</v>
      </c>
      <c r="F121" s="24">
        <v>20.16</v>
      </c>
      <c r="G121" s="24">
        <v>0</v>
      </c>
      <c r="H121" s="24">
        <v>0</v>
      </c>
      <c r="I121" s="24">
        <v>-162.72</v>
      </c>
      <c r="J121" s="24">
        <v>-152.63999999999999</v>
      </c>
    </row>
    <row r="122" spans="1:10" x14ac:dyDescent="0.3">
      <c r="A122" s="22">
        <f t="shared" si="22"/>
        <v>106</v>
      </c>
      <c r="B122" s="23"/>
      <c r="C122" s="23"/>
      <c r="D122" s="24"/>
      <c r="E122" s="24"/>
      <c r="F122" s="24"/>
      <c r="G122" s="24"/>
      <c r="H122" s="24"/>
      <c r="I122" s="24"/>
      <c r="J122" s="24"/>
    </row>
    <row r="123" spans="1:10" s="33" customFormat="1" x14ac:dyDescent="0.3">
      <c r="A123" s="22">
        <f t="shared" si="22"/>
        <v>107</v>
      </c>
      <c r="B123" s="34" t="s">
        <v>715</v>
      </c>
      <c r="C123" s="34"/>
      <c r="D123" s="2">
        <f>SUM(D118,D117,D115,D113,D94,D85,D77,D68,D66,D57,D48,D39,D30,D119,D120,D121,D21,D101)</f>
        <v>3053156.2472223123</v>
      </c>
      <c r="E123" s="2">
        <f t="shared" ref="E123:J123" si="34">SUM(E118,E117,E115,E113,E94,E85,E77,E68,E66,E57,E48,E39,E30,E119,E120,E121,E21,E101)</f>
        <v>325972.59140959522</v>
      </c>
      <c r="F123" s="2">
        <f t="shared" si="34"/>
        <v>25150.709999999995</v>
      </c>
      <c r="G123" s="2">
        <f t="shared" si="34"/>
        <v>13117.331</v>
      </c>
      <c r="H123" s="2">
        <f t="shared" si="34"/>
        <v>0</v>
      </c>
      <c r="I123" s="2">
        <f t="shared" si="34"/>
        <v>3340860.7976318952</v>
      </c>
      <c r="J123" s="2">
        <f t="shared" si="34"/>
        <v>3196200.0697569046</v>
      </c>
    </row>
    <row r="124" spans="1:10" x14ac:dyDescent="0.3">
      <c r="A124" s="22">
        <f t="shared" si="22"/>
        <v>108</v>
      </c>
      <c r="B124" s="23"/>
      <c r="C124" s="23"/>
      <c r="D124" s="24"/>
      <c r="E124" s="24"/>
      <c r="F124" s="24"/>
      <c r="G124" s="24"/>
      <c r="H124" s="24"/>
      <c r="I124" s="24"/>
      <c r="J124" s="24"/>
    </row>
    <row r="125" spans="1:10" x14ac:dyDescent="0.3">
      <c r="A125" s="22">
        <f t="shared" si="22"/>
        <v>109</v>
      </c>
      <c r="B125" s="23" t="s">
        <v>89</v>
      </c>
      <c r="C125" s="23" t="s">
        <v>282</v>
      </c>
      <c r="D125" s="24">
        <f>+'B-9 2026'!I125</f>
        <v>27067.506339634587</v>
      </c>
      <c r="E125" s="24">
        <v>454.04284878430991</v>
      </c>
      <c r="F125" s="24">
        <v>418.32000000000011</v>
      </c>
      <c r="G125" s="24">
        <v>119.923</v>
      </c>
      <c r="H125" s="24">
        <v>0</v>
      </c>
      <c r="I125" s="24">
        <v>26983.306188418945</v>
      </c>
      <c r="J125" s="24">
        <v>27006.470137540924</v>
      </c>
    </row>
    <row r="126" spans="1:10" x14ac:dyDescent="0.3">
      <c r="A126" s="22">
        <f t="shared" si="22"/>
        <v>110</v>
      </c>
      <c r="B126" s="23" t="s">
        <v>90</v>
      </c>
      <c r="C126" s="23" t="s">
        <v>288</v>
      </c>
      <c r="D126" s="24">
        <f>+'B-9 2026'!I126</f>
        <v>194048.63010353362</v>
      </c>
      <c r="E126" s="24">
        <v>26043.743823003908</v>
      </c>
      <c r="F126" s="24">
        <v>546.95999999999992</v>
      </c>
      <c r="G126" s="24">
        <v>600.39300000000003</v>
      </c>
      <c r="H126" s="24">
        <v>0</v>
      </c>
      <c r="I126" s="24">
        <v>218945.02092653714</v>
      </c>
      <c r="J126" s="24">
        <v>206372.13322549188</v>
      </c>
    </row>
    <row r="127" spans="1:10" x14ac:dyDescent="0.3">
      <c r="A127" s="22">
        <f t="shared" si="22"/>
        <v>111</v>
      </c>
      <c r="B127" s="23" t="s">
        <v>91</v>
      </c>
      <c r="C127" s="23" t="s">
        <v>289</v>
      </c>
      <c r="D127" s="24">
        <f>+'B-9 2026'!I127</f>
        <v>126935.69038082262</v>
      </c>
      <c r="E127" s="24">
        <v>13550.052462501393</v>
      </c>
      <c r="F127" s="24">
        <v>673.56000000000006</v>
      </c>
      <c r="G127" s="24">
        <v>424.99100000000004</v>
      </c>
      <c r="H127" s="24">
        <v>0</v>
      </c>
      <c r="I127" s="24">
        <v>139387.19184332425</v>
      </c>
      <c r="J127" s="24">
        <v>133080.71083335092</v>
      </c>
    </row>
    <row r="128" spans="1:10" x14ac:dyDescent="0.3">
      <c r="A128" s="22">
        <f t="shared" si="22"/>
        <v>112</v>
      </c>
      <c r="B128" s="23" t="s">
        <v>92</v>
      </c>
      <c r="C128" s="23" t="s">
        <v>286</v>
      </c>
      <c r="D128" s="24">
        <f>+'B-9 2026'!I128</f>
        <v>30313.660472878029</v>
      </c>
      <c r="E128" s="24">
        <v>2372.7525832673368</v>
      </c>
      <c r="F128" s="24">
        <v>299.04000000000008</v>
      </c>
      <c r="G128" s="24">
        <v>103.57200000000002</v>
      </c>
      <c r="H128" s="24">
        <v>0</v>
      </c>
      <c r="I128" s="24">
        <v>32283.801056145359</v>
      </c>
      <c r="J128" s="24">
        <v>31280.637402368764</v>
      </c>
    </row>
    <row r="129" spans="1:10" x14ac:dyDescent="0.3">
      <c r="A129" s="22">
        <f t="shared" si="22"/>
        <v>113</v>
      </c>
      <c r="B129" s="23" t="s">
        <v>93</v>
      </c>
      <c r="C129" s="23" t="s">
        <v>287</v>
      </c>
      <c r="D129" s="24">
        <f>+'B-9 2026'!I129</f>
        <v>7797.4048179234669</v>
      </c>
      <c r="E129" s="24">
        <v>612.52688203485229</v>
      </c>
      <c r="F129" s="24">
        <v>45</v>
      </c>
      <c r="G129" s="24">
        <v>26.489999999999995</v>
      </c>
      <c r="H129" s="24">
        <v>0</v>
      </c>
      <c r="I129" s="24">
        <v>8338.4416999583118</v>
      </c>
      <c r="J129" s="24">
        <v>8063.1598014462261</v>
      </c>
    </row>
    <row r="130" spans="1:10" x14ac:dyDescent="0.3">
      <c r="A130" s="22">
        <f t="shared" si="22"/>
        <v>114</v>
      </c>
      <c r="B130" s="23" t="s">
        <v>716</v>
      </c>
      <c r="C130" s="23"/>
      <c r="D130" s="27">
        <f>SUM(D125:D129)</f>
        <v>386162.89211479237</v>
      </c>
      <c r="E130" s="27">
        <f t="shared" ref="E130:H130" si="35">SUM(E125:E129)</f>
        <v>43033.118599591791</v>
      </c>
      <c r="F130" s="27">
        <f>SUM(F125:F129)</f>
        <v>1982.88</v>
      </c>
      <c r="G130" s="27">
        <f t="shared" ref="G130" si="36">SUM(G125:G129)</f>
        <v>1275.3690000000001</v>
      </c>
      <c r="H130" s="27">
        <f t="shared" si="35"/>
        <v>0</v>
      </c>
      <c r="I130" s="27">
        <f t="shared" ref="I130:J130" si="37">SUM(I125:I129)</f>
        <v>425937.76171438396</v>
      </c>
      <c r="J130" s="27">
        <f t="shared" si="37"/>
        <v>405803.11140019872</v>
      </c>
    </row>
    <row r="131" spans="1:10" x14ac:dyDescent="0.3">
      <c r="A131" s="22">
        <f t="shared" si="22"/>
        <v>115</v>
      </c>
      <c r="B131" s="23"/>
      <c r="C131" s="23"/>
      <c r="D131" s="24"/>
      <c r="E131" s="24"/>
      <c r="F131" s="24"/>
      <c r="G131" s="24"/>
      <c r="H131" s="24"/>
      <c r="I131" s="24"/>
      <c r="J131" s="24"/>
    </row>
    <row r="132" spans="1:10" x14ac:dyDescent="0.3">
      <c r="A132" s="22">
        <f t="shared" si="22"/>
        <v>116</v>
      </c>
      <c r="B132" s="53" t="s">
        <v>364</v>
      </c>
      <c r="C132" s="53" t="s">
        <v>282</v>
      </c>
      <c r="D132" s="24">
        <f>+'B-9 2026'!I132</f>
        <v>-85.76</v>
      </c>
      <c r="E132" s="24">
        <v>0</v>
      </c>
      <c r="F132" s="24">
        <v>0</v>
      </c>
      <c r="G132" s="24">
        <v>0</v>
      </c>
      <c r="H132" s="24">
        <v>0</v>
      </c>
      <c r="I132" s="24">
        <v>-85.76</v>
      </c>
      <c r="J132" s="24">
        <v>-85.76</v>
      </c>
    </row>
    <row r="133" spans="1:10" x14ac:dyDescent="0.3">
      <c r="A133" s="22">
        <f t="shared" si="22"/>
        <v>117</v>
      </c>
      <c r="B133" s="53" t="s">
        <v>365</v>
      </c>
      <c r="C133" s="53" t="s">
        <v>288</v>
      </c>
      <c r="D133" s="24">
        <f>+'B-9 2026'!I133</f>
        <v>-2145.2399999999998</v>
      </c>
      <c r="E133" s="24">
        <v>0</v>
      </c>
      <c r="F133" s="24">
        <v>0</v>
      </c>
      <c r="G133" s="24">
        <v>0</v>
      </c>
      <c r="H133" s="24">
        <v>0</v>
      </c>
      <c r="I133" s="24">
        <v>-2145.2399999999998</v>
      </c>
      <c r="J133" s="24">
        <v>-2145.2399999999989</v>
      </c>
    </row>
    <row r="134" spans="1:10" x14ac:dyDescent="0.3">
      <c r="A134" s="22">
        <f t="shared" si="22"/>
        <v>118</v>
      </c>
      <c r="B134" s="53" t="s">
        <v>366</v>
      </c>
      <c r="C134" s="53" t="s">
        <v>286</v>
      </c>
      <c r="D134" s="24">
        <f>+'B-9 2026'!I134</f>
        <v>-201.96</v>
      </c>
      <c r="E134" s="24">
        <v>0</v>
      </c>
      <c r="F134" s="24">
        <v>0</v>
      </c>
      <c r="G134" s="24">
        <v>0</v>
      </c>
      <c r="H134" s="24">
        <v>0</v>
      </c>
      <c r="I134" s="24">
        <v>-201.96</v>
      </c>
      <c r="J134" s="24">
        <v>-201.96</v>
      </c>
    </row>
    <row r="135" spans="1:10" x14ac:dyDescent="0.3">
      <c r="A135" s="22">
        <f t="shared" si="22"/>
        <v>119</v>
      </c>
      <c r="B135" s="53" t="s">
        <v>367</v>
      </c>
      <c r="C135" s="53" t="s">
        <v>287</v>
      </c>
      <c r="D135" s="24">
        <f>+'B-9 2026'!I135</f>
        <v>-49.71</v>
      </c>
      <c r="E135" s="24">
        <v>0</v>
      </c>
      <c r="F135" s="24">
        <v>0</v>
      </c>
      <c r="G135" s="24">
        <v>0</v>
      </c>
      <c r="H135" s="24">
        <v>0</v>
      </c>
      <c r="I135" s="24">
        <v>-49.71</v>
      </c>
      <c r="J135" s="24">
        <v>-49.71</v>
      </c>
    </row>
    <row r="136" spans="1:10" x14ac:dyDescent="0.3">
      <c r="A136" s="22">
        <f t="shared" si="22"/>
        <v>120</v>
      </c>
      <c r="B136" s="53" t="s">
        <v>717</v>
      </c>
      <c r="C136" s="53"/>
      <c r="D136" s="27">
        <f t="shared" ref="D136:J136" si="38">SUM(D132:D135)</f>
        <v>-2482.67</v>
      </c>
      <c r="E136" s="27">
        <f t="shared" si="38"/>
        <v>0</v>
      </c>
      <c r="F136" s="27">
        <f t="shared" si="38"/>
        <v>0</v>
      </c>
      <c r="G136" s="27">
        <f t="shared" si="38"/>
        <v>0</v>
      </c>
      <c r="H136" s="27">
        <f t="shared" si="38"/>
        <v>0</v>
      </c>
      <c r="I136" s="27">
        <f t="shared" si="38"/>
        <v>-2482.67</v>
      </c>
      <c r="J136" s="27">
        <f t="shared" si="38"/>
        <v>-2482.6699999999992</v>
      </c>
    </row>
    <row r="137" spans="1:10" x14ac:dyDescent="0.3">
      <c r="A137" s="22">
        <f t="shared" si="22"/>
        <v>121</v>
      </c>
      <c r="B137" s="53"/>
      <c r="C137" s="53"/>
      <c r="D137" s="24"/>
      <c r="E137" s="24"/>
      <c r="F137" s="24"/>
      <c r="G137" s="24"/>
      <c r="H137" s="24"/>
      <c r="I137" s="24"/>
      <c r="J137" s="24"/>
    </row>
    <row r="138" spans="1:10" x14ac:dyDescent="0.3">
      <c r="A138" s="22">
        <f t="shared" si="22"/>
        <v>122</v>
      </c>
      <c r="B138" s="53" t="s">
        <v>368</v>
      </c>
      <c r="C138" s="53" t="s">
        <v>282</v>
      </c>
      <c r="D138" s="24">
        <f>+'B-9 2026'!I138</f>
        <v>-329.159999999999</v>
      </c>
      <c r="E138" s="24">
        <v>0</v>
      </c>
      <c r="F138" s="24">
        <v>0</v>
      </c>
      <c r="G138" s="24">
        <v>0</v>
      </c>
      <c r="H138" s="24">
        <v>0</v>
      </c>
      <c r="I138" s="24">
        <v>-329.159999999999</v>
      </c>
      <c r="J138" s="24">
        <v>-329.159999999999</v>
      </c>
    </row>
    <row r="139" spans="1:10" x14ac:dyDescent="0.3">
      <c r="A139" s="22">
        <f t="shared" si="22"/>
        <v>123</v>
      </c>
      <c r="B139" s="53" t="s">
        <v>369</v>
      </c>
      <c r="C139" s="53" t="s">
        <v>288</v>
      </c>
      <c r="D139" s="24">
        <f>+'B-9 2026'!I139</f>
        <v>-3444.1899999999901</v>
      </c>
      <c r="E139" s="24">
        <v>0</v>
      </c>
      <c r="F139" s="24">
        <v>0</v>
      </c>
      <c r="G139" s="24">
        <v>0</v>
      </c>
      <c r="H139" s="24">
        <v>0</v>
      </c>
      <c r="I139" s="24">
        <v>-3444.1899999999901</v>
      </c>
      <c r="J139" s="24">
        <v>-3444.1899999999901</v>
      </c>
    </row>
    <row r="140" spans="1:10" x14ac:dyDescent="0.3">
      <c r="A140" s="22">
        <f t="shared" si="22"/>
        <v>124</v>
      </c>
      <c r="B140" s="53" t="s">
        <v>370</v>
      </c>
      <c r="C140" s="53" t="s">
        <v>289</v>
      </c>
      <c r="D140" s="24">
        <f>+'B-9 2026'!I140</f>
        <v>-607.52</v>
      </c>
      <c r="E140" s="24">
        <v>0</v>
      </c>
      <c r="F140" s="24">
        <v>0</v>
      </c>
      <c r="G140" s="24">
        <v>0</v>
      </c>
      <c r="H140" s="24">
        <v>0</v>
      </c>
      <c r="I140" s="24">
        <v>-607.52</v>
      </c>
      <c r="J140" s="24">
        <v>-607.52000000000021</v>
      </c>
    </row>
    <row r="141" spans="1:10" x14ac:dyDescent="0.3">
      <c r="A141" s="22">
        <f t="shared" si="22"/>
        <v>125</v>
      </c>
      <c r="B141" s="53" t="s">
        <v>371</v>
      </c>
      <c r="C141" s="53" t="s">
        <v>286</v>
      </c>
      <c r="D141" s="24">
        <f>+'B-9 2026'!I141</f>
        <v>-1469.27</v>
      </c>
      <c r="E141" s="24">
        <v>0</v>
      </c>
      <c r="F141" s="24">
        <v>0</v>
      </c>
      <c r="G141" s="24">
        <v>0</v>
      </c>
      <c r="H141" s="24">
        <v>0</v>
      </c>
      <c r="I141" s="24">
        <v>-1469.27</v>
      </c>
      <c r="J141" s="24">
        <v>-1469.2700000000002</v>
      </c>
    </row>
    <row r="142" spans="1:10" x14ac:dyDescent="0.3">
      <c r="A142" s="22">
        <f t="shared" si="22"/>
        <v>126</v>
      </c>
      <c r="B142" s="53" t="s">
        <v>372</v>
      </c>
      <c r="C142" s="53" t="s">
        <v>287</v>
      </c>
      <c r="D142" s="24">
        <f>+'B-9 2026'!I142</f>
        <v>-208.8</v>
      </c>
      <c r="E142" s="24">
        <v>0</v>
      </c>
      <c r="F142" s="24">
        <v>0</v>
      </c>
      <c r="G142" s="24">
        <v>0</v>
      </c>
      <c r="H142" s="24">
        <v>0</v>
      </c>
      <c r="I142" s="24">
        <v>-208.8</v>
      </c>
      <c r="J142" s="24">
        <v>-208.80000000000004</v>
      </c>
    </row>
    <row r="143" spans="1:10" x14ac:dyDescent="0.3">
      <c r="A143" s="22">
        <f t="shared" si="22"/>
        <v>127</v>
      </c>
      <c r="B143" s="53" t="s">
        <v>718</v>
      </c>
      <c r="C143" s="53"/>
      <c r="D143" s="27">
        <f>SUM(D138:D142)</f>
        <v>-6058.9399999999887</v>
      </c>
      <c r="E143" s="27">
        <f t="shared" ref="E143:H143" si="39">SUM(E138:E142)</f>
        <v>0</v>
      </c>
      <c r="F143" s="27">
        <f>SUM(F138:F142)</f>
        <v>0</v>
      </c>
      <c r="G143" s="27">
        <f t="shared" si="39"/>
        <v>0</v>
      </c>
      <c r="H143" s="27">
        <f t="shared" si="39"/>
        <v>0</v>
      </c>
      <c r="I143" s="27">
        <f t="shared" ref="I143:J143" si="40">SUM(I138:I142)</f>
        <v>-6058.9399999999887</v>
      </c>
      <c r="J143" s="27">
        <f t="shared" si="40"/>
        <v>-6058.9399999999896</v>
      </c>
    </row>
    <row r="144" spans="1:10" x14ac:dyDescent="0.3">
      <c r="A144" s="22">
        <f t="shared" si="22"/>
        <v>128</v>
      </c>
      <c r="B144" s="23"/>
      <c r="C144" s="23"/>
      <c r="D144" s="24"/>
      <c r="E144" s="24"/>
      <c r="F144" s="24"/>
      <c r="G144" s="24"/>
      <c r="H144" s="24"/>
      <c r="I144" s="24"/>
      <c r="J144" s="24"/>
    </row>
    <row r="145" spans="1:10" x14ac:dyDescent="0.3">
      <c r="A145" s="22">
        <f t="shared" si="22"/>
        <v>129</v>
      </c>
      <c r="B145" s="23" t="s">
        <v>94</v>
      </c>
      <c r="C145" s="23" t="s">
        <v>282</v>
      </c>
      <c r="D145" s="24">
        <f>+'B-9 2026'!I145</f>
        <v>9005.6911473768978</v>
      </c>
      <c r="E145" s="24">
        <v>528.71866834586558</v>
      </c>
      <c r="F145" s="24">
        <v>25.680000000000003</v>
      </c>
      <c r="G145" s="24">
        <v>5.0979999999999999</v>
      </c>
      <c r="H145" s="24">
        <v>0</v>
      </c>
      <c r="I145" s="24">
        <v>9503.6318157227688</v>
      </c>
      <c r="J145" s="24">
        <v>9253.0774750688834</v>
      </c>
    </row>
    <row r="146" spans="1:10" x14ac:dyDescent="0.3">
      <c r="A146" s="22">
        <f t="shared" si="22"/>
        <v>130</v>
      </c>
      <c r="B146" s="23" t="s">
        <v>95</v>
      </c>
      <c r="C146" s="23" t="s">
        <v>283</v>
      </c>
      <c r="D146" s="24">
        <f>+'B-9 2026'!I146</f>
        <v>3018.4122025936899</v>
      </c>
      <c r="E146" s="24">
        <v>683.22723523982074</v>
      </c>
      <c r="F146" s="24">
        <v>3.5999999999999992</v>
      </c>
      <c r="G146" s="24">
        <v>2.4840000000000004</v>
      </c>
      <c r="H146" s="24">
        <v>0</v>
      </c>
      <c r="I146" s="24">
        <v>3695.55543783351</v>
      </c>
      <c r="J146" s="24">
        <v>3354.7488577854988</v>
      </c>
    </row>
    <row r="147" spans="1:10" x14ac:dyDescent="0.3">
      <c r="A147" s="22">
        <f t="shared" ref="A147:A210" si="41">+A146+1</f>
        <v>131</v>
      </c>
      <c r="B147" s="23" t="s">
        <v>96</v>
      </c>
      <c r="C147" s="23" t="s">
        <v>284</v>
      </c>
      <c r="D147" s="24">
        <f>+'B-9 2026'!I147</f>
        <v>8894.1283582903834</v>
      </c>
      <c r="E147" s="24">
        <v>2487.3927321673959</v>
      </c>
      <c r="F147" s="24">
        <v>111.47999999999996</v>
      </c>
      <c r="G147" s="24">
        <v>13.020999999999999</v>
      </c>
      <c r="H147" s="24">
        <v>0</v>
      </c>
      <c r="I147" s="24">
        <v>11257.02009045772</v>
      </c>
      <c r="J147" s="24">
        <v>10068.147137577478</v>
      </c>
    </row>
    <row r="148" spans="1:10" x14ac:dyDescent="0.3">
      <c r="A148" s="22">
        <f t="shared" si="41"/>
        <v>132</v>
      </c>
      <c r="B148" s="23" t="s">
        <v>97</v>
      </c>
      <c r="C148" s="23" t="s">
        <v>284</v>
      </c>
      <c r="D148" s="24">
        <f>+'B-9 2026'!I148</f>
        <v>14475.661239999999</v>
      </c>
      <c r="E148" s="24">
        <v>3001.0328100000002</v>
      </c>
      <c r="F148" s="24">
        <v>0</v>
      </c>
      <c r="G148" s="24">
        <v>0</v>
      </c>
      <c r="H148" s="24">
        <v>0</v>
      </c>
      <c r="I148" s="24">
        <v>17476.694050000002</v>
      </c>
      <c r="J148" s="24">
        <v>15976.177644999998</v>
      </c>
    </row>
    <row r="149" spans="1:10" x14ac:dyDescent="0.3">
      <c r="A149" s="22">
        <f t="shared" si="41"/>
        <v>133</v>
      </c>
      <c r="B149" s="23" t="s">
        <v>98</v>
      </c>
      <c r="C149" s="23" t="s">
        <v>285</v>
      </c>
      <c r="D149" s="24">
        <f>+'B-9 2026'!I149</f>
        <v>5544.2466917328366</v>
      </c>
      <c r="E149" s="24">
        <v>1052.1401882910445</v>
      </c>
      <c r="F149" s="24">
        <v>0</v>
      </c>
      <c r="G149" s="24">
        <v>4.7660000000000009</v>
      </c>
      <c r="H149" s="24">
        <v>0</v>
      </c>
      <c r="I149" s="24">
        <v>6591.6208800238855</v>
      </c>
      <c r="J149" s="24">
        <v>6064.4551026468507</v>
      </c>
    </row>
    <row r="150" spans="1:10" x14ac:dyDescent="0.3">
      <c r="A150" s="22">
        <f t="shared" si="41"/>
        <v>134</v>
      </c>
      <c r="B150" s="23" t="s">
        <v>99</v>
      </c>
      <c r="C150" s="23" t="s">
        <v>286</v>
      </c>
      <c r="D150" s="24">
        <f>+'B-9 2026'!I150</f>
        <v>5048.1838149770538</v>
      </c>
      <c r="E150" s="24">
        <v>920.65873991683134</v>
      </c>
      <c r="F150" s="24">
        <v>0</v>
      </c>
      <c r="G150" s="24">
        <v>3.9670000000000001</v>
      </c>
      <c r="H150" s="24">
        <v>0</v>
      </c>
      <c r="I150" s="24">
        <v>5964.8755548938816</v>
      </c>
      <c r="J150" s="24">
        <v>5503.4865332784475</v>
      </c>
    </row>
    <row r="151" spans="1:10" x14ac:dyDescent="0.3">
      <c r="A151" s="22">
        <f t="shared" si="41"/>
        <v>135</v>
      </c>
      <c r="B151" s="23" t="s">
        <v>100</v>
      </c>
      <c r="C151" s="23" t="s">
        <v>287</v>
      </c>
      <c r="D151" s="24">
        <f>+'B-9 2026'!I151</f>
        <v>1309.4280498598459</v>
      </c>
      <c r="E151" s="24">
        <v>98.750231407593247</v>
      </c>
      <c r="F151" s="24">
        <v>6.7200000000000024</v>
      </c>
      <c r="G151" s="24">
        <v>0.77400000000000024</v>
      </c>
      <c r="H151" s="24">
        <v>0</v>
      </c>
      <c r="I151" s="24">
        <v>1400.6842812674349</v>
      </c>
      <c r="J151" s="24">
        <v>1354.7489007291495</v>
      </c>
    </row>
    <row r="152" spans="1:10" x14ac:dyDescent="0.3">
      <c r="A152" s="22">
        <f t="shared" si="41"/>
        <v>136</v>
      </c>
      <c r="B152" s="23" t="s">
        <v>719</v>
      </c>
      <c r="C152" s="23"/>
      <c r="D152" s="27">
        <f>SUM(D145:D151)</f>
        <v>47295.75150483071</v>
      </c>
      <c r="E152" s="27">
        <f t="shared" ref="E152:H152" si="42">SUM(E145:E151)</f>
        <v>8771.9206053685521</v>
      </c>
      <c r="F152" s="27">
        <f>SUM(F145:F151)</f>
        <v>147.47999999999996</v>
      </c>
      <c r="G152" s="27">
        <f t="shared" ref="G152" si="43">SUM(G145:G151)</f>
        <v>30.110000000000003</v>
      </c>
      <c r="H152" s="27">
        <f t="shared" si="42"/>
        <v>0</v>
      </c>
      <c r="I152" s="27">
        <f t="shared" ref="I152:J152" si="44">SUM(I145:I151)</f>
        <v>55890.082110199197</v>
      </c>
      <c r="J152" s="27">
        <f t="shared" si="44"/>
        <v>51574.84165208631</v>
      </c>
    </row>
    <row r="153" spans="1:10" x14ac:dyDescent="0.3">
      <c r="A153" s="22">
        <f t="shared" si="41"/>
        <v>137</v>
      </c>
      <c r="B153" s="23"/>
      <c r="C153" s="23"/>
      <c r="D153" s="24"/>
      <c r="E153" s="24"/>
      <c r="F153" s="24"/>
      <c r="G153" s="24"/>
      <c r="H153" s="24"/>
      <c r="I153" s="24"/>
      <c r="J153" s="24"/>
    </row>
    <row r="154" spans="1:10" x14ac:dyDescent="0.3">
      <c r="A154" s="22">
        <f t="shared" si="41"/>
        <v>138</v>
      </c>
      <c r="B154" s="34" t="s">
        <v>720</v>
      </c>
      <c r="C154" s="34"/>
      <c r="D154" s="2">
        <f>SUM(D152,D143,D136,D130)</f>
        <v>424917.03361962311</v>
      </c>
      <c r="E154" s="2">
        <f t="shared" ref="E154:J154" si="45">SUM(E152,E143,E136,E130)</f>
        <v>51805.03920496034</v>
      </c>
      <c r="F154" s="2">
        <f t="shared" si="45"/>
        <v>2130.36</v>
      </c>
      <c r="G154" s="2">
        <f t="shared" si="45"/>
        <v>1305.479</v>
      </c>
      <c r="H154" s="2">
        <f t="shared" si="45"/>
        <v>0</v>
      </c>
      <c r="I154" s="2">
        <f t="shared" si="45"/>
        <v>473286.23382458318</v>
      </c>
      <c r="J154" s="2">
        <f t="shared" si="45"/>
        <v>448836.34305228502</v>
      </c>
    </row>
    <row r="155" spans="1:10" x14ac:dyDescent="0.3">
      <c r="A155" s="22">
        <f t="shared" si="41"/>
        <v>139</v>
      </c>
      <c r="B155" s="23"/>
      <c r="C155" s="23"/>
      <c r="D155" s="30"/>
      <c r="E155" s="30"/>
      <c r="F155" s="30"/>
      <c r="G155" s="30"/>
      <c r="H155" s="30"/>
      <c r="I155" s="30"/>
      <c r="J155" s="30"/>
    </row>
    <row r="156" spans="1:10" x14ac:dyDescent="0.3">
      <c r="A156" s="22">
        <f t="shared" si="41"/>
        <v>140</v>
      </c>
      <c r="B156" s="54" t="s">
        <v>101</v>
      </c>
      <c r="C156" s="54" t="s">
        <v>282</v>
      </c>
      <c r="D156" s="24">
        <f>+'B-9 2026'!I156</f>
        <v>-43.010497400000105</v>
      </c>
      <c r="E156" s="24">
        <v>0.14487564999999999</v>
      </c>
      <c r="F156" s="24">
        <v>0</v>
      </c>
      <c r="G156" s="24">
        <v>0</v>
      </c>
      <c r="H156" s="24">
        <v>0</v>
      </c>
      <c r="I156" s="24">
        <v>-42.865621750000201</v>
      </c>
      <c r="J156" s="24">
        <v>-42.938059575000132</v>
      </c>
    </row>
    <row r="157" spans="1:10" x14ac:dyDescent="0.3">
      <c r="A157" s="22">
        <f t="shared" si="41"/>
        <v>141</v>
      </c>
      <c r="B157" s="54" t="s">
        <v>373</v>
      </c>
      <c r="C157" s="53" t="s">
        <v>283</v>
      </c>
      <c r="D157" s="24">
        <f>+'B-9 2026'!I157</f>
        <v>23.81</v>
      </c>
      <c r="E157" s="24">
        <v>0</v>
      </c>
      <c r="F157" s="24">
        <v>0</v>
      </c>
      <c r="G157" s="24">
        <v>0</v>
      </c>
      <c r="H157" s="24">
        <v>0</v>
      </c>
      <c r="I157" s="24">
        <v>23.81</v>
      </c>
      <c r="J157" s="24">
        <v>23.81</v>
      </c>
    </row>
    <row r="158" spans="1:10" x14ac:dyDescent="0.3">
      <c r="A158" s="22">
        <f t="shared" si="41"/>
        <v>142</v>
      </c>
      <c r="B158" s="54" t="s">
        <v>374</v>
      </c>
      <c r="C158" s="53" t="s">
        <v>284</v>
      </c>
      <c r="D158" s="24">
        <f>+'B-9 2026'!I158</f>
        <v>135.159999999999</v>
      </c>
      <c r="E158" s="24">
        <v>0</v>
      </c>
      <c r="F158" s="24">
        <v>0</v>
      </c>
      <c r="G158" s="24">
        <v>0</v>
      </c>
      <c r="H158" s="24">
        <v>0</v>
      </c>
      <c r="I158" s="24">
        <v>135.159999999999</v>
      </c>
      <c r="J158" s="24">
        <v>135.15999999999897</v>
      </c>
    </row>
    <row r="159" spans="1:10" x14ac:dyDescent="0.3">
      <c r="A159" s="22">
        <f t="shared" si="41"/>
        <v>143</v>
      </c>
      <c r="B159" s="54" t="s">
        <v>375</v>
      </c>
      <c r="C159" s="53" t="s">
        <v>285</v>
      </c>
      <c r="D159" s="24">
        <f>+'B-9 2026'!I159</f>
        <v>-909.03</v>
      </c>
      <c r="E159" s="24">
        <v>0</v>
      </c>
      <c r="F159" s="24">
        <v>0</v>
      </c>
      <c r="G159" s="24">
        <v>0</v>
      </c>
      <c r="H159" s="24">
        <v>0</v>
      </c>
      <c r="I159" s="24">
        <v>-909.03</v>
      </c>
      <c r="J159" s="24">
        <v>-909.03000000000009</v>
      </c>
    </row>
    <row r="160" spans="1:10" x14ac:dyDescent="0.3">
      <c r="A160" s="22">
        <f t="shared" si="41"/>
        <v>144</v>
      </c>
      <c r="B160" s="54" t="s">
        <v>376</v>
      </c>
      <c r="C160" s="53" t="s">
        <v>286</v>
      </c>
      <c r="D160" s="24">
        <f>+'B-9 2026'!I160</f>
        <v>-284.01</v>
      </c>
      <c r="E160" s="24">
        <v>0</v>
      </c>
      <c r="F160" s="24">
        <v>0</v>
      </c>
      <c r="G160" s="24">
        <v>0</v>
      </c>
      <c r="H160" s="24">
        <v>0</v>
      </c>
      <c r="I160" s="24">
        <v>-284.01</v>
      </c>
      <c r="J160" s="24">
        <v>-284.0100000000001</v>
      </c>
    </row>
    <row r="161" spans="1:10" x14ac:dyDescent="0.3">
      <c r="A161" s="22">
        <f t="shared" si="41"/>
        <v>145</v>
      </c>
      <c r="B161" s="54" t="s">
        <v>377</v>
      </c>
      <c r="C161" s="53" t="s">
        <v>287</v>
      </c>
      <c r="D161" s="24">
        <f>+'B-9 2026'!I161</f>
        <v>-65.39</v>
      </c>
      <c r="E161" s="24">
        <v>0</v>
      </c>
      <c r="F161" s="24">
        <v>0</v>
      </c>
      <c r="G161" s="24">
        <v>0</v>
      </c>
      <c r="H161" s="24">
        <v>0</v>
      </c>
      <c r="I161" s="24">
        <v>-65.39</v>
      </c>
      <c r="J161" s="24">
        <v>-65.39</v>
      </c>
    </row>
    <row r="162" spans="1:10" x14ac:dyDescent="0.3">
      <c r="A162" s="22">
        <f t="shared" si="41"/>
        <v>146</v>
      </c>
      <c r="B162" s="54" t="s">
        <v>721</v>
      </c>
      <c r="C162" s="23"/>
      <c r="D162" s="27">
        <f>SUM(D155:D161)</f>
        <v>-1142.4704974000012</v>
      </c>
      <c r="E162" s="27">
        <f t="shared" ref="E162:H162" si="46">SUM(E155:E161)</f>
        <v>0.14487564999999999</v>
      </c>
      <c r="F162" s="27">
        <f>SUM(F155:F161)</f>
        <v>0</v>
      </c>
      <c r="G162" s="27">
        <f t="shared" si="46"/>
        <v>0</v>
      </c>
      <c r="H162" s="27">
        <f t="shared" si="46"/>
        <v>0</v>
      </c>
      <c r="I162" s="27">
        <f t="shared" ref="I162:J162" si="47">SUM(I155:I161)</f>
        <v>-1142.3256217500013</v>
      </c>
      <c r="J162" s="27">
        <f t="shared" si="47"/>
        <v>-1142.3980595750015</v>
      </c>
    </row>
    <row r="163" spans="1:10" x14ac:dyDescent="0.3">
      <c r="A163" s="22">
        <f t="shared" si="41"/>
        <v>147</v>
      </c>
      <c r="B163" s="23"/>
      <c r="C163" s="23"/>
      <c r="D163" s="30"/>
      <c r="E163" s="30"/>
      <c r="F163" s="30"/>
      <c r="G163" s="30"/>
      <c r="H163" s="30"/>
      <c r="I163" s="30"/>
      <c r="J163" s="30"/>
    </row>
    <row r="164" spans="1:10" x14ac:dyDescent="0.3">
      <c r="A164" s="22">
        <f t="shared" si="41"/>
        <v>148</v>
      </c>
      <c r="B164" s="23" t="s">
        <v>102</v>
      </c>
      <c r="C164" s="23" t="s">
        <v>282</v>
      </c>
      <c r="D164" s="24">
        <f>+'B-9 2026'!I164</f>
        <v>1742.7996542271787</v>
      </c>
      <c r="E164" s="24">
        <v>187.75604737878714</v>
      </c>
      <c r="F164" s="24">
        <v>0.95999999999999985</v>
      </c>
      <c r="G164" s="24">
        <v>0</v>
      </c>
      <c r="H164" s="24">
        <v>0</v>
      </c>
      <c r="I164" s="24">
        <v>1929.5957016059647</v>
      </c>
      <c r="J164" s="24">
        <v>1836.2031893159105</v>
      </c>
    </row>
    <row r="165" spans="1:10" x14ac:dyDescent="0.3">
      <c r="A165" s="22">
        <f t="shared" si="41"/>
        <v>149</v>
      </c>
      <c r="B165" s="23" t="s">
        <v>103</v>
      </c>
      <c r="C165" s="23" t="s">
        <v>283</v>
      </c>
      <c r="D165" s="24">
        <f>+'B-9 2026'!I165</f>
        <v>2953.6897391090247</v>
      </c>
      <c r="E165" s="24">
        <v>201.36437642749888</v>
      </c>
      <c r="F165" s="24">
        <v>21</v>
      </c>
      <c r="G165" s="24">
        <v>0</v>
      </c>
      <c r="H165" s="24">
        <v>0</v>
      </c>
      <c r="I165" s="24">
        <v>3134.0541155365245</v>
      </c>
      <c r="J165" s="24">
        <v>3043.9644374126442</v>
      </c>
    </row>
    <row r="166" spans="1:10" x14ac:dyDescent="0.3">
      <c r="A166" s="22">
        <f t="shared" si="41"/>
        <v>150</v>
      </c>
      <c r="B166" s="23" t="s">
        <v>104</v>
      </c>
      <c r="C166" s="23" t="s">
        <v>284</v>
      </c>
      <c r="D166" s="24">
        <f>+'B-9 2026'!I166</f>
        <v>7324.2441852943148</v>
      </c>
      <c r="E166" s="24">
        <v>774.26196058971902</v>
      </c>
      <c r="F166" s="24">
        <v>10.32</v>
      </c>
      <c r="G166" s="24">
        <v>0</v>
      </c>
      <c r="H166" s="24">
        <v>0</v>
      </c>
      <c r="I166" s="24">
        <v>8088.1861458840358</v>
      </c>
      <c r="J166" s="24">
        <v>7706.2654612558435</v>
      </c>
    </row>
    <row r="167" spans="1:10" x14ac:dyDescent="0.3">
      <c r="A167" s="22">
        <f t="shared" si="41"/>
        <v>151</v>
      </c>
      <c r="B167" s="23" t="s">
        <v>105</v>
      </c>
      <c r="C167" s="23" t="s">
        <v>285</v>
      </c>
      <c r="D167" s="24">
        <f>+'B-9 2026'!I167</f>
        <v>40.153797682696194</v>
      </c>
      <c r="E167" s="24">
        <v>17.320791882622153</v>
      </c>
      <c r="F167" s="24">
        <v>0</v>
      </c>
      <c r="G167" s="24">
        <v>0</v>
      </c>
      <c r="H167" s="24">
        <v>0</v>
      </c>
      <c r="I167" s="24">
        <v>57.474589565318396</v>
      </c>
      <c r="J167" s="24">
        <v>48.814193624007316</v>
      </c>
    </row>
    <row r="168" spans="1:10" x14ac:dyDescent="0.3">
      <c r="A168" s="22">
        <f t="shared" si="41"/>
        <v>152</v>
      </c>
      <c r="B168" s="23" t="s">
        <v>106</v>
      </c>
      <c r="C168" s="23" t="s">
        <v>285</v>
      </c>
      <c r="D168" s="24">
        <f>+'B-9 2026'!I168</f>
        <v>4488.7398660000099</v>
      </c>
      <c r="E168" s="24">
        <v>3.0993165000000134</v>
      </c>
      <c r="F168" s="24">
        <v>61.79999999999999</v>
      </c>
      <c r="G168" s="24">
        <v>0</v>
      </c>
      <c r="H168" s="24">
        <v>0</v>
      </c>
      <c r="I168" s="24">
        <v>4430.0391825000197</v>
      </c>
      <c r="J168" s="24">
        <v>4459.3928288333473</v>
      </c>
    </row>
    <row r="169" spans="1:10" x14ac:dyDescent="0.3">
      <c r="A169" s="22">
        <f t="shared" si="41"/>
        <v>153</v>
      </c>
      <c r="B169" s="23" t="s">
        <v>107</v>
      </c>
      <c r="C169" s="23" t="s">
        <v>286</v>
      </c>
      <c r="D169" s="24">
        <f>+'B-9 2026'!I169</f>
        <v>2530.565548650557</v>
      </c>
      <c r="E169" s="24">
        <v>239.0707345043069</v>
      </c>
      <c r="F169" s="24">
        <v>2.52</v>
      </c>
      <c r="G169" s="24">
        <v>0</v>
      </c>
      <c r="H169" s="24">
        <v>0</v>
      </c>
      <c r="I169" s="24">
        <v>2767.1162831548554</v>
      </c>
      <c r="J169" s="24">
        <v>2648.8525051650818</v>
      </c>
    </row>
    <row r="170" spans="1:10" x14ac:dyDescent="0.3">
      <c r="A170" s="22">
        <f t="shared" si="41"/>
        <v>154</v>
      </c>
      <c r="B170" s="23" t="s">
        <v>108</v>
      </c>
      <c r="C170" s="23" t="s">
        <v>287</v>
      </c>
      <c r="D170" s="24">
        <f>+'B-9 2026'!I170</f>
        <v>110.94240950655073</v>
      </c>
      <c r="E170" s="24">
        <v>16.379131160038892</v>
      </c>
      <c r="F170" s="24">
        <v>0</v>
      </c>
      <c r="G170" s="24">
        <v>0</v>
      </c>
      <c r="H170" s="24">
        <v>0</v>
      </c>
      <c r="I170" s="24">
        <v>127.32154066658953</v>
      </c>
      <c r="J170" s="24">
        <v>119.13197508657042</v>
      </c>
    </row>
    <row r="171" spans="1:10" x14ac:dyDescent="0.3">
      <c r="A171" s="22">
        <f t="shared" si="41"/>
        <v>155</v>
      </c>
      <c r="B171" s="23" t="s">
        <v>722</v>
      </c>
      <c r="C171" s="23"/>
      <c r="D171" s="27">
        <f>SUM(D164:D170)</f>
        <v>19191.135200470333</v>
      </c>
      <c r="E171" s="27">
        <f t="shared" ref="E171:H171" si="48">SUM(E164:E170)</f>
        <v>1439.252358442973</v>
      </c>
      <c r="F171" s="27">
        <f>SUM(F164:F170)</f>
        <v>96.59999999999998</v>
      </c>
      <c r="G171" s="27">
        <f t="shared" ref="G171" si="49">SUM(G164:G170)</f>
        <v>0</v>
      </c>
      <c r="H171" s="27">
        <f t="shared" si="48"/>
        <v>0</v>
      </c>
      <c r="I171" s="27">
        <f t="shared" ref="I171:J171" si="50">SUM(I164:I170)</f>
        <v>20533.787558913311</v>
      </c>
      <c r="J171" s="27">
        <f t="shared" si="50"/>
        <v>19862.624590693405</v>
      </c>
    </row>
    <row r="172" spans="1:10" x14ac:dyDescent="0.3">
      <c r="A172" s="22">
        <f t="shared" si="41"/>
        <v>156</v>
      </c>
      <c r="B172" s="23"/>
      <c r="C172" s="23"/>
      <c r="D172" s="30"/>
      <c r="E172" s="30"/>
      <c r="F172" s="30"/>
      <c r="G172" s="30"/>
      <c r="H172" s="30"/>
      <c r="I172" s="30"/>
      <c r="J172" s="30"/>
    </row>
    <row r="173" spans="1:10" x14ac:dyDescent="0.3">
      <c r="A173" s="22">
        <f t="shared" si="41"/>
        <v>157</v>
      </c>
      <c r="B173" s="23" t="s">
        <v>109</v>
      </c>
      <c r="C173" s="23" t="s">
        <v>282</v>
      </c>
      <c r="D173" s="24">
        <f>+'B-9 2026'!I173</f>
        <v>149.61980531217202</v>
      </c>
      <c r="E173" s="24">
        <v>1.9167801225265928</v>
      </c>
      <c r="F173" s="24">
        <v>0</v>
      </c>
      <c r="G173" s="24">
        <v>0</v>
      </c>
      <c r="H173" s="24">
        <v>0</v>
      </c>
      <c r="I173" s="24">
        <v>151.53658543469876</v>
      </c>
      <c r="J173" s="24">
        <v>150.57819537343551</v>
      </c>
    </row>
    <row r="174" spans="1:10" x14ac:dyDescent="0.3">
      <c r="A174" s="22">
        <f t="shared" si="41"/>
        <v>158</v>
      </c>
      <c r="B174" s="23" t="s">
        <v>110</v>
      </c>
      <c r="C174" s="23" t="s">
        <v>283</v>
      </c>
      <c r="D174" s="24">
        <f>+'B-9 2026'!I174</f>
        <v>151.37733558188398</v>
      </c>
      <c r="E174" s="24">
        <v>0.74504264252335217</v>
      </c>
      <c r="F174" s="24">
        <v>0</v>
      </c>
      <c r="G174" s="24">
        <v>0</v>
      </c>
      <c r="H174" s="24">
        <v>0</v>
      </c>
      <c r="I174" s="24">
        <v>152.12237822440702</v>
      </c>
      <c r="J174" s="24">
        <v>151.74985690314563</v>
      </c>
    </row>
    <row r="175" spans="1:10" x14ac:dyDescent="0.3">
      <c r="A175" s="22">
        <f t="shared" si="41"/>
        <v>159</v>
      </c>
      <c r="B175" s="23" t="s">
        <v>111</v>
      </c>
      <c r="C175" s="23" t="s">
        <v>284</v>
      </c>
      <c r="D175" s="24">
        <f>+'B-9 2026'!I175</f>
        <v>9078.797628295586</v>
      </c>
      <c r="E175" s="24">
        <v>1351.9156473008304</v>
      </c>
      <c r="F175" s="24">
        <v>0</v>
      </c>
      <c r="G175" s="24">
        <v>0</v>
      </c>
      <c r="H175" s="24">
        <v>0</v>
      </c>
      <c r="I175" s="24">
        <v>10430.713275596436</v>
      </c>
      <c r="J175" s="24">
        <v>9754.7554519460118</v>
      </c>
    </row>
    <row r="176" spans="1:10" x14ac:dyDescent="0.3">
      <c r="A176" s="22">
        <f t="shared" si="41"/>
        <v>160</v>
      </c>
      <c r="B176" s="23" t="s">
        <v>112</v>
      </c>
      <c r="C176" s="23" t="s">
        <v>285</v>
      </c>
      <c r="D176" s="24">
        <f>+'B-9 2026'!I176</f>
        <v>2215.4763902000936</v>
      </c>
      <c r="E176" s="24">
        <v>45.533757704479257</v>
      </c>
      <c r="F176" s="24">
        <v>0</v>
      </c>
      <c r="G176" s="24">
        <v>0</v>
      </c>
      <c r="H176" s="24">
        <v>0</v>
      </c>
      <c r="I176" s="24">
        <v>2261.0101479045734</v>
      </c>
      <c r="J176" s="24">
        <v>2248.5519379438051</v>
      </c>
    </row>
    <row r="177" spans="1:10" x14ac:dyDescent="0.3">
      <c r="A177" s="22">
        <f t="shared" si="41"/>
        <v>161</v>
      </c>
      <c r="B177" s="23" t="s">
        <v>113</v>
      </c>
      <c r="C177" s="23" t="s">
        <v>286</v>
      </c>
      <c r="D177" s="24">
        <f>+'B-9 2026'!I177</f>
        <v>193.756419531999</v>
      </c>
      <c r="E177" s="24">
        <v>14.317245907249989</v>
      </c>
      <c r="F177" s="24">
        <v>5.16</v>
      </c>
      <c r="G177" s="24">
        <v>0</v>
      </c>
      <c r="H177" s="24">
        <v>0</v>
      </c>
      <c r="I177" s="24">
        <v>202.91366543924903</v>
      </c>
      <c r="J177" s="24">
        <v>198.35553915229079</v>
      </c>
    </row>
    <row r="178" spans="1:10" x14ac:dyDescent="0.3">
      <c r="A178" s="22">
        <f t="shared" si="41"/>
        <v>162</v>
      </c>
      <c r="B178" s="23" t="s">
        <v>114</v>
      </c>
      <c r="C178" s="23" t="s">
        <v>287</v>
      </c>
      <c r="D178" s="24">
        <f>+'B-9 2026'!I178</f>
        <v>790.67423302984696</v>
      </c>
      <c r="E178" s="24">
        <v>263.01425034352644</v>
      </c>
      <c r="F178" s="24">
        <v>0</v>
      </c>
      <c r="G178" s="24">
        <v>0</v>
      </c>
      <c r="H178" s="24">
        <v>0</v>
      </c>
      <c r="I178" s="24">
        <v>1053.68848337337</v>
      </c>
      <c r="J178" s="24">
        <v>922.18135820160978</v>
      </c>
    </row>
    <row r="179" spans="1:10" x14ac:dyDescent="0.3">
      <c r="A179" s="22">
        <f t="shared" si="41"/>
        <v>163</v>
      </c>
      <c r="B179" s="23" t="s">
        <v>723</v>
      </c>
      <c r="C179" s="23"/>
      <c r="D179" s="27">
        <f>SUM(D173:D178)</f>
        <v>12579.701811951583</v>
      </c>
      <c r="E179" s="27">
        <f t="shared" ref="E179:H179" si="51">SUM(E173:E178)</f>
        <v>1677.4427240211362</v>
      </c>
      <c r="F179" s="27">
        <f>SUM(F173:F178)</f>
        <v>5.16</v>
      </c>
      <c r="G179" s="27">
        <f t="shared" ref="G179" si="52">SUM(G173:G178)</f>
        <v>0</v>
      </c>
      <c r="H179" s="27">
        <f t="shared" si="51"/>
        <v>0</v>
      </c>
      <c r="I179" s="27">
        <f t="shared" ref="I179:J179" si="53">SUM(I173:I178)</f>
        <v>14251.984535972733</v>
      </c>
      <c r="J179" s="27">
        <f t="shared" si="53"/>
        <v>13426.172339520299</v>
      </c>
    </row>
    <row r="180" spans="1:10" x14ac:dyDescent="0.3">
      <c r="A180" s="22">
        <f t="shared" si="41"/>
        <v>164</v>
      </c>
      <c r="B180" s="23"/>
      <c r="C180" s="23"/>
      <c r="D180" s="30"/>
      <c r="E180" s="30"/>
      <c r="F180" s="30"/>
      <c r="G180" s="30"/>
      <c r="H180" s="30"/>
      <c r="I180" s="30"/>
      <c r="J180" s="30"/>
    </row>
    <row r="181" spans="1:10" x14ac:dyDescent="0.3">
      <c r="A181" s="22">
        <f t="shared" si="41"/>
        <v>165</v>
      </c>
      <c r="B181" s="23" t="s">
        <v>115</v>
      </c>
      <c r="C181" s="23" t="s">
        <v>282</v>
      </c>
      <c r="D181" s="24">
        <f>+'B-9 2026'!I181</f>
        <v>1945.3212599999999</v>
      </c>
      <c r="E181" s="24">
        <v>1.8003150000000001</v>
      </c>
      <c r="F181" s="24">
        <v>0</v>
      </c>
      <c r="G181" s="24">
        <v>0</v>
      </c>
      <c r="H181" s="24">
        <v>0</v>
      </c>
      <c r="I181" s="24">
        <v>1947.1215749999999</v>
      </c>
      <c r="J181" s="24">
        <v>1946.2214174999999</v>
      </c>
    </row>
    <row r="182" spans="1:10" x14ac:dyDescent="0.3">
      <c r="A182" s="22">
        <f t="shared" si="41"/>
        <v>166</v>
      </c>
      <c r="B182" s="23" t="s">
        <v>116</v>
      </c>
      <c r="C182" s="23" t="s">
        <v>283</v>
      </c>
      <c r="D182" s="24">
        <f>+'B-9 2026'!I182</f>
        <v>1945.4671599999999</v>
      </c>
      <c r="E182" s="24">
        <v>3.2617899999999991</v>
      </c>
      <c r="F182" s="24">
        <v>0</v>
      </c>
      <c r="G182" s="24">
        <v>0</v>
      </c>
      <c r="H182" s="24">
        <v>0</v>
      </c>
      <c r="I182" s="24">
        <v>1948.7289499999999</v>
      </c>
      <c r="J182" s="24">
        <v>1947.098054999997</v>
      </c>
    </row>
    <row r="183" spans="1:10" x14ac:dyDescent="0.3">
      <c r="A183" s="22">
        <f t="shared" si="41"/>
        <v>167</v>
      </c>
      <c r="B183" s="23" t="s">
        <v>117</v>
      </c>
      <c r="C183" s="23" t="s">
        <v>284</v>
      </c>
      <c r="D183" s="24">
        <f>+'B-9 2026'!I183</f>
        <v>10439.513560000001</v>
      </c>
      <c r="E183" s="24">
        <v>257.34338999999994</v>
      </c>
      <c r="F183" s="24">
        <v>0</v>
      </c>
      <c r="G183" s="24">
        <v>0</v>
      </c>
      <c r="H183" s="24">
        <v>0</v>
      </c>
      <c r="I183" s="24">
        <v>10696.856949999999</v>
      </c>
      <c r="J183" s="24">
        <v>10568.185255</v>
      </c>
    </row>
    <row r="184" spans="1:10" x14ac:dyDescent="0.3">
      <c r="A184" s="22">
        <f t="shared" si="41"/>
        <v>168</v>
      </c>
      <c r="B184" s="23" t="s">
        <v>118</v>
      </c>
      <c r="C184" s="23" t="s">
        <v>285</v>
      </c>
      <c r="D184" s="24">
        <f>+'B-9 2026'!I184</f>
        <v>3921.2127999999998</v>
      </c>
      <c r="E184" s="24">
        <v>6.6231999999999998</v>
      </c>
      <c r="F184" s="24">
        <v>0</v>
      </c>
      <c r="G184" s="24">
        <v>0</v>
      </c>
      <c r="H184" s="24">
        <v>0</v>
      </c>
      <c r="I184" s="24">
        <v>3927.8359999999998</v>
      </c>
      <c r="J184" s="24">
        <v>3924.5243999999971</v>
      </c>
    </row>
    <row r="185" spans="1:10" x14ac:dyDescent="0.3">
      <c r="A185" s="22">
        <f t="shared" si="41"/>
        <v>169</v>
      </c>
      <c r="B185" s="23" t="s">
        <v>119</v>
      </c>
      <c r="C185" s="23" t="s">
        <v>286</v>
      </c>
      <c r="D185" s="24">
        <f>+'B-9 2026'!I185</f>
        <v>1252.05358156435</v>
      </c>
      <c r="E185" s="24">
        <v>132.9743312079207</v>
      </c>
      <c r="F185" s="24">
        <v>0</v>
      </c>
      <c r="G185" s="24">
        <v>0</v>
      </c>
      <c r="H185" s="24">
        <v>0</v>
      </c>
      <c r="I185" s="24">
        <v>1385.0279127722699</v>
      </c>
      <c r="J185" s="24">
        <v>1318.5407471683116</v>
      </c>
    </row>
    <row r="186" spans="1:10" x14ac:dyDescent="0.3">
      <c r="A186" s="22">
        <f t="shared" si="41"/>
        <v>170</v>
      </c>
      <c r="B186" s="23" t="s">
        <v>120</v>
      </c>
      <c r="C186" s="23" t="s">
        <v>287</v>
      </c>
      <c r="D186" s="24">
        <f>+'B-9 2026'!I186</f>
        <v>582.78517281045902</v>
      </c>
      <c r="E186" s="24">
        <v>4.4682771895429312</v>
      </c>
      <c r="F186" s="24">
        <v>2.0399999999999996</v>
      </c>
      <c r="G186" s="24">
        <v>0</v>
      </c>
      <c r="H186" s="24">
        <v>0</v>
      </c>
      <c r="I186" s="24">
        <v>585.21345000000201</v>
      </c>
      <c r="J186" s="24">
        <v>585.40582380593446</v>
      </c>
    </row>
    <row r="187" spans="1:10" x14ac:dyDescent="0.3">
      <c r="A187" s="22">
        <f t="shared" si="41"/>
        <v>171</v>
      </c>
      <c r="B187" s="23" t="s">
        <v>121</v>
      </c>
      <c r="C187" s="23" t="s">
        <v>287</v>
      </c>
      <c r="D187" s="24">
        <f>+'B-9 2026'!I187</f>
        <v>21.33</v>
      </c>
      <c r="E187" s="24">
        <v>0</v>
      </c>
      <c r="F187" s="24">
        <v>0</v>
      </c>
      <c r="G187" s="24">
        <v>0</v>
      </c>
      <c r="H187" s="24">
        <v>0</v>
      </c>
      <c r="I187" s="24">
        <v>21.33</v>
      </c>
      <c r="J187" s="24">
        <v>21.329999999999991</v>
      </c>
    </row>
    <row r="188" spans="1:10" x14ac:dyDescent="0.3">
      <c r="A188" s="22">
        <f t="shared" si="41"/>
        <v>172</v>
      </c>
      <c r="B188" s="23" t="s">
        <v>724</v>
      </c>
      <c r="C188" s="23"/>
      <c r="D188" s="27">
        <f>SUM(D181:D187)</f>
        <v>20107.68353437481</v>
      </c>
      <c r="E188" s="27">
        <f t="shared" ref="E188:H188" si="54">SUM(E181:E187)</f>
        <v>406.47130339746354</v>
      </c>
      <c r="F188" s="27">
        <f>SUM(F181:F187)</f>
        <v>2.0399999999999996</v>
      </c>
      <c r="G188" s="27">
        <f t="shared" ref="G188" si="55">SUM(G181:G187)</f>
        <v>0</v>
      </c>
      <c r="H188" s="27">
        <f t="shared" si="54"/>
        <v>0</v>
      </c>
      <c r="I188" s="27">
        <f t="shared" ref="I188:J188" si="56">SUM(I181:I187)</f>
        <v>20512.114837772275</v>
      </c>
      <c r="J188" s="27">
        <f t="shared" si="56"/>
        <v>20311.30569847424</v>
      </c>
    </row>
    <row r="189" spans="1:10" x14ac:dyDescent="0.3">
      <c r="A189" s="22">
        <f t="shared" si="41"/>
        <v>173</v>
      </c>
      <c r="B189" s="23"/>
      <c r="C189" s="23"/>
      <c r="D189" s="24"/>
      <c r="E189" s="24"/>
      <c r="F189" s="24"/>
      <c r="G189" s="24"/>
      <c r="H189" s="24"/>
      <c r="I189" s="24"/>
      <c r="J189" s="24"/>
    </row>
    <row r="190" spans="1:10" x14ac:dyDescent="0.3">
      <c r="A190" s="22">
        <f t="shared" si="41"/>
        <v>174</v>
      </c>
      <c r="B190" s="29" t="s">
        <v>122</v>
      </c>
      <c r="C190" s="29" t="s">
        <v>282</v>
      </c>
      <c r="D190" s="24">
        <f>+'B-9 2026'!I190</f>
        <v>3459.3533683498399</v>
      </c>
      <c r="E190" s="24">
        <v>87.197988949247588</v>
      </c>
      <c r="F190" s="24">
        <v>56.880000000000017</v>
      </c>
      <c r="G190" s="24">
        <v>45.143000000000001</v>
      </c>
      <c r="H190" s="24">
        <v>0</v>
      </c>
      <c r="I190" s="24">
        <v>3444.5283572990897</v>
      </c>
      <c r="J190" s="24">
        <v>3449.7559795026832</v>
      </c>
    </row>
    <row r="191" spans="1:10" x14ac:dyDescent="0.3">
      <c r="A191" s="22">
        <f t="shared" si="41"/>
        <v>175</v>
      </c>
      <c r="B191" s="29" t="s">
        <v>123</v>
      </c>
      <c r="C191" s="29" t="s">
        <v>283</v>
      </c>
      <c r="D191" s="24">
        <f>+'B-9 2026'!I191</f>
        <v>-234.826198427051</v>
      </c>
      <c r="E191" s="24">
        <v>23.729415607114799</v>
      </c>
      <c r="F191" s="24">
        <v>0</v>
      </c>
      <c r="G191" s="24">
        <v>59.807000000000002</v>
      </c>
      <c r="H191" s="24">
        <v>0</v>
      </c>
      <c r="I191" s="24">
        <v>-270.90378281993696</v>
      </c>
      <c r="J191" s="24">
        <v>-253.93479831580169</v>
      </c>
    </row>
    <row r="192" spans="1:10" x14ac:dyDescent="0.3">
      <c r="A192" s="22">
        <f t="shared" si="41"/>
        <v>176</v>
      </c>
      <c r="B192" s="29" t="s">
        <v>124</v>
      </c>
      <c r="C192" s="29" t="s">
        <v>283</v>
      </c>
      <c r="D192" s="24">
        <f>+'B-9 2026'!I192</f>
        <v>5886.4624839999797</v>
      </c>
      <c r="E192" s="24">
        <v>3.4083809999999897</v>
      </c>
      <c r="F192" s="24">
        <v>173.16000000000005</v>
      </c>
      <c r="G192" s="24">
        <v>0</v>
      </c>
      <c r="H192" s="24">
        <v>0</v>
      </c>
      <c r="I192" s="24">
        <v>5716.71086499998</v>
      </c>
      <c r="J192" s="24">
        <v>5801.5946109999804</v>
      </c>
    </row>
    <row r="193" spans="1:10" x14ac:dyDescent="0.3">
      <c r="A193" s="22">
        <f t="shared" si="41"/>
        <v>177</v>
      </c>
      <c r="B193" s="29" t="s">
        <v>125</v>
      </c>
      <c r="C193" s="29" t="s">
        <v>284</v>
      </c>
      <c r="D193" s="24">
        <f>+'B-9 2026'!I193</f>
        <v>62461.027364052345</v>
      </c>
      <c r="E193" s="24">
        <v>721.78338457123607</v>
      </c>
      <c r="F193" s="24">
        <v>19.2</v>
      </c>
      <c r="G193" s="24">
        <v>488.61299999999994</v>
      </c>
      <c r="H193" s="24">
        <v>0</v>
      </c>
      <c r="I193" s="24">
        <v>62674.997748623493</v>
      </c>
      <c r="J193" s="24">
        <v>62505.158941466136</v>
      </c>
    </row>
    <row r="194" spans="1:10" x14ac:dyDescent="0.3">
      <c r="A194" s="22">
        <f t="shared" si="41"/>
        <v>178</v>
      </c>
      <c r="B194" s="29" t="s">
        <v>126</v>
      </c>
      <c r="C194" s="29" t="s">
        <v>284</v>
      </c>
      <c r="D194" s="24">
        <f>+'B-9 2026'!I194</f>
        <v>-4484.3132551488507</v>
      </c>
      <c r="E194" s="24">
        <v>0</v>
      </c>
      <c r="F194" s="24">
        <v>0</v>
      </c>
      <c r="G194" s="24">
        <v>0</v>
      </c>
      <c r="H194" s="24">
        <v>0</v>
      </c>
      <c r="I194" s="24">
        <v>-4484.3132551488507</v>
      </c>
      <c r="J194" s="24">
        <v>-4484.3132551488516</v>
      </c>
    </row>
    <row r="195" spans="1:10" x14ac:dyDescent="0.3">
      <c r="A195" s="22">
        <f t="shared" si="41"/>
        <v>179</v>
      </c>
      <c r="B195" s="29" t="s">
        <v>127</v>
      </c>
      <c r="C195" s="29" t="s">
        <v>285</v>
      </c>
      <c r="D195" s="24">
        <f>+'B-9 2026'!I195</f>
        <v>17344.343191285428</v>
      </c>
      <c r="E195" s="24">
        <v>176.11933313220632</v>
      </c>
      <c r="F195" s="24">
        <v>0</v>
      </c>
      <c r="G195" s="24">
        <v>128.23499999999999</v>
      </c>
      <c r="H195" s="24">
        <v>0</v>
      </c>
      <c r="I195" s="24">
        <v>17392.22752441762</v>
      </c>
      <c r="J195" s="24">
        <v>17352.674396313076</v>
      </c>
    </row>
    <row r="196" spans="1:10" x14ac:dyDescent="0.3">
      <c r="A196" s="22">
        <f t="shared" si="41"/>
        <v>180</v>
      </c>
      <c r="B196" s="29" t="s">
        <v>128</v>
      </c>
      <c r="C196" s="29" t="s">
        <v>286</v>
      </c>
      <c r="D196" s="24">
        <f>+'B-9 2026'!I196</f>
        <v>4440.08079894814</v>
      </c>
      <c r="E196" s="24">
        <v>85.937270549234924</v>
      </c>
      <c r="F196" s="24">
        <v>20.879999999999995</v>
      </c>
      <c r="G196" s="24">
        <v>52.625000000000007</v>
      </c>
      <c r="H196" s="24">
        <v>0</v>
      </c>
      <c r="I196" s="24">
        <v>4452.513069497375</v>
      </c>
      <c r="J196" s="24">
        <v>4443.4271917044834</v>
      </c>
    </row>
    <row r="197" spans="1:10" x14ac:dyDescent="0.3">
      <c r="A197" s="22">
        <f t="shared" si="41"/>
        <v>181</v>
      </c>
      <c r="B197" s="29" t="s">
        <v>129</v>
      </c>
      <c r="C197" s="29" t="s">
        <v>287</v>
      </c>
      <c r="D197" s="24">
        <f>+'B-9 2026'!I197</f>
        <v>734.56373066228707</v>
      </c>
      <c r="E197" s="24">
        <v>-0.22936678509308528</v>
      </c>
      <c r="F197" s="24">
        <v>1.5599999999999996</v>
      </c>
      <c r="G197" s="24">
        <v>9.1679999999999993</v>
      </c>
      <c r="H197" s="24">
        <v>0</v>
      </c>
      <c r="I197" s="24">
        <v>723.60636387719387</v>
      </c>
      <c r="J197" s="24">
        <v>728.74971621142004</v>
      </c>
    </row>
    <row r="198" spans="1:10" x14ac:dyDescent="0.3">
      <c r="A198" s="22">
        <f t="shared" si="41"/>
        <v>182</v>
      </c>
      <c r="B198" t="s">
        <v>725</v>
      </c>
      <c r="C198" s="23"/>
      <c r="D198" s="27">
        <f>SUM(D190:D197)</f>
        <v>89606.691483722112</v>
      </c>
      <c r="E198" s="27">
        <f t="shared" ref="E198:H198" si="57">SUM(E190:E197)</f>
        <v>1097.9464070239464</v>
      </c>
      <c r="F198" s="27">
        <f>SUM(F190:F197)</f>
        <v>271.68000000000006</v>
      </c>
      <c r="G198" s="27">
        <f t="shared" ref="G198" si="58">SUM(G190:G197)</f>
        <v>783.59100000000001</v>
      </c>
      <c r="H198" s="27">
        <f t="shared" si="57"/>
        <v>0</v>
      </c>
      <c r="I198" s="27">
        <f t="shared" ref="I198:J198" si="59">SUM(I190:I197)</f>
        <v>89649.366890745951</v>
      </c>
      <c r="J198" s="27">
        <f t="shared" si="59"/>
        <v>89543.112782733107</v>
      </c>
    </row>
    <row r="199" spans="1:10" x14ac:dyDescent="0.3">
      <c r="A199" s="22">
        <f t="shared" si="41"/>
        <v>183</v>
      </c>
      <c r="B199" s="23"/>
      <c r="C199" s="23"/>
      <c r="D199" s="24"/>
      <c r="E199" s="24"/>
      <c r="F199" s="24"/>
      <c r="G199" s="24"/>
      <c r="H199" s="24"/>
      <c r="I199" s="24"/>
      <c r="J199" s="24"/>
    </row>
    <row r="200" spans="1:10" x14ac:dyDescent="0.3">
      <c r="A200" s="22">
        <f t="shared" si="41"/>
        <v>184</v>
      </c>
      <c r="B200" s="29" t="s">
        <v>130</v>
      </c>
      <c r="C200" s="29" t="s">
        <v>282</v>
      </c>
      <c r="D200" s="24">
        <f>+'B-9 2026'!I200</f>
        <v>6153.8480319999699</v>
      </c>
      <c r="E200" s="24">
        <v>2.4602679999999904</v>
      </c>
      <c r="F200" s="24">
        <v>24.24</v>
      </c>
      <c r="G200" s="24">
        <v>0</v>
      </c>
      <c r="H200" s="24">
        <v>0</v>
      </c>
      <c r="I200" s="24">
        <v>6132.0682999999699</v>
      </c>
      <c r="J200" s="24">
        <v>6142.9589066666376</v>
      </c>
    </row>
    <row r="201" spans="1:10" x14ac:dyDescent="0.3">
      <c r="A201" s="22">
        <f t="shared" si="41"/>
        <v>185</v>
      </c>
      <c r="B201" s="29" t="s">
        <v>131</v>
      </c>
      <c r="C201" s="29" t="s">
        <v>283</v>
      </c>
      <c r="D201" s="24">
        <f>+'B-9 2026'!I201</f>
        <v>8928.8471458529493</v>
      </c>
      <c r="E201" s="24">
        <v>564.96322111764732</v>
      </c>
      <c r="F201" s="24">
        <v>20.879999999999995</v>
      </c>
      <c r="G201" s="24">
        <v>0</v>
      </c>
      <c r="H201" s="24">
        <v>0</v>
      </c>
      <c r="I201" s="24">
        <v>9472.9303669706005</v>
      </c>
      <c r="J201" s="24">
        <v>9200.9768285588325</v>
      </c>
    </row>
    <row r="202" spans="1:10" x14ac:dyDescent="0.3">
      <c r="A202" s="22">
        <f t="shared" si="41"/>
        <v>186</v>
      </c>
      <c r="B202" s="29" t="s">
        <v>132</v>
      </c>
      <c r="C202" s="29" t="s">
        <v>284</v>
      </c>
      <c r="D202" s="24">
        <f>+'B-9 2026'!I202</f>
        <v>26563.040000000001</v>
      </c>
      <c r="E202" s="24">
        <v>0</v>
      </c>
      <c r="F202" s="24">
        <v>13.199999999999998</v>
      </c>
      <c r="G202" s="24">
        <v>0</v>
      </c>
      <c r="H202" s="24">
        <v>0</v>
      </c>
      <c r="I202" s="24">
        <v>26549.84</v>
      </c>
      <c r="J202" s="24">
        <v>26556.440000000002</v>
      </c>
    </row>
    <row r="203" spans="1:10" x14ac:dyDescent="0.3">
      <c r="A203" s="22">
        <f t="shared" si="41"/>
        <v>187</v>
      </c>
      <c r="B203" s="29" t="s">
        <v>133</v>
      </c>
      <c r="C203" s="29" t="s">
        <v>285</v>
      </c>
      <c r="D203" s="24">
        <f>+'B-9 2026'!I203</f>
        <v>7877.5399519999992</v>
      </c>
      <c r="E203" s="24">
        <v>9.4424879999999991</v>
      </c>
      <c r="F203" s="24">
        <v>0</v>
      </c>
      <c r="G203" s="24">
        <v>0</v>
      </c>
      <c r="H203" s="24">
        <v>0</v>
      </c>
      <c r="I203" s="24">
        <v>7886.9824399999898</v>
      </c>
      <c r="J203" s="24">
        <v>7882.2611959999967</v>
      </c>
    </row>
    <row r="204" spans="1:10" x14ac:dyDescent="0.3">
      <c r="A204" s="22">
        <f t="shared" si="41"/>
        <v>188</v>
      </c>
      <c r="B204" s="29" t="s">
        <v>134</v>
      </c>
      <c r="C204" s="29" t="s">
        <v>286</v>
      </c>
      <c r="D204" s="24">
        <f>+'B-9 2026'!I204</f>
        <v>6926.9176600000101</v>
      </c>
      <c r="E204" s="24">
        <v>3.4771150000000084</v>
      </c>
      <c r="F204" s="24">
        <v>21.84</v>
      </c>
      <c r="G204" s="24">
        <v>0</v>
      </c>
      <c r="H204" s="24">
        <v>0</v>
      </c>
      <c r="I204" s="24">
        <v>6908.5547750000096</v>
      </c>
      <c r="J204" s="24">
        <v>6917.7370516666788</v>
      </c>
    </row>
    <row r="205" spans="1:10" x14ac:dyDescent="0.3">
      <c r="A205" s="22">
        <f t="shared" si="41"/>
        <v>189</v>
      </c>
      <c r="B205" s="29" t="s">
        <v>135</v>
      </c>
      <c r="C205" s="29" t="s">
        <v>287</v>
      </c>
      <c r="D205" s="24">
        <f>+'B-9 2026'!I205</f>
        <v>941.94628032189507</v>
      </c>
      <c r="E205" s="24">
        <v>61.323144098039428</v>
      </c>
      <c r="F205" s="24">
        <v>4.4400000000000004</v>
      </c>
      <c r="G205" s="24">
        <v>872.00000000000057</v>
      </c>
      <c r="H205" s="24">
        <v>0</v>
      </c>
      <c r="I205" s="24">
        <v>126.82942441993404</v>
      </c>
      <c r="J205" s="24">
        <v>534.40192313235264</v>
      </c>
    </row>
    <row r="206" spans="1:10" x14ac:dyDescent="0.3">
      <c r="A206" s="22">
        <f t="shared" si="41"/>
        <v>190</v>
      </c>
      <c r="B206" t="s">
        <v>726</v>
      </c>
      <c r="C206" s="23"/>
      <c r="D206" s="27">
        <f>SUM(D200:D205)</f>
        <v>57392.139070174817</v>
      </c>
      <c r="E206" s="27">
        <f t="shared" ref="E206:H206" si="60">SUM(E200:E205)</f>
        <v>641.66623621568681</v>
      </c>
      <c r="F206" s="27">
        <f>SUM(F200:F205)</f>
        <v>84.59999999999998</v>
      </c>
      <c r="G206" s="27">
        <f t="shared" ref="G206" si="61">SUM(G200:G205)</f>
        <v>872.00000000000057</v>
      </c>
      <c r="H206" s="27">
        <f t="shared" si="60"/>
        <v>0</v>
      </c>
      <c r="I206" s="27">
        <f t="shared" ref="I206:J206" si="62">SUM(I200:I205)</f>
        <v>57077.205306390511</v>
      </c>
      <c r="J206" s="27">
        <f t="shared" si="62"/>
        <v>57234.775906024508</v>
      </c>
    </row>
    <row r="207" spans="1:10" x14ac:dyDescent="0.3">
      <c r="A207" s="22">
        <f t="shared" si="41"/>
        <v>191</v>
      </c>
      <c r="B207" s="23"/>
      <c r="C207" s="23"/>
      <c r="D207" s="24"/>
      <c r="E207" s="24"/>
      <c r="F207" s="24"/>
      <c r="G207" s="24"/>
      <c r="H207" s="24"/>
      <c r="I207" s="24"/>
      <c r="J207" s="24"/>
    </row>
    <row r="208" spans="1:10" x14ac:dyDescent="0.3">
      <c r="A208" s="22">
        <f t="shared" si="41"/>
        <v>192</v>
      </c>
      <c r="B208" s="54" t="s">
        <v>136</v>
      </c>
      <c r="C208" s="54" t="s">
        <v>282</v>
      </c>
      <c r="D208" s="24">
        <f>+'B-9 2026'!I208</f>
        <v>251.074919999999</v>
      </c>
      <c r="E208" s="24">
        <v>34.071230000000007</v>
      </c>
      <c r="F208" s="24">
        <v>0</v>
      </c>
      <c r="G208" s="24">
        <v>0</v>
      </c>
      <c r="H208" s="24">
        <v>0</v>
      </c>
      <c r="I208" s="24">
        <v>285.14614999999895</v>
      </c>
      <c r="J208" s="24">
        <v>268.11053499999883</v>
      </c>
    </row>
    <row r="209" spans="1:10" x14ac:dyDescent="0.3">
      <c r="A209" s="22">
        <f t="shared" si="41"/>
        <v>193</v>
      </c>
      <c r="B209" s="54" t="s">
        <v>378</v>
      </c>
      <c r="C209" s="54" t="s">
        <v>283</v>
      </c>
      <c r="D209" s="24">
        <f>+'B-9 2026'!I209</f>
        <v>46.59</v>
      </c>
      <c r="E209" s="24">
        <v>0</v>
      </c>
      <c r="F209" s="24">
        <v>0</v>
      </c>
      <c r="G209" s="24">
        <v>0</v>
      </c>
      <c r="H209" s="24">
        <v>0</v>
      </c>
      <c r="I209" s="24">
        <v>46.59</v>
      </c>
      <c r="J209" s="24">
        <v>46.590000000000018</v>
      </c>
    </row>
    <row r="210" spans="1:10" x14ac:dyDescent="0.3">
      <c r="A210" s="22">
        <f t="shared" si="41"/>
        <v>194</v>
      </c>
      <c r="B210" s="54" t="s">
        <v>379</v>
      </c>
      <c r="C210" s="54" t="s">
        <v>284</v>
      </c>
      <c r="D210" s="24">
        <f>+'B-9 2026'!I210</f>
        <v>-177.87</v>
      </c>
      <c r="E210" s="24">
        <v>0</v>
      </c>
      <c r="F210" s="24">
        <v>0</v>
      </c>
      <c r="G210" s="24">
        <v>0</v>
      </c>
      <c r="H210" s="24">
        <v>0</v>
      </c>
      <c r="I210" s="24">
        <v>-177.87</v>
      </c>
      <c r="J210" s="24">
        <v>-177.86999999999995</v>
      </c>
    </row>
    <row r="211" spans="1:10" x14ac:dyDescent="0.3">
      <c r="A211" s="22">
        <f t="shared" ref="A211:A274" si="63">+A210+1</f>
        <v>195</v>
      </c>
      <c r="B211" s="54" t="s">
        <v>380</v>
      </c>
      <c r="C211" s="54" t="s">
        <v>285</v>
      </c>
      <c r="D211" s="24">
        <f>+'B-9 2026'!I211</f>
        <v>11.36</v>
      </c>
      <c r="E211" s="24">
        <v>0</v>
      </c>
      <c r="F211" s="24">
        <v>0</v>
      </c>
      <c r="G211" s="24">
        <v>0</v>
      </c>
      <c r="H211" s="24">
        <v>0</v>
      </c>
      <c r="I211" s="24">
        <v>11.36</v>
      </c>
      <c r="J211" s="24">
        <v>11.360000000000001</v>
      </c>
    </row>
    <row r="212" spans="1:10" x14ac:dyDescent="0.3">
      <c r="A212" s="22">
        <f t="shared" si="63"/>
        <v>196</v>
      </c>
      <c r="B212" s="54" t="s">
        <v>381</v>
      </c>
      <c r="C212" s="54" t="s">
        <v>286</v>
      </c>
      <c r="D212" s="24">
        <f>+'B-9 2026'!I212</f>
        <v>-204.66</v>
      </c>
      <c r="E212" s="24">
        <v>0</v>
      </c>
      <c r="F212" s="24">
        <v>0</v>
      </c>
      <c r="G212" s="24">
        <v>0</v>
      </c>
      <c r="H212" s="24">
        <v>0</v>
      </c>
      <c r="I212" s="24">
        <v>-204.66</v>
      </c>
      <c r="J212" s="24">
        <v>-204.66</v>
      </c>
    </row>
    <row r="213" spans="1:10" x14ac:dyDescent="0.3">
      <c r="A213" s="22">
        <f t="shared" si="63"/>
        <v>197</v>
      </c>
      <c r="B213" s="54" t="s">
        <v>137</v>
      </c>
      <c r="C213" s="54" t="s">
        <v>287</v>
      </c>
      <c r="D213" s="24">
        <f>+'B-9 2026'!I213</f>
        <v>-222.01</v>
      </c>
      <c r="E213" s="24">
        <v>0</v>
      </c>
      <c r="F213" s="24">
        <v>0</v>
      </c>
      <c r="G213" s="24">
        <v>0</v>
      </c>
      <c r="H213" s="24">
        <v>0</v>
      </c>
      <c r="I213" s="24">
        <v>-222.01</v>
      </c>
      <c r="J213" s="24">
        <v>-222.01000000000002</v>
      </c>
    </row>
    <row r="214" spans="1:10" x14ac:dyDescent="0.3">
      <c r="A214" s="22">
        <f t="shared" si="63"/>
        <v>198</v>
      </c>
      <c r="B214" s="53" t="s">
        <v>727</v>
      </c>
      <c r="C214" s="23"/>
      <c r="D214" s="27">
        <f t="shared" ref="D214:J214" si="64">SUM(D208:D213)</f>
        <v>-295.51508000000092</v>
      </c>
      <c r="E214" s="27">
        <f t="shared" si="64"/>
        <v>34.071230000000007</v>
      </c>
      <c r="F214" s="27">
        <f t="shared" si="64"/>
        <v>0</v>
      </c>
      <c r="G214" s="27">
        <f t="shared" si="64"/>
        <v>0</v>
      </c>
      <c r="H214" s="27">
        <f t="shared" si="64"/>
        <v>0</v>
      </c>
      <c r="I214" s="27">
        <f t="shared" si="64"/>
        <v>-261.44385000000102</v>
      </c>
      <c r="J214" s="27">
        <f t="shared" si="64"/>
        <v>-278.47946500000108</v>
      </c>
    </row>
    <row r="215" spans="1:10" x14ac:dyDescent="0.3">
      <c r="A215" s="22">
        <f t="shared" si="63"/>
        <v>199</v>
      </c>
      <c r="B215" s="23"/>
      <c r="C215" s="23"/>
      <c r="D215" s="24"/>
      <c r="E215" s="24"/>
      <c r="F215" s="24"/>
      <c r="G215" s="24"/>
      <c r="H215" s="24"/>
      <c r="I215" s="24"/>
      <c r="J215" s="24"/>
    </row>
    <row r="216" spans="1:10" x14ac:dyDescent="0.3">
      <c r="A216" s="22">
        <f t="shared" si="63"/>
        <v>200</v>
      </c>
      <c r="B216" s="29" t="s">
        <v>138</v>
      </c>
      <c r="C216" s="29" t="s">
        <v>282</v>
      </c>
      <c r="D216" s="24">
        <f>+'B-9 2026'!I216</f>
        <v>3876.2572746471992</v>
      </c>
      <c r="E216" s="24">
        <v>170.09435174857865</v>
      </c>
      <c r="F216" s="24">
        <v>9</v>
      </c>
      <c r="G216" s="24">
        <v>8.5779999999999994</v>
      </c>
      <c r="H216" s="24">
        <v>0</v>
      </c>
      <c r="I216" s="24">
        <v>4028.773626395775</v>
      </c>
      <c r="J216" s="24">
        <v>3950.4679484556077</v>
      </c>
    </row>
    <row r="217" spans="1:10" x14ac:dyDescent="0.3">
      <c r="A217" s="22">
        <f t="shared" si="63"/>
        <v>201</v>
      </c>
      <c r="B217" s="29" t="s">
        <v>139</v>
      </c>
      <c r="C217" s="29" t="s">
        <v>283</v>
      </c>
      <c r="D217" s="24">
        <f>+'B-9 2026'!I217</f>
        <v>4.8918400000008297</v>
      </c>
      <c r="E217" s="24">
        <v>60.740460000000013</v>
      </c>
      <c r="F217" s="24">
        <v>0</v>
      </c>
      <c r="G217" s="24">
        <v>0</v>
      </c>
      <c r="H217" s="24">
        <v>0</v>
      </c>
      <c r="I217" s="24">
        <v>65.63230000000101</v>
      </c>
      <c r="J217" s="24">
        <v>35.262070000000911</v>
      </c>
    </row>
    <row r="218" spans="1:10" x14ac:dyDescent="0.3">
      <c r="A218" s="22">
        <f t="shared" si="63"/>
        <v>202</v>
      </c>
      <c r="B218" s="29" t="s">
        <v>140</v>
      </c>
      <c r="C218" s="29" t="s">
        <v>283</v>
      </c>
      <c r="D218" s="24">
        <f>+'B-9 2026'!I218</f>
        <v>1990.3676495112466</v>
      </c>
      <c r="E218" s="24">
        <v>-292.55161780484929</v>
      </c>
      <c r="F218" s="24">
        <v>74.52</v>
      </c>
      <c r="G218" s="24">
        <v>10.289</v>
      </c>
      <c r="H218" s="24">
        <v>0</v>
      </c>
      <c r="I218" s="24">
        <v>1613.007031706393</v>
      </c>
      <c r="J218" s="24">
        <v>1798.8934733158328</v>
      </c>
    </row>
    <row r="219" spans="1:10" x14ac:dyDescent="0.3">
      <c r="A219" s="22">
        <f t="shared" si="63"/>
        <v>203</v>
      </c>
      <c r="B219" s="29" t="s">
        <v>141</v>
      </c>
      <c r="C219" s="29" t="s">
        <v>284</v>
      </c>
      <c r="D219" s="24">
        <f>+'B-9 2026'!I219</f>
        <v>21265.535101403948</v>
      </c>
      <c r="E219" s="24">
        <v>1715.6370206814065</v>
      </c>
      <c r="F219" s="24">
        <v>659.40000000000009</v>
      </c>
      <c r="G219" s="24">
        <v>57.152999999999999</v>
      </c>
      <c r="H219" s="24">
        <v>0</v>
      </c>
      <c r="I219" s="24">
        <v>22264.619122085351</v>
      </c>
      <c r="J219" s="24">
        <v>21754.233892065175</v>
      </c>
    </row>
    <row r="220" spans="1:10" x14ac:dyDescent="0.3">
      <c r="A220" s="22">
        <f t="shared" si="63"/>
        <v>204</v>
      </c>
      <c r="B220" s="29" t="s">
        <v>142</v>
      </c>
      <c r="C220" s="29" t="s">
        <v>285</v>
      </c>
      <c r="D220" s="24">
        <f>+'B-9 2026'!I220</f>
        <v>2919.6225989205209</v>
      </c>
      <c r="E220" s="24">
        <v>145.15377233311995</v>
      </c>
      <c r="F220" s="24">
        <v>253.19999999999996</v>
      </c>
      <c r="G220" s="24">
        <v>9.0830000000000002</v>
      </c>
      <c r="H220" s="24">
        <v>0</v>
      </c>
      <c r="I220" s="24">
        <v>2802.4933712536408</v>
      </c>
      <c r="J220" s="24">
        <v>2859.3803072284909</v>
      </c>
    </row>
    <row r="221" spans="1:10" x14ac:dyDescent="0.3">
      <c r="A221" s="22">
        <f t="shared" si="63"/>
        <v>205</v>
      </c>
      <c r="B221" s="29" t="s">
        <v>143</v>
      </c>
      <c r="C221" s="29" t="s">
        <v>286</v>
      </c>
      <c r="D221" s="24">
        <f>+'B-9 2026'!I221</f>
        <v>4496.0853482317634</v>
      </c>
      <c r="E221" s="24">
        <v>329.92361048083006</v>
      </c>
      <c r="F221" s="24">
        <v>37.08</v>
      </c>
      <c r="G221" s="24">
        <v>11.442</v>
      </c>
      <c r="H221" s="24">
        <v>0</v>
      </c>
      <c r="I221" s="24">
        <v>4777.4869587125922</v>
      </c>
      <c r="J221" s="24">
        <v>4634.1805504342865</v>
      </c>
    </row>
    <row r="222" spans="1:10" x14ac:dyDescent="0.3">
      <c r="A222" s="22">
        <f t="shared" si="63"/>
        <v>206</v>
      </c>
      <c r="B222" s="29" t="s">
        <v>144</v>
      </c>
      <c r="C222" s="29" t="s">
        <v>287</v>
      </c>
      <c r="D222" s="24">
        <f>+'B-9 2026'!I222</f>
        <v>1461.7933296638489</v>
      </c>
      <c r="E222" s="24">
        <v>104.7490486329099</v>
      </c>
      <c r="F222" s="24">
        <v>25.200000000000006</v>
      </c>
      <c r="G222" s="24">
        <v>3.573</v>
      </c>
      <c r="H222" s="24">
        <v>0</v>
      </c>
      <c r="I222" s="24">
        <v>1537.7693782967626</v>
      </c>
      <c r="J222" s="24">
        <v>1499.0275746100176</v>
      </c>
    </row>
    <row r="223" spans="1:10" x14ac:dyDescent="0.3">
      <c r="A223" s="22">
        <f t="shared" si="63"/>
        <v>207</v>
      </c>
      <c r="B223" s="23" t="s">
        <v>728</v>
      </c>
      <c r="C223" s="23"/>
      <c r="D223" s="27">
        <f>SUM(D216:D222)</f>
        <v>36014.553142378529</v>
      </c>
      <c r="E223" s="27">
        <f t="shared" ref="E223:H223" si="65">SUM(E216:E222)</f>
        <v>2233.7466460719957</v>
      </c>
      <c r="F223" s="27">
        <f>SUM(F216:F222)</f>
        <v>1058.4000000000001</v>
      </c>
      <c r="G223" s="27">
        <f t="shared" ref="G223" si="66">SUM(G216:G222)</f>
        <v>100.11799999999998</v>
      </c>
      <c r="H223" s="27">
        <f t="shared" si="65"/>
        <v>0</v>
      </c>
      <c r="I223" s="27">
        <f t="shared" ref="I223:J223" si="67">SUM(I216:I222)</f>
        <v>37089.781788450513</v>
      </c>
      <c r="J223" s="27">
        <f t="shared" si="67"/>
        <v>36531.445816109408</v>
      </c>
    </row>
    <row r="224" spans="1:10" x14ac:dyDescent="0.3">
      <c r="A224" s="22">
        <f t="shared" si="63"/>
        <v>208</v>
      </c>
      <c r="B224" s="23"/>
      <c r="C224" s="23"/>
      <c r="D224" s="24"/>
      <c r="E224" s="24"/>
      <c r="F224" s="24"/>
      <c r="G224" s="24"/>
      <c r="H224" s="24"/>
      <c r="I224" s="24"/>
      <c r="J224" s="24"/>
    </row>
    <row r="225" spans="1:10" x14ac:dyDescent="0.3">
      <c r="A225" s="22">
        <f t="shared" si="63"/>
        <v>209</v>
      </c>
      <c r="B225" s="29" t="s">
        <v>145</v>
      </c>
      <c r="C225" s="29" t="s">
        <v>282</v>
      </c>
      <c r="D225" s="24">
        <f>+'B-9 2026'!I225</f>
        <v>8078.7654686537689</v>
      </c>
      <c r="E225" s="24">
        <v>192.80415967791905</v>
      </c>
      <c r="F225" s="24">
        <v>2.4</v>
      </c>
      <c r="G225" s="24">
        <v>6.8670000000000009</v>
      </c>
      <c r="H225" s="24">
        <v>0</v>
      </c>
      <c r="I225" s="24">
        <v>8262.3026283316867</v>
      </c>
      <c r="J225" s="24">
        <v>8170.3747530954179</v>
      </c>
    </row>
    <row r="226" spans="1:10" x14ac:dyDescent="0.3">
      <c r="A226" s="22">
        <f t="shared" si="63"/>
        <v>210</v>
      </c>
      <c r="B226" s="29" t="s">
        <v>146</v>
      </c>
      <c r="C226" s="29" t="s">
        <v>283</v>
      </c>
      <c r="D226" s="24">
        <f>+'B-9 2026'!I226</f>
        <v>6182.8330220697762</v>
      </c>
      <c r="E226" s="24">
        <v>208.86669999017067</v>
      </c>
      <c r="F226" s="24">
        <v>0.3600000000000001</v>
      </c>
      <c r="G226" s="24">
        <v>5.4070000000000009</v>
      </c>
      <c r="H226" s="24">
        <v>0</v>
      </c>
      <c r="I226" s="24">
        <v>6385.9327220599407</v>
      </c>
      <c r="J226" s="24">
        <v>6284.255526765086</v>
      </c>
    </row>
    <row r="227" spans="1:10" x14ac:dyDescent="0.3">
      <c r="A227" s="22">
        <f t="shared" si="63"/>
        <v>211</v>
      </c>
      <c r="B227" s="29" t="s">
        <v>147</v>
      </c>
      <c r="C227" s="29" t="s">
        <v>284</v>
      </c>
      <c r="D227" s="24">
        <f>+'B-9 2026'!I227</f>
        <v>51535.056048691542</v>
      </c>
      <c r="E227" s="24">
        <v>2422.9936775077604</v>
      </c>
      <c r="F227" s="24">
        <v>352.13666666666631</v>
      </c>
      <c r="G227" s="24">
        <v>53.267000000000003</v>
      </c>
      <c r="H227" s="24">
        <v>0</v>
      </c>
      <c r="I227" s="24">
        <v>53552.646059532606</v>
      </c>
      <c r="J227" s="24">
        <v>52543.409752868341</v>
      </c>
    </row>
    <row r="228" spans="1:10" x14ac:dyDescent="0.3">
      <c r="A228" s="22">
        <f t="shared" si="63"/>
        <v>212</v>
      </c>
      <c r="B228" s="29" t="s">
        <v>148</v>
      </c>
      <c r="C228" s="29" t="s">
        <v>284</v>
      </c>
      <c r="D228" s="24">
        <f>+'B-9 2026'!I228</f>
        <v>-2186.7491233434903</v>
      </c>
      <c r="E228" s="24">
        <v>198.66821938550007</v>
      </c>
      <c r="F228" s="24">
        <v>0</v>
      </c>
      <c r="G228" s="24">
        <v>0</v>
      </c>
      <c r="H228" s="24">
        <v>0</v>
      </c>
      <c r="I228" s="24">
        <v>-1988.0809039579899</v>
      </c>
      <c r="J228" s="24">
        <v>-2087.4150136507437</v>
      </c>
    </row>
    <row r="229" spans="1:10" x14ac:dyDescent="0.3">
      <c r="A229" s="22">
        <f t="shared" si="63"/>
        <v>213</v>
      </c>
      <c r="B229" s="29" t="s">
        <v>149</v>
      </c>
      <c r="C229" s="29" t="s">
        <v>285</v>
      </c>
      <c r="D229" s="24">
        <f>+'B-9 2026'!I229</f>
        <v>14153.061356341586</v>
      </c>
      <c r="E229" s="24">
        <v>434.2194259315479</v>
      </c>
      <c r="F229" s="24">
        <v>0</v>
      </c>
      <c r="G229" s="24">
        <v>12.14</v>
      </c>
      <c r="H229" s="24">
        <v>0</v>
      </c>
      <c r="I229" s="24">
        <v>14575.140782273082</v>
      </c>
      <c r="J229" s="24">
        <v>14363.813530845791</v>
      </c>
    </row>
    <row r="230" spans="1:10" x14ac:dyDescent="0.3">
      <c r="A230" s="22">
        <f t="shared" si="63"/>
        <v>214</v>
      </c>
      <c r="B230" s="29" t="s">
        <v>150</v>
      </c>
      <c r="C230" s="29" t="s">
        <v>286</v>
      </c>
      <c r="D230" s="24">
        <f>+'B-9 2026'!I230</f>
        <v>5028.5157198626712</v>
      </c>
      <c r="E230" s="24">
        <v>254.83192937648505</v>
      </c>
      <c r="F230" s="24">
        <v>1.4400000000000004</v>
      </c>
      <c r="G230" s="24">
        <v>4.8040000000000003</v>
      </c>
      <c r="H230" s="24">
        <v>0</v>
      </c>
      <c r="I230" s="24">
        <v>5277.1036492391559</v>
      </c>
      <c r="J230" s="24">
        <v>5152.6995627908227</v>
      </c>
    </row>
    <row r="231" spans="1:10" x14ac:dyDescent="0.3">
      <c r="A231" s="22">
        <f t="shared" si="63"/>
        <v>215</v>
      </c>
      <c r="B231" s="29" t="s">
        <v>151</v>
      </c>
      <c r="C231" s="29" t="s">
        <v>287</v>
      </c>
      <c r="D231" s="24">
        <f>+'B-9 2026'!I231</f>
        <v>684.41292404612511</v>
      </c>
      <c r="E231" s="24">
        <v>46.916888010227545</v>
      </c>
      <c r="F231" s="24">
        <v>0</v>
      </c>
      <c r="G231" s="24">
        <v>0.73399999999999999</v>
      </c>
      <c r="H231" s="24">
        <v>0</v>
      </c>
      <c r="I231" s="24">
        <v>730.59581205635334</v>
      </c>
      <c r="J231" s="24">
        <v>707.48706035893156</v>
      </c>
    </row>
    <row r="232" spans="1:10" x14ac:dyDescent="0.3">
      <c r="A232" s="22">
        <f t="shared" si="63"/>
        <v>216</v>
      </c>
      <c r="B232" s="23" t="s">
        <v>729</v>
      </c>
      <c r="C232" s="23"/>
      <c r="D232" s="27">
        <f>SUM(D225:D231)</f>
        <v>83475.895416321975</v>
      </c>
      <c r="E232" s="27">
        <f t="shared" ref="E232:H232" si="68">SUM(E225:E231)</f>
        <v>3759.3009998796101</v>
      </c>
      <c r="F232" s="27">
        <f>SUM(F225:F231)</f>
        <v>356.3366666666663</v>
      </c>
      <c r="G232" s="27">
        <f t="shared" ref="G232" si="69">SUM(G225:G231)</f>
        <v>83.218999999999994</v>
      </c>
      <c r="H232" s="27">
        <f t="shared" si="68"/>
        <v>0</v>
      </c>
      <c r="I232" s="27">
        <f t="shared" ref="I232:J232" si="70">SUM(I225:I231)</f>
        <v>86795.640749534839</v>
      </c>
      <c r="J232" s="27">
        <f t="shared" si="70"/>
        <v>85134.62517307364</v>
      </c>
    </row>
    <row r="233" spans="1:10" x14ac:dyDescent="0.3">
      <c r="A233" s="22">
        <f t="shared" si="63"/>
        <v>217</v>
      </c>
      <c r="B233" s="23"/>
      <c r="C233" s="23"/>
      <c r="D233" s="24"/>
      <c r="E233" s="24"/>
      <c r="F233" s="24"/>
      <c r="G233" s="24"/>
      <c r="H233" s="24"/>
      <c r="I233" s="24"/>
      <c r="J233" s="24"/>
    </row>
    <row r="234" spans="1:10" x14ac:dyDescent="0.3">
      <c r="A234" s="22">
        <f t="shared" si="63"/>
        <v>218</v>
      </c>
      <c r="B234" s="29" t="s">
        <v>152</v>
      </c>
      <c r="C234" s="29" t="s">
        <v>282</v>
      </c>
      <c r="D234" s="24">
        <f>+'B-9 2026'!I234</f>
        <v>1716.2511897348484</v>
      </c>
      <c r="E234" s="24">
        <v>20.300821787989801</v>
      </c>
      <c r="F234" s="24">
        <v>2.0399999999999996</v>
      </c>
      <c r="G234" s="24">
        <v>0</v>
      </c>
      <c r="H234" s="24">
        <v>0</v>
      </c>
      <c r="I234" s="24">
        <v>1734.5120115228378</v>
      </c>
      <c r="J234" s="24">
        <v>1725.3830511131648</v>
      </c>
    </row>
    <row r="235" spans="1:10" x14ac:dyDescent="0.3">
      <c r="A235" s="22">
        <f t="shared" si="63"/>
        <v>219</v>
      </c>
      <c r="B235" s="29" t="s">
        <v>153</v>
      </c>
      <c r="C235" s="29" t="s">
        <v>283</v>
      </c>
      <c r="D235" s="24">
        <f>+'B-9 2026'!I235</f>
        <v>1311.3000034122113</v>
      </c>
      <c r="E235" s="24">
        <v>19.124466391331897</v>
      </c>
      <c r="F235" s="24">
        <v>46.919999999999987</v>
      </c>
      <c r="G235" s="24">
        <v>0</v>
      </c>
      <c r="H235" s="24">
        <v>0</v>
      </c>
      <c r="I235" s="24">
        <v>1283.5044698035435</v>
      </c>
      <c r="J235" s="24">
        <v>1297.4387951078775</v>
      </c>
    </row>
    <row r="236" spans="1:10" x14ac:dyDescent="0.3">
      <c r="A236" s="22">
        <f t="shared" si="63"/>
        <v>220</v>
      </c>
      <c r="B236" s="29" t="s">
        <v>154</v>
      </c>
      <c r="C236" s="29" t="s">
        <v>284</v>
      </c>
      <c r="D236" s="24">
        <f>+'B-9 2026'!I236</f>
        <v>21498.644893574867</v>
      </c>
      <c r="E236" s="24">
        <v>370.89867747431521</v>
      </c>
      <c r="F236" s="24">
        <v>0.8400000000000003</v>
      </c>
      <c r="G236" s="24">
        <v>0</v>
      </c>
      <c r="H236" s="24">
        <v>0</v>
      </c>
      <c r="I236" s="24">
        <v>21868.703571049184</v>
      </c>
      <c r="J236" s="24">
        <v>21683.675149895316</v>
      </c>
    </row>
    <row r="237" spans="1:10" x14ac:dyDescent="0.3">
      <c r="A237" s="22">
        <f t="shared" si="63"/>
        <v>221</v>
      </c>
      <c r="B237" s="29" t="s">
        <v>155</v>
      </c>
      <c r="C237" s="29" t="s">
        <v>285</v>
      </c>
      <c r="D237" s="24">
        <f>+'B-9 2026'!I237</f>
        <v>3740.0756727247503</v>
      </c>
      <c r="E237" s="24">
        <v>49.408901664852969</v>
      </c>
      <c r="F237" s="24">
        <v>0</v>
      </c>
      <c r="G237" s="24">
        <v>0</v>
      </c>
      <c r="H237" s="24">
        <v>0</v>
      </c>
      <c r="I237" s="24">
        <v>3789.4845743895989</v>
      </c>
      <c r="J237" s="24">
        <v>3764.7801235571783</v>
      </c>
    </row>
    <row r="238" spans="1:10" x14ac:dyDescent="0.3">
      <c r="A238" s="22">
        <f t="shared" si="63"/>
        <v>222</v>
      </c>
      <c r="B238" s="29" t="s">
        <v>156</v>
      </c>
      <c r="C238" s="29" t="s">
        <v>286</v>
      </c>
      <c r="D238" s="24">
        <f>+'B-9 2026'!I238</f>
        <v>3993.7930836290634</v>
      </c>
      <c r="E238" s="24">
        <v>78.464357629829038</v>
      </c>
      <c r="F238" s="24">
        <v>1.6800000000000006</v>
      </c>
      <c r="G238" s="24">
        <v>0</v>
      </c>
      <c r="H238" s="24">
        <v>0</v>
      </c>
      <c r="I238" s="24">
        <v>4070.5774412588935</v>
      </c>
      <c r="J238" s="24">
        <v>4032.1873084076747</v>
      </c>
    </row>
    <row r="239" spans="1:10" x14ac:dyDescent="0.3">
      <c r="A239" s="22">
        <f t="shared" si="63"/>
        <v>223</v>
      </c>
      <c r="B239" s="29" t="s">
        <v>157</v>
      </c>
      <c r="C239" s="29" t="s">
        <v>287</v>
      </c>
      <c r="D239" s="24">
        <f>+'B-9 2026'!I239</f>
        <v>195.45372194109427</v>
      </c>
      <c r="E239" s="24">
        <v>6.4735528954011361</v>
      </c>
      <c r="F239" s="24">
        <v>0</v>
      </c>
      <c r="G239" s="24">
        <v>0</v>
      </c>
      <c r="H239" s="24">
        <v>0</v>
      </c>
      <c r="I239" s="24">
        <v>201.92727483649503</v>
      </c>
      <c r="J239" s="24">
        <v>198.69049838879482</v>
      </c>
    </row>
    <row r="240" spans="1:10" x14ac:dyDescent="0.3">
      <c r="A240" s="22">
        <f t="shared" si="63"/>
        <v>224</v>
      </c>
      <c r="B240" s="23" t="s">
        <v>730</v>
      </c>
      <c r="C240" s="23"/>
      <c r="D240" s="27">
        <f>SUM(D234:D239)</f>
        <v>32455.518565016839</v>
      </c>
      <c r="E240" s="27">
        <f t="shared" ref="E240:H240" si="71">SUM(E234:E239)</f>
        <v>544.67077784371997</v>
      </c>
      <c r="F240" s="27">
        <f>SUM(F234:F239)</f>
        <v>51.47999999999999</v>
      </c>
      <c r="G240" s="27">
        <f t="shared" ref="G240" si="72">SUM(G234:G239)</f>
        <v>0</v>
      </c>
      <c r="H240" s="27">
        <f t="shared" si="71"/>
        <v>0</v>
      </c>
      <c r="I240" s="27">
        <f t="shared" ref="I240:J240" si="73">SUM(I234:I239)</f>
        <v>32948.709342860551</v>
      </c>
      <c r="J240" s="27">
        <f t="shared" si="73"/>
        <v>32702.154926470008</v>
      </c>
    </row>
    <row r="241" spans="1:10" x14ac:dyDescent="0.3">
      <c r="A241" s="22">
        <f t="shared" si="63"/>
        <v>225</v>
      </c>
      <c r="B241" s="23"/>
      <c r="C241" s="23"/>
      <c r="D241" s="24"/>
      <c r="E241" s="24"/>
      <c r="F241" s="24"/>
      <c r="G241" s="24"/>
      <c r="H241" s="24"/>
      <c r="I241" s="24"/>
      <c r="J241" s="24"/>
    </row>
    <row r="242" spans="1:10" x14ac:dyDescent="0.3">
      <c r="A242" s="22">
        <f t="shared" si="63"/>
        <v>226</v>
      </c>
      <c r="B242" s="29" t="s">
        <v>158</v>
      </c>
      <c r="C242" s="29" t="s">
        <v>282</v>
      </c>
      <c r="D242" s="24">
        <f>+'B-9 2026'!I242</f>
        <v>857.03229533435092</v>
      </c>
      <c r="E242" s="24">
        <v>53.607386603035074</v>
      </c>
      <c r="F242" s="24">
        <v>0</v>
      </c>
      <c r="G242" s="24">
        <v>0</v>
      </c>
      <c r="H242" s="24">
        <v>0</v>
      </c>
      <c r="I242" s="24">
        <v>910.63968193738606</v>
      </c>
      <c r="J242" s="24">
        <v>883.60825311185488</v>
      </c>
    </row>
    <row r="243" spans="1:10" x14ac:dyDescent="0.3">
      <c r="A243" s="22">
        <f t="shared" si="63"/>
        <v>227</v>
      </c>
      <c r="B243" s="29" t="s">
        <v>159</v>
      </c>
      <c r="C243" s="29" t="s">
        <v>283</v>
      </c>
      <c r="D243" s="24">
        <f>+'B-9 2026'!I243</f>
        <v>1373.2493779674207</v>
      </c>
      <c r="E243" s="24">
        <v>253.59173806073991</v>
      </c>
      <c r="F243" s="24">
        <v>3.8399999999999994</v>
      </c>
      <c r="G243" s="24">
        <v>0</v>
      </c>
      <c r="H243" s="24">
        <v>0</v>
      </c>
      <c r="I243" s="24">
        <v>1623.0011160281642</v>
      </c>
      <c r="J243" s="24">
        <v>1496.7115785764156</v>
      </c>
    </row>
    <row r="244" spans="1:10" x14ac:dyDescent="0.3">
      <c r="A244" s="22">
        <f t="shared" si="63"/>
        <v>228</v>
      </c>
      <c r="B244" s="29" t="s">
        <v>160</v>
      </c>
      <c r="C244" s="29" t="s">
        <v>284</v>
      </c>
      <c r="D244" s="24">
        <f>+'B-9 2026'!I244</f>
        <v>34724.880338791569</v>
      </c>
      <c r="E244" s="24">
        <v>1723.1785661100994</v>
      </c>
      <c r="F244" s="24">
        <v>0</v>
      </c>
      <c r="G244" s="24">
        <v>0</v>
      </c>
      <c r="H244" s="24">
        <v>0</v>
      </c>
      <c r="I244" s="24">
        <v>36448.058904901671</v>
      </c>
      <c r="J244" s="24">
        <v>35576.811132201619</v>
      </c>
    </row>
    <row r="245" spans="1:10" x14ac:dyDescent="0.3">
      <c r="A245" s="22">
        <f t="shared" si="63"/>
        <v>229</v>
      </c>
      <c r="B245" s="29" t="s">
        <v>161</v>
      </c>
      <c r="C245" s="29" t="s">
        <v>284</v>
      </c>
      <c r="D245" s="24">
        <f>+'B-9 2026'!I245</f>
        <v>-3017.4866695896603</v>
      </c>
      <c r="E245" s="24">
        <v>8.2882809239999933</v>
      </c>
      <c r="F245" s="24">
        <v>0</v>
      </c>
      <c r="G245" s="24">
        <v>0</v>
      </c>
      <c r="H245" s="24">
        <v>0</v>
      </c>
      <c r="I245" s="24">
        <v>-3009.1983886656599</v>
      </c>
      <c r="J245" s="24">
        <v>-3013.3425291276599</v>
      </c>
    </row>
    <row r="246" spans="1:10" x14ac:dyDescent="0.3">
      <c r="A246" s="22">
        <f t="shared" si="63"/>
        <v>230</v>
      </c>
      <c r="B246" s="29" t="s">
        <v>162</v>
      </c>
      <c r="C246" s="29" t="s">
        <v>285</v>
      </c>
      <c r="D246" s="24">
        <f>+'B-9 2026'!I246</f>
        <v>10969.030275135732</v>
      </c>
      <c r="E246" s="24">
        <v>287.22825610467635</v>
      </c>
      <c r="F246" s="24">
        <v>116.16000000000003</v>
      </c>
      <c r="G246" s="24">
        <v>0</v>
      </c>
      <c r="H246" s="24">
        <v>0</v>
      </c>
      <c r="I246" s="24">
        <v>11140.09853124039</v>
      </c>
      <c r="J246" s="24">
        <v>11053.114060437721</v>
      </c>
    </row>
    <row r="247" spans="1:10" x14ac:dyDescent="0.3">
      <c r="A247" s="22">
        <f t="shared" si="63"/>
        <v>231</v>
      </c>
      <c r="B247" s="29" t="s">
        <v>163</v>
      </c>
      <c r="C247" s="29" t="s">
        <v>286</v>
      </c>
      <c r="D247" s="24">
        <f>+'B-9 2026'!I247</f>
        <v>4976.2374507940185</v>
      </c>
      <c r="E247" s="24">
        <v>198.70694959486144</v>
      </c>
      <c r="F247" s="24">
        <v>5.5200000000000005</v>
      </c>
      <c r="G247" s="24">
        <v>0</v>
      </c>
      <c r="H247" s="24">
        <v>0</v>
      </c>
      <c r="I247" s="24">
        <v>5169.4244003888862</v>
      </c>
      <c r="J247" s="24">
        <v>5071.7917830163942</v>
      </c>
    </row>
    <row r="248" spans="1:10" x14ac:dyDescent="0.3">
      <c r="A248" s="22">
        <f t="shared" si="63"/>
        <v>232</v>
      </c>
      <c r="B248" s="29" t="s">
        <v>164</v>
      </c>
      <c r="C248" s="29" t="s">
        <v>287</v>
      </c>
      <c r="D248" s="24">
        <f>+'B-9 2026'!I248</f>
        <v>117.36928855487004</v>
      </c>
      <c r="E248" s="24">
        <v>5.0860531060661094</v>
      </c>
      <c r="F248" s="24">
        <v>0</v>
      </c>
      <c r="G248" s="24">
        <v>0</v>
      </c>
      <c r="H248" s="24">
        <v>0</v>
      </c>
      <c r="I248" s="24">
        <v>122.45534166093599</v>
      </c>
      <c r="J248" s="24">
        <v>119.88374423110005</v>
      </c>
    </row>
    <row r="249" spans="1:10" x14ac:dyDescent="0.3">
      <c r="A249" s="22">
        <f t="shared" si="63"/>
        <v>233</v>
      </c>
      <c r="B249" s="23" t="s">
        <v>731</v>
      </c>
      <c r="C249" s="23"/>
      <c r="D249" s="27">
        <f>SUM(D242:D248)</f>
        <v>50000.312356988296</v>
      </c>
      <c r="E249" s="27">
        <f t="shared" ref="E249:H249" si="74">SUM(E242:E248)</f>
        <v>2529.6872305034781</v>
      </c>
      <c r="F249" s="27">
        <f>SUM(F242:F248)</f>
        <v>125.52000000000002</v>
      </c>
      <c r="G249" s="27">
        <f t="shared" ref="G249" si="75">SUM(G242:G248)</f>
        <v>0</v>
      </c>
      <c r="H249" s="27">
        <f t="shared" si="74"/>
        <v>0</v>
      </c>
      <c r="I249" s="27">
        <f t="shared" ref="I249:J249" si="76">SUM(I242:I248)</f>
        <v>52404.479587491769</v>
      </c>
      <c r="J249" s="27">
        <f t="shared" si="76"/>
        <v>51188.578022447444</v>
      </c>
    </row>
    <row r="250" spans="1:10" x14ac:dyDescent="0.3">
      <c r="A250" s="22">
        <f t="shared" si="63"/>
        <v>234</v>
      </c>
      <c r="B250" s="23"/>
      <c r="C250" s="23"/>
      <c r="D250" s="24"/>
      <c r="E250" s="24"/>
      <c r="F250" s="24"/>
      <c r="G250" s="24"/>
      <c r="H250" s="24"/>
      <c r="I250" s="24"/>
      <c r="J250" s="24"/>
    </row>
    <row r="251" spans="1:10" x14ac:dyDescent="0.3">
      <c r="A251" s="22">
        <f t="shared" si="63"/>
        <v>235</v>
      </c>
      <c r="B251" s="29" t="s">
        <v>165</v>
      </c>
      <c r="C251" s="29" t="s">
        <v>287</v>
      </c>
      <c r="D251" s="24">
        <f>+'B-9 2026'!I251</f>
        <v>44.96</v>
      </c>
      <c r="E251" s="24">
        <v>0</v>
      </c>
      <c r="F251" s="24">
        <v>0</v>
      </c>
      <c r="G251" s="24">
        <v>0</v>
      </c>
      <c r="H251" s="24">
        <v>0</v>
      </c>
      <c r="I251" s="24">
        <v>44.96</v>
      </c>
      <c r="J251" s="24">
        <v>44.959999999999994</v>
      </c>
    </row>
    <row r="252" spans="1:10" x14ac:dyDescent="0.3">
      <c r="A252" s="22">
        <f t="shared" si="63"/>
        <v>236</v>
      </c>
      <c r="B252" s="23"/>
      <c r="C252" s="23"/>
      <c r="D252" s="24"/>
      <c r="E252" s="24"/>
      <c r="F252" s="24"/>
      <c r="G252" s="24"/>
      <c r="H252" s="24"/>
      <c r="I252" s="24"/>
      <c r="J252" s="24"/>
    </row>
    <row r="253" spans="1:10" x14ac:dyDescent="0.3">
      <c r="A253" s="22">
        <f t="shared" si="63"/>
        <v>237</v>
      </c>
      <c r="B253" s="29" t="s">
        <v>382</v>
      </c>
      <c r="C253" s="29" t="s">
        <v>282</v>
      </c>
      <c r="D253" s="24">
        <f>+'B-9 2026'!I253</f>
        <v>27.92</v>
      </c>
      <c r="E253" s="24">
        <v>0</v>
      </c>
      <c r="F253" s="24">
        <v>0</v>
      </c>
      <c r="G253" s="24">
        <v>0</v>
      </c>
      <c r="H253" s="24">
        <v>0</v>
      </c>
      <c r="I253" s="24">
        <v>27.92</v>
      </c>
      <c r="J253" s="24">
        <v>27.920000000000012</v>
      </c>
    </row>
    <row r="254" spans="1:10" x14ac:dyDescent="0.3">
      <c r="A254" s="22">
        <f t="shared" si="63"/>
        <v>238</v>
      </c>
      <c r="B254" s="29" t="s">
        <v>383</v>
      </c>
      <c r="C254" s="29" t="s">
        <v>283</v>
      </c>
      <c r="D254" s="24">
        <f>+'B-9 2026'!I254</f>
        <v>10.79</v>
      </c>
      <c r="E254" s="24">
        <v>0</v>
      </c>
      <c r="F254" s="24">
        <v>0</v>
      </c>
      <c r="G254" s="24">
        <v>0</v>
      </c>
      <c r="H254" s="24">
        <v>0</v>
      </c>
      <c r="I254" s="24">
        <v>10.79</v>
      </c>
      <c r="J254" s="24">
        <v>10.789999999999996</v>
      </c>
    </row>
    <row r="255" spans="1:10" x14ac:dyDescent="0.3">
      <c r="A255" s="22">
        <f t="shared" si="63"/>
        <v>239</v>
      </c>
      <c r="B255" s="29" t="s">
        <v>384</v>
      </c>
      <c r="C255" s="29" t="s">
        <v>284</v>
      </c>
      <c r="D255" s="24">
        <f>+'B-9 2026'!I255</f>
        <v>13.27</v>
      </c>
      <c r="E255" s="24">
        <v>0</v>
      </c>
      <c r="F255" s="24">
        <v>0</v>
      </c>
      <c r="G255" s="24">
        <v>0</v>
      </c>
      <c r="H255" s="24">
        <v>0</v>
      </c>
      <c r="I255" s="24">
        <v>13.27</v>
      </c>
      <c r="J255" s="24">
        <v>13.270000000000001</v>
      </c>
    </row>
    <row r="256" spans="1:10" x14ac:dyDescent="0.3">
      <c r="A256" s="22">
        <f t="shared" si="63"/>
        <v>240</v>
      </c>
      <c r="B256" s="29" t="s">
        <v>385</v>
      </c>
      <c r="C256" s="29" t="s">
        <v>285</v>
      </c>
      <c r="D256" s="24">
        <f>+'B-9 2026'!I256</f>
        <v>2.4900000000000002</v>
      </c>
      <c r="E256" s="24">
        <v>0</v>
      </c>
      <c r="F256" s="24">
        <v>0</v>
      </c>
      <c r="G256" s="24">
        <v>0</v>
      </c>
      <c r="H256" s="24">
        <v>0</v>
      </c>
      <c r="I256" s="24">
        <v>2.4900000000000002</v>
      </c>
      <c r="J256" s="24">
        <v>2.4900000000000011</v>
      </c>
    </row>
    <row r="257" spans="1:10" x14ac:dyDescent="0.3">
      <c r="A257" s="22">
        <f t="shared" si="63"/>
        <v>241</v>
      </c>
      <c r="B257" s="29" t="s">
        <v>386</v>
      </c>
      <c r="C257" s="29" t="s">
        <v>286</v>
      </c>
      <c r="D257" s="24">
        <f>+'B-9 2026'!I257</f>
        <v>-20.74</v>
      </c>
      <c r="E257" s="24">
        <v>0</v>
      </c>
      <c r="F257" s="24">
        <v>0</v>
      </c>
      <c r="G257" s="24">
        <v>0</v>
      </c>
      <c r="H257" s="24">
        <v>0</v>
      </c>
      <c r="I257" s="24">
        <v>-20.74</v>
      </c>
      <c r="J257" s="24">
        <v>-20.740000000000002</v>
      </c>
    </row>
    <row r="258" spans="1:10" x14ac:dyDescent="0.3">
      <c r="A258" s="22">
        <f t="shared" si="63"/>
        <v>242</v>
      </c>
      <c r="B258" s="29" t="s">
        <v>387</v>
      </c>
      <c r="C258" s="29" t="s">
        <v>287</v>
      </c>
      <c r="D258" s="24">
        <f>+'B-9 2026'!I258</f>
        <v>365.9</v>
      </c>
      <c r="E258" s="24">
        <v>0</v>
      </c>
      <c r="F258" s="24">
        <v>0</v>
      </c>
      <c r="G258" s="24">
        <v>0</v>
      </c>
      <c r="H258" s="24">
        <v>0</v>
      </c>
      <c r="I258" s="24">
        <v>365.9</v>
      </c>
      <c r="J258" s="24">
        <v>365.9</v>
      </c>
    </row>
    <row r="259" spans="1:10" x14ac:dyDescent="0.3">
      <c r="A259" s="22">
        <f t="shared" si="63"/>
        <v>243</v>
      </c>
      <c r="B259" s="23" t="s">
        <v>732</v>
      </c>
      <c r="C259" s="23"/>
      <c r="D259" s="27">
        <f>SUM(D253:D258)</f>
        <v>399.63</v>
      </c>
      <c r="E259" s="27">
        <f t="shared" ref="E259:H259" si="77">SUM(E253:E258)</f>
        <v>0</v>
      </c>
      <c r="F259" s="27">
        <f>SUM(F253:F258)</f>
        <v>0</v>
      </c>
      <c r="G259" s="27">
        <f t="shared" si="77"/>
        <v>0</v>
      </c>
      <c r="H259" s="27">
        <f t="shared" si="77"/>
        <v>0</v>
      </c>
      <c r="I259" s="27">
        <f t="shared" ref="I259:J259" si="78">SUM(I253:I258)</f>
        <v>399.63</v>
      </c>
      <c r="J259" s="27">
        <f t="shared" si="78"/>
        <v>399.63</v>
      </c>
    </row>
    <row r="260" spans="1:10" x14ac:dyDescent="0.3">
      <c r="A260" s="22">
        <f t="shared" si="63"/>
        <v>244</v>
      </c>
      <c r="B260" s="23"/>
      <c r="C260" s="23"/>
      <c r="D260" s="24"/>
      <c r="E260" s="24"/>
      <c r="F260" s="24"/>
      <c r="G260" s="24"/>
      <c r="H260" s="24"/>
      <c r="I260" s="24"/>
      <c r="J260" s="24"/>
    </row>
    <row r="261" spans="1:10" x14ac:dyDescent="0.3">
      <c r="A261" s="22">
        <f t="shared" si="63"/>
        <v>245</v>
      </c>
      <c r="B261" s="29" t="s">
        <v>388</v>
      </c>
      <c r="C261" s="29" t="s">
        <v>282</v>
      </c>
      <c r="D261" s="24">
        <f>+'B-9 2026'!I261</f>
        <v>3157.9576014651243</v>
      </c>
      <c r="E261" s="24">
        <v>307.59366926882672</v>
      </c>
      <c r="F261" s="24">
        <v>12.600000000000003</v>
      </c>
      <c r="G261" s="24">
        <v>13.030000000000001</v>
      </c>
      <c r="H261" s="24">
        <v>0</v>
      </c>
      <c r="I261" s="24">
        <v>3439.9212707339566</v>
      </c>
      <c r="J261" s="24">
        <v>3302.2498468030808</v>
      </c>
    </row>
    <row r="262" spans="1:10" x14ac:dyDescent="0.3">
      <c r="A262" s="22">
        <f t="shared" si="63"/>
        <v>246</v>
      </c>
      <c r="B262" s="29" t="s">
        <v>389</v>
      </c>
      <c r="C262" s="29" t="s">
        <v>283</v>
      </c>
      <c r="D262" s="24">
        <f>+'B-9 2026'!I262</f>
        <v>5158.1020406501439</v>
      </c>
      <c r="E262" s="24">
        <v>257.49057437497493</v>
      </c>
      <c r="F262" s="24">
        <v>0</v>
      </c>
      <c r="G262" s="24">
        <v>17.84</v>
      </c>
      <c r="H262" s="24">
        <v>0</v>
      </c>
      <c r="I262" s="24">
        <v>5397.7526150251242</v>
      </c>
      <c r="J262" s="24">
        <v>5282.4164047607146</v>
      </c>
    </row>
    <row r="263" spans="1:10" x14ac:dyDescent="0.3">
      <c r="A263" s="22">
        <f t="shared" si="63"/>
        <v>247</v>
      </c>
      <c r="B263" s="29" t="s">
        <v>390</v>
      </c>
      <c r="C263" s="29" t="s">
        <v>284</v>
      </c>
      <c r="D263" s="24">
        <f>+'B-9 2026'!I263</f>
        <v>17664.967598103191</v>
      </c>
      <c r="E263" s="24">
        <v>1214.7383772073392</v>
      </c>
      <c r="F263" s="24">
        <v>319.92000000000007</v>
      </c>
      <c r="G263" s="24">
        <v>80.444000000000003</v>
      </c>
      <c r="H263" s="24">
        <v>0</v>
      </c>
      <c r="I263" s="24">
        <v>18479.34197531053</v>
      </c>
      <c r="J263" s="24">
        <v>18093.423504399168</v>
      </c>
    </row>
    <row r="264" spans="1:10" x14ac:dyDescent="0.3">
      <c r="A264" s="22">
        <f t="shared" si="63"/>
        <v>248</v>
      </c>
      <c r="B264" s="29" t="s">
        <v>391</v>
      </c>
      <c r="C264" s="29" t="s">
        <v>285</v>
      </c>
      <c r="D264" s="24">
        <f>+'B-9 2026'!I264</f>
        <v>4486.8403949130516</v>
      </c>
      <c r="E264" s="24">
        <v>301.36953532330949</v>
      </c>
      <c r="F264" s="24">
        <v>131.64000000000001</v>
      </c>
      <c r="G264" s="24">
        <v>20.276000000000003</v>
      </c>
      <c r="H264" s="24">
        <v>0</v>
      </c>
      <c r="I264" s="24">
        <v>4636.2939302363584</v>
      </c>
      <c r="J264" s="24">
        <v>4567.100290780405</v>
      </c>
    </row>
    <row r="265" spans="1:10" x14ac:dyDescent="0.3">
      <c r="A265" s="22">
        <f t="shared" si="63"/>
        <v>249</v>
      </c>
      <c r="B265" s="29" t="s">
        <v>392</v>
      </c>
      <c r="C265" s="29" t="s">
        <v>286</v>
      </c>
      <c r="D265" s="24">
        <f>+'B-9 2026'!I265</f>
        <v>2284.7617806168873</v>
      </c>
      <c r="E265" s="24">
        <v>236.0868517807927</v>
      </c>
      <c r="F265" s="24">
        <v>0.3600000000000001</v>
      </c>
      <c r="G265" s="24">
        <v>17.876000000000001</v>
      </c>
      <c r="H265" s="24">
        <v>0</v>
      </c>
      <c r="I265" s="24">
        <v>2502.6126323976773</v>
      </c>
      <c r="J265" s="24">
        <v>2398.1860962500455</v>
      </c>
    </row>
    <row r="266" spans="1:10" x14ac:dyDescent="0.3">
      <c r="A266" s="22">
        <f t="shared" si="63"/>
        <v>250</v>
      </c>
      <c r="B266" s="29" t="s">
        <v>393</v>
      </c>
      <c r="C266" s="29" t="s">
        <v>287</v>
      </c>
      <c r="D266" s="24">
        <f>+'B-9 2026'!I266</f>
        <v>619.74055526272787</v>
      </c>
      <c r="E266" s="24">
        <v>75.62438573002315</v>
      </c>
      <c r="F266" s="24">
        <v>3</v>
      </c>
      <c r="G266" s="24">
        <v>5.8120000000000003</v>
      </c>
      <c r="H266" s="24">
        <v>0</v>
      </c>
      <c r="I266" s="24">
        <v>686.55294099275113</v>
      </c>
      <c r="J266" s="24">
        <v>654.61678384920742</v>
      </c>
    </row>
    <row r="267" spans="1:10" x14ac:dyDescent="0.3">
      <c r="A267" s="22">
        <f t="shared" si="63"/>
        <v>251</v>
      </c>
      <c r="B267" s="23" t="s">
        <v>733</v>
      </c>
      <c r="C267" s="23"/>
      <c r="D267" s="27">
        <f>SUM(D261:D266)</f>
        <v>33372.369971011125</v>
      </c>
      <c r="E267" s="27">
        <f t="shared" ref="E267:H267" si="79">SUM(E261:E266)</f>
        <v>2392.9033936852661</v>
      </c>
      <c r="F267" s="27">
        <f>SUM(F261:F266)</f>
        <v>467.5200000000001</v>
      </c>
      <c r="G267" s="27">
        <f t="shared" si="79"/>
        <v>155.27800000000002</v>
      </c>
      <c r="H267" s="27">
        <f t="shared" si="79"/>
        <v>0</v>
      </c>
      <c r="I267" s="27">
        <f t="shared" ref="I267:J267" si="80">SUM(I261:I266)</f>
        <v>35142.475364696395</v>
      </c>
      <c r="J267" s="27">
        <f t="shared" si="80"/>
        <v>34297.99292684262</v>
      </c>
    </row>
    <row r="268" spans="1:10" x14ac:dyDescent="0.3">
      <c r="A268" s="22">
        <f t="shared" si="63"/>
        <v>252</v>
      </c>
      <c r="B268" s="23"/>
      <c r="C268" s="23"/>
      <c r="D268" s="24"/>
      <c r="E268" s="24"/>
      <c r="F268" s="24"/>
      <c r="G268" s="24"/>
      <c r="H268" s="24"/>
      <c r="I268" s="24"/>
      <c r="J268" s="24"/>
    </row>
    <row r="269" spans="1:10" x14ac:dyDescent="0.3">
      <c r="A269" s="22">
        <f t="shared" si="63"/>
        <v>253</v>
      </c>
      <c r="B269" s="29" t="s">
        <v>394</v>
      </c>
      <c r="C269" s="29" t="s">
        <v>282</v>
      </c>
      <c r="D269" s="24">
        <f>+'B-9 2026'!I269</f>
        <v>-282.35999999999899</v>
      </c>
      <c r="E269" s="24">
        <v>0</v>
      </c>
      <c r="F269" s="24">
        <v>0</v>
      </c>
      <c r="G269" s="24">
        <v>0</v>
      </c>
      <c r="H269" s="24">
        <v>0</v>
      </c>
      <c r="I269" s="24">
        <v>-282.35999999999899</v>
      </c>
      <c r="J269" s="24">
        <v>-282.35999999999888</v>
      </c>
    </row>
    <row r="270" spans="1:10" x14ac:dyDescent="0.3">
      <c r="A270" s="22">
        <f t="shared" si="63"/>
        <v>254</v>
      </c>
      <c r="B270" s="29" t="s">
        <v>395</v>
      </c>
      <c r="C270" s="29" t="s">
        <v>283</v>
      </c>
      <c r="D270" s="24">
        <f>+'B-9 2026'!I270</f>
        <v>1587.74</v>
      </c>
      <c r="E270" s="24">
        <v>0</v>
      </c>
      <c r="F270" s="24">
        <v>0</v>
      </c>
      <c r="G270" s="24">
        <v>0</v>
      </c>
      <c r="H270" s="24">
        <v>0</v>
      </c>
      <c r="I270" s="24">
        <v>1587.74</v>
      </c>
      <c r="J270" s="24">
        <v>1587.7400000000002</v>
      </c>
    </row>
    <row r="271" spans="1:10" x14ac:dyDescent="0.3">
      <c r="A271" s="22">
        <f t="shared" si="63"/>
        <v>255</v>
      </c>
      <c r="B271" s="29" t="s">
        <v>396</v>
      </c>
      <c r="C271" s="29" t="s">
        <v>284</v>
      </c>
      <c r="D271" s="24">
        <f>+'B-9 2026'!I271</f>
        <v>-4833.83</v>
      </c>
      <c r="E271" s="24">
        <v>0</v>
      </c>
      <c r="F271" s="24">
        <v>0</v>
      </c>
      <c r="G271" s="24">
        <v>0</v>
      </c>
      <c r="H271" s="24">
        <v>0</v>
      </c>
      <c r="I271" s="24">
        <v>-4833.83</v>
      </c>
      <c r="J271" s="24">
        <v>-4833.8300000000008</v>
      </c>
    </row>
    <row r="272" spans="1:10" x14ac:dyDescent="0.3">
      <c r="A272" s="22">
        <f t="shared" si="63"/>
        <v>256</v>
      </c>
      <c r="B272" s="29" t="s">
        <v>397</v>
      </c>
      <c r="C272" s="29" t="s">
        <v>285</v>
      </c>
      <c r="D272" s="24">
        <f>+'B-9 2026'!I272</f>
        <v>-1596.67</v>
      </c>
      <c r="E272" s="24">
        <v>0</v>
      </c>
      <c r="F272" s="24">
        <v>0</v>
      </c>
      <c r="G272" s="24">
        <v>0</v>
      </c>
      <c r="H272" s="24">
        <v>0</v>
      </c>
      <c r="I272" s="24">
        <v>-1596.67</v>
      </c>
      <c r="J272" s="24">
        <v>-1596.6699999999998</v>
      </c>
    </row>
    <row r="273" spans="1:10" x14ac:dyDescent="0.3">
      <c r="A273" s="22">
        <f t="shared" si="63"/>
        <v>257</v>
      </c>
      <c r="B273" s="29" t="s">
        <v>398</v>
      </c>
      <c r="C273" s="29" t="s">
        <v>286</v>
      </c>
      <c r="D273" s="24">
        <f>+'B-9 2026'!I273</f>
        <v>-1.58</v>
      </c>
      <c r="E273" s="24">
        <v>0</v>
      </c>
      <c r="F273" s="24">
        <v>0</v>
      </c>
      <c r="G273" s="24">
        <v>0</v>
      </c>
      <c r="H273" s="24">
        <v>0</v>
      </c>
      <c r="I273" s="24">
        <v>-1.58</v>
      </c>
      <c r="J273" s="24">
        <v>-1.5799999999999998</v>
      </c>
    </row>
    <row r="274" spans="1:10" x14ac:dyDescent="0.3">
      <c r="A274" s="22">
        <f t="shared" si="63"/>
        <v>258</v>
      </c>
      <c r="B274" s="29" t="s">
        <v>399</v>
      </c>
      <c r="C274" s="29" t="s">
        <v>287</v>
      </c>
      <c r="D274" s="24">
        <f>+'B-9 2026'!I274</f>
        <v>-8.73</v>
      </c>
      <c r="E274" s="24">
        <v>0</v>
      </c>
      <c r="F274" s="24">
        <v>0</v>
      </c>
      <c r="G274" s="24">
        <v>0</v>
      </c>
      <c r="H274" s="24">
        <v>0</v>
      </c>
      <c r="I274" s="24">
        <v>-8.73</v>
      </c>
      <c r="J274" s="24">
        <v>-8.7300000000000022</v>
      </c>
    </row>
    <row r="275" spans="1:10" x14ac:dyDescent="0.3">
      <c r="A275" s="22">
        <f t="shared" ref="A275:A338" si="81">+A274+1</f>
        <v>259</v>
      </c>
      <c r="B275" s="23" t="s">
        <v>734</v>
      </c>
      <c r="C275" s="23"/>
      <c r="D275" s="27">
        <f>SUM(D269:D274)</f>
        <v>-5135.4299999999985</v>
      </c>
      <c r="E275" s="27">
        <f t="shared" ref="E275:H275" si="82">SUM(E269:E274)</f>
        <v>0</v>
      </c>
      <c r="F275" s="27">
        <f>SUM(F269:F274)</f>
        <v>0</v>
      </c>
      <c r="G275" s="27">
        <f t="shared" ref="G275" si="83">SUM(G269:G274)</f>
        <v>0</v>
      </c>
      <c r="H275" s="27">
        <f t="shared" si="82"/>
        <v>0</v>
      </c>
      <c r="I275" s="27">
        <f t="shared" ref="I275:J275" si="84">SUM(I269:I274)</f>
        <v>-5135.4299999999985</v>
      </c>
      <c r="J275" s="27">
        <f t="shared" si="84"/>
        <v>-5135.4299999999985</v>
      </c>
    </row>
    <row r="276" spans="1:10" x14ac:dyDescent="0.3">
      <c r="A276" s="22">
        <f t="shared" si="81"/>
        <v>260</v>
      </c>
      <c r="B276" s="23"/>
      <c r="C276" s="23"/>
      <c r="D276" s="24"/>
      <c r="E276" s="24"/>
      <c r="F276" s="24"/>
      <c r="G276" s="24"/>
      <c r="H276" s="24"/>
      <c r="I276" s="24"/>
      <c r="J276" s="24"/>
    </row>
    <row r="277" spans="1:10" x14ac:dyDescent="0.3">
      <c r="A277" s="22">
        <f t="shared" si="81"/>
        <v>261</v>
      </c>
      <c r="B277" s="34" t="s">
        <v>735</v>
      </c>
      <c r="C277" s="34"/>
      <c r="D277" s="2">
        <f>SUM(D275,D267,D259,D251,D249,D240,D232,D223,D214,D206,D198,D188,D179,D171,D162)</f>
        <v>428067.17497501045</v>
      </c>
      <c r="E277" s="2">
        <f t="shared" ref="E277:J277" si="85">SUM(E275,E267,E259,E251,E249,E240,E232,E223,E214,E206,E198,E188,E179,E171,E162)</f>
        <v>16757.304182735275</v>
      </c>
      <c r="F277" s="2">
        <f t="shared" si="85"/>
        <v>2519.3366666666657</v>
      </c>
      <c r="G277" s="2">
        <f t="shared" si="85"/>
        <v>1994.2060000000006</v>
      </c>
      <c r="H277" s="2">
        <f t="shared" si="85"/>
        <v>0</v>
      </c>
      <c r="I277" s="2">
        <f t="shared" si="85"/>
        <v>440310.93649107887</v>
      </c>
      <c r="J277" s="2">
        <f t="shared" si="85"/>
        <v>434121.07065781369</v>
      </c>
    </row>
    <row r="278" spans="1:10" x14ac:dyDescent="0.3">
      <c r="A278" s="22">
        <f t="shared" si="81"/>
        <v>262</v>
      </c>
      <c r="B278" s="29"/>
      <c r="C278" s="29"/>
      <c r="D278" s="24"/>
      <c r="E278" s="24"/>
      <c r="F278" s="24"/>
      <c r="G278" s="24"/>
      <c r="H278" s="24"/>
      <c r="I278" s="24"/>
      <c r="J278" s="24"/>
    </row>
    <row r="279" spans="1:10" x14ac:dyDescent="0.3">
      <c r="A279" s="22">
        <f t="shared" si="81"/>
        <v>263</v>
      </c>
      <c r="B279" s="29" t="s">
        <v>166</v>
      </c>
      <c r="C279" s="29" t="s">
        <v>282</v>
      </c>
      <c r="D279" s="24">
        <f>+'B-9 2026'!I279</f>
        <v>1576.8957345630799</v>
      </c>
      <c r="E279" s="24">
        <v>291.51426307993654</v>
      </c>
      <c r="F279" s="24">
        <v>0</v>
      </c>
      <c r="G279" s="24">
        <v>0</v>
      </c>
      <c r="H279" s="24">
        <v>0</v>
      </c>
      <c r="I279" s="24">
        <v>1868.40999764302</v>
      </c>
      <c r="J279" s="24">
        <v>1722.6528661030466</v>
      </c>
    </row>
    <row r="280" spans="1:10" x14ac:dyDescent="0.3">
      <c r="A280" s="22">
        <f t="shared" si="81"/>
        <v>264</v>
      </c>
      <c r="B280" s="29" t="s">
        <v>167</v>
      </c>
      <c r="C280" s="29" t="s">
        <v>285</v>
      </c>
      <c r="D280" s="24">
        <f>+'B-9 2026'!I280</f>
        <v>19777.727002962998</v>
      </c>
      <c r="E280" s="24">
        <v>2924.8661461182255</v>
      </c>
      <c r="F280" s="24">
        <v>0</v>
      </c>
      <c r="G280" s="24">
        <v>0</v>
      </c>
      <c r="H280" s="24">
        <v>0</v>
      </c>
      <c r="I280" s="24">
        <v>22702.5931490812</v>
      </c>
      <c r="J280" s="24">
        <v>21240.160076022086</v>
      </c>
    </row>
    <row r="281" spans="1:10" x14ac:dyDescent="0.3">
      <c r="A281" s="22">
        <f t="shared" si="81"/>
        <v>265</v>
      </c>
      <c r="B281" s="29" t="s">
        <v>168</v>
      </c>
      <c r="C281" s="29" t="s">
        <v>286</v>
      </c>
      <c r="D281" s="24">
        <f>+'B-9 2026'!I281</f>
        <v>2023.4078801635499</v>
      </c>
      <c r="E281" s="24">
        <v>301.39006472261161</v>
      </c>
      <c r="F281" s="24">
        <v>0</v>
      </c>
      <c r="G281" s="24">
        <v>0</v>
      </c>
      <c r="H281" s="24">
        <v>0</v>
      </c>
      <c r="I281" s="24">
        <v>2324.7979448861697</v>
      </c>
      <c r="J281" s="24">
        <v>2174.1029125248601</v>
      </c>
    </row>
    <row r="282" spans="1:10" x14ac:dyDescent="0.3">
      <c r="A282" s="22">
        <f t="shared" si="81"/>
        <v>266</v>
      </c>
      <c r="B282" s="29" t="s">
        <v>169</v>
      </c>
      <c r="C282" s="29" t="s">
        <v>287</v>
      </c>
      <c r="D282" s="24">
        <f>+'B-9 2026'!I282</f>
        <v>2.0981702295939098</v>
      </c>
      <c r="E282" s="24">
        <v>0.35455207989631782</v>
      </c>
      <c r="F282" s="24">
        <v>0</v>
      </c>
      <c r="G282" s="24">
        <v>0</v>
      </c>
      <c r="H282" s="24">
        <v>0</v>
      </c>
      <c r="I282" s="24">
        <v>2.4527223094902202</v>
      </c>
      <c r="J282" s="24">
        <v>2.2754462695420639</v>
      </c>
    </row>
    <row r="283" spans="1:10" x14ac:dyDescent="0.3">
      <c r="A283" s="22">
        <f t="shared" si="81"/>
        <v>267</v>
      </c>
      <c r="B283" s="23" t="s">
        <v>736</v>
      </c>
      <c r="C283" s="23"/>
      <c r="D283" s="27">
        <f>SUM(D279:D282)</f>
        <v>23380.128787919224</v>
      </c>
      <c r="E283" s="27">
        <f t="shared" ref="E283:H283" si="86">SUM(E279:E282)</f>
        <v>3518.1250260006695</v>
      </c>
      <c r="F283" s="27">
        <f>SUM(F279:F282)</f>
        <v>0</v>
      </c>
      <c r="G283" s="27">
        <f t="shared" ref="G283" si="87">SUM(G279:G282)</f>
        <v>0</v>
      </c>
      <c r="H283" s="27">
        <f t="shared" si="86"/>
        <v>0</v>
      </c>
      <c r="I283" s="27">
        <f t="shared" ref="I283:J283" si="88">SUM(I279:I282)</f>
        <v>26898.25381391988</v>
      </c>
      <c r="J283" s="27">
        <f t="shared" si="88"/>
        <v>25139.191300919534</v>
      </c>
    </row>
    <row r="284" spans="1:10" x14ac:dyDescent="0.3">
      <c r="A284" s="22">
        <f t="shared" si="81"/>
        <v>268</v>
      </c>
      <c r="B284" s="29"/>
      <c r="C284" s="29"/>
      <c r="D284" s="24"/>
      <c r="E284" s="24"/>
      <c r="F284" s="24"/>
      <c r="G284" s="24"/>
      <c r="H284" s="24"/>
      <c r="I284" s="24"/>
      <c r="J284" s="24"/>
    </row>
    <row r="285" spans="1:10" x14ac:dyDescent="0.3">
      <c r="A285" s="22">
        <f t="shared" si="81"/>
        <v>269</v>
      </c>
      <c r="B285" s="29" t="s">
        <v>170</v>
      </c>
      <c r="C285" s="29" t="s">
        <v>282</v>
      </c>
      <c r="D285" s="24">
        <f>+'B-9 2026'!I285</f>
        <v>671.58557993867896</v>
      </c>
      <c r="E285" s="24">
        <v>80.808748026896865</v>
      </c>
      <c r="F285" s="24">
        <v>0</v>
      </c>
      <c r="G285" s="24">
        <v>0</v>
      </c>
      <c r="H285" s="24">
        <v>0</v>
      </c>
      <c r="I285" s="24">
        <v>752.39432796557696</v>
      </c>
      <c r="J285" s="24">
        <v>711.98995395212819</v>
      </c>
    </row>
    <row r="286" spans="1:10" x14ac:dyDescent="0.3">
      <c r="A286" s="22">
        <f t="shared" si="81"/>
        <v>270</v>
      </c>
      <c r="B286" s="29" t="s">
        <v>171</v>
      </c>
      <c r="C286" s="29" t="s">
        <v>285</v>
      </c>
      <c r="D286" s="24">
        <f>+'B-9 2026'!I286</f>
        <v>26133.585498562501</v>
      </c>
      <c r="E286" s="24">
        <v>3290.307306441518</v>
      </c>
      <c r="F286" s="24">
        <v>0</v>
      </c>
      <c r="G286" s="24">
        <v>0</v>
      </c>
      <c r="H286" s="24">
        <v>0</v>
      </c>
      <c r="I286" s="24">
        <v>29423.892805004001</v>
      </c>
      <c r="J286" s="24">
        <v>27778.739151783284</v>
      </c>
    </row>
    <row r="287" spans="1:10" x14ac:dyDescent="0.3">
      <c r="A287" s="22">
        <f t="shared" si="81"/>
        <v>271</v>
      </c>
      <c r="B287" s="29" t="s">
        <v>172</v>
      </c>
      <c r="C287" s="29" t="s">
        <v>286</v>
      </c>
      <c r="D287" s="24">
        <f>+'B-9 2026'!I287</f>
        <v>2607.88360066518</v>
      </c>
      <c r="E287" s="24">
        <v>364.4621631485586</v>
      </c>
      <c r="F287" s="24">
        <v>0</v>
      </c>
      <c r="G287" s="24">
        <v>0</v>
      </c>
      <c r="H287" s="24">
        <v>0</v>
      </c>
      <c r="I287" s="24">
        <v>2972.3457638137402</v>
      </c>
      <c r="J287" s="24">
        <v>2790.114682239463</v>
      </c>
    </row>
    <row r="288" spans="1:10" x14ac:dyDescent="0.3">
      <c r="A288" s="22">
        <f t="shared" si="81"/>
        <v>272</v>
      </c>
      <c r="B288" s="29" t="s">
        <v>173</v>
      </c>
      <c r="C288" s="29" t="s">
        <v>287</v>
      </c>
      <c r="D288" s="24">
        <f>+'B-9 2026'!I288</f>
        <v>151.28834602860971</v>
      </c>
      <c r="E288" s="24">
        <v>38.69073012607619</v>
      </c>
      <c r="F288" s="24">
        <v>0</v>
      </c>
      <c r="G288" s="24">
        <v>0</v>
      </c>
      <c r="H288" s="24">
        <v>0</v>
      </c>
      <c r="I288" s="24">
        <v>189.97907615468591</v>
      </c>
      <c r="J288" s="24">
        <v>170.63371109164774</v>
      </c>
    </row>
    <row r="289" spans="1:10" x14ac:dyDescent="0.3">
      <c r="A289" s="22">
        <f t="shared" si="81"/>
        <v>273</v>
      </c>
      <c r="B289" s="23" t="s">
        <v>737</v>
      </c>
      <c r="C289" s="23"/>
      <c r="D289" s="27">
        <f>SUM(D285:D288)</f>
        <v>29564.343025194969</v>
      </c>
      <c r="E289" s="27">
        <f t="shared" ref="E289:H289" si="89">SUM(E285:E288)</f>
        <v>3774.2689477430495</v>
      </c>
      <c r="F289" s="27">
        <f>SUM(F285:F288)</f>
        <v>0</v>
      </c>
      <c r="G289" s="27">
        <f t="shared" ref="G289" si="90">SUM(G285:G288)</f>
        <v>0</v>
      </c>
      <c r="H289" s="27">
        <f t="shared" si="89"/>
        <v>0</v>
      </c>
      <c r="I289" s="27">
        <f t="shared" ref="I289:J289" si="91">SUM(I285:I288)</f>
        <v>33338.611972938001</v>
      </c>
      <c r="J289" s="27">
        <f t="shared" si="91"/>
        <v>31451.477499066521</v>
      </c>
    </row>
    <row r="290" spans="1:10" x14ac:dyDescent="0.3">
      <c r="A290" s="22">
        <f t="shared" si="81"/>
        <v>274</v>
      </c>
      <c r="B290" s="29"/>
      <c r="C290" s="29"/>
      <c r="D290" s="24"/>
      <c r="E290" s="24"/>
      <c r="F290" s="24"/>
      <c r="G290" s="24"/>
      <c r="H290" s="24"/>
      <c r="I290" s="24"/>
      <c r="J290" s="24"/>
    </row>
    <row r="291" spans="1:10" x14ac:dyDescent="0.3">
      <c r="A291" s="22">
        <f t="shared" si="81"/>
        <v>275</v>
      </c>
      <c r="B291" s="29" t="s">
        <v>174</v>
      </c>
      <c r="C291" s="29" t="s">
        <v>282</v>
      </c>
      <c r="D291" s="24">
        <f>+'B-9 2026'!I291</f>
        <v>726.83268039520101</v>
      </c>
      <c r="E291" s="24">
        <v>80.781497973242963</v>
      </c>
      <c r="F291" s="24">
        <v>0</v>
      </c>
      <c r="G291" s="24">
        <v>0</v>
      </c>
      <c r="H291" s="24">
        <v>0</v>
      </c>
      <c r="I291" s="24">
        <v>807.61417836844396</v>
      </c>
      <c r="J291" s="24">
        <v>767.22342938182248</v>
      </c>
    </row>
    <row r="292" spans="1:10" x14ac:dyDescent="0.3">
      <c r="A292" s="22">
        <f t="shared" si="81"/>
        <v>276</v>
      </c>
      <c r="B292" s="29" t="s">
        <v>175</v>
      </c>
      <c r="C292" s="29" t="s">
        <v>285</v>
      </c>
      <c r="D292" s="24">
        <f>+'B-9 2026'!I292</f>
        <v>15937.2395874224</v>
      </c>
      <c r="E292" s="24">
        <v>2485.070957469547</v>
      </c>
      <c r="F292" s="24">
        <v>0</v>
      </c>
      <c r="G292" s="24">
        <v>0</v>
      </c>
      <c r="H292" s="24">
        <v>0</v>
      </c>
      <c r="I292" s="24">
        <v>18422.310544891901</v>
      </c>
      <c r="J292" s="24">
        <v>17179.775066157148</v>
      </c>
    </row>
    <row r="293" spans="1:10" x14ac:dyDescent="0.3">
      <c r="A293" s="22">
        <f t="shared" si="81"/>
        <v>277</v>
      </c>
      <c r="B293" s="29" t="s">
        <v>176</v>
      </c>
      <c r="C293" s="29" t="s">
        <v>286</v>
      </c>
      <c r="D293" s="24">
        <f>+'B-9 2026'!I293</f>
        <v>2555.4382333336098</v>
      </c>
      <c r="E293" s="24">
        <v>359.87710910645342</v>
      </c>
      <c r="F293" s="24">
        <v>0</v>
      </c>
      <c r="G293" s="24">
        <v>0</v>
      </c>
      <c r="H293" s="24">
        <v>0</v>
      </c>
      <c r="I293" s="24">
        <v>2915.3153424400598</v>
      </c>
      <c r="J293" s="24">
        <v>2735.376787886833</v>
      </c>
    </row>
    <row r="294" spans="1:10" x14ac:dyDescent="0.3">
      <c r="A294" s="22">
        <f t="shared" si="81"/>
        <v>278</v>
      </c>
      <c r="B294" s="23" t="s">
        <v>738</v>
      </c>
      <c r="C294" s="23"/>
      <c r="D294" s="27">
        <f>SUM(D291:D293)</f>
        <v>19219.510501151213</v>
      </c>
      <c r="E294" s="27">
        <f t="shared" ref="E294:H294" si="92">SUM(E291:E293)</f>
        <v>2925.7295645492432</v>
      </c>
      <c r="F294" s="27">
        <f>SUM(F291:F293)</f>
        <v>0</v>
      </c>
      <c r="G294" s="27">
        <f t="shared" ref="G294" si="93">SUM(G291:G293)</f>
        <v>0</v>
      </c>
      <c r="H294" s="27">
        <f t="shared" si="92"/>
        <v>0</v>
      </c>
      <c r="I294" s="27">
        <f t="shared" ref="I294:J294" si="94">SUM(I291:I293)</f>
        <v>22145.240065700404</v>
      </c>
      <c r="J294" s="27">
        <f t="shared" si="94"/>
        <v>20682.375283425805</v>
      </c>
    </row>
    <row r="295" spans="1:10" x14ac:dyDescent="0.3">
      <c r="A295" s="22">
        <f t="shared" si="81"/>
        <v>279</v>
      </c>
      <c r="B295" s="29"/>
      <c r="C295" s="29"/>
      <c r="D295" s="24"/>
      <c r="E295" s="24"/>
      <c r="F295" s="24"/>
      <c r="G295" s="24"/>
      <c r="H295" s="24"/>
      <c r="I295" s="24"/>
      <c r="J295" s="24"/>
    </row>
    <row r="296" spans="1:10" x14ac:dyDescent="0.3">
      <c r="A296" s="22">
        <f t="shared" si="81"/>
        <v>280</v>
      </c>
      <c r="B296" s="29" t="s">
        <v>177</v>
      </c>
      <c r="C296" s="29" t="s">
        <v>282</v>
      </c>
      <c r="D296" s="24">
        <f>+'B-9 2026'!I296</f>
        <v>1457.97314158828</v>
      </c>
      <c r="E296" s="24">
        <v>212.437624235307</v>
      </c>
      <c r="F296" s="24">
        <v>0</v>
      </c>
      <c r="G296" s="24">
        <v>0</v>
      </c>
      <c r="H296" s="24">
        <v>0</v>
      </c>
      <c r="I296" s="24">
        <v>1670.4107658235901</v>
      </c>
      <c r="J296" s="24">
        <v>1564.1919537059371</v>
      </c>
    </row>
    <row r="297" spans="1:10" x14ac:dyDescent="0.3">
      <c r="A297" s="22">
        <f t="shared" si="81"/>
        <v>281</v>
      </c>
      <c r="B297" s="29" t="s">
        <v>178</v>
      </c>
      <c r="C297" s="29" t="s">
        <v>285</v>
      </c>
      <c r="D297" s="24">
        <f>+'B-9 2026'!I297</f>
        <v>18254.955934383601</v>
      </c>
      <c r="E297" s="24">
        <v>2564.2513560128646</v>
      </c>
      <c r="F297" s="24">
        <v>0</v>
      </c>
      <c r="G297" s="24">
        <v>0</v>
      </c>
      <c r="H297" s="24">
        <v>0</v>
      </c>
      <c r="I297" s="24">
        <v>20819.207290396502</v>
      </c>
      <c r="J297" s="24">
        <v>19537.081612390066</v>
      </c>
    </row>
    <row r="298" spans="1:10" x14ac:dyDescent="0.3">
      <c r="A298" s="22">
        <f t="shared" si="81"/>
        <v>282</v>
      </c>
      <c r="B298" s="29" t="s">
        <v>179</v>
      </c>
      <c r="C298" s="29" t="s">
        <v>286</v>
      </c>
      <c r="D298" s="24">
        <f>+'B-9 2026'!I298</f>
        <v>3262.5797453914201</v>
      </c>
      <c r="E298" s="24">
        <v>539.11844733397902</v>
      </c>
      <c r="F298" s="24">
        <v>0</v>
      </c>
      <c r="G298" s="24">
        <v>0</v>
      </c>
      <c r="H298" s="24">
        <v>0</v>
      </c>
      <c r="I298" s="24">
        <v>3801.6981927254001</v>
      </c>
      <c r="J298" s="24">
        <v>3532.1389690584101</v>
      </c>
    </row>
    <row r="299" spans="1:10" x14ac:dyDescent="0.3">
      <c r="A299" s="22">
        <f t="shared" si="81"/>
        <v>283</v>
      </c>
      <c r="B299" s="29" t="s">
        <v>180</v>
      </c>
      <c r="C299" s="29" t="s">
        <v>287</v>
      </c>
      <c r="D299" s="24">
        <f>+'B-9 2026'!I299</f>
        <v>9.9136799999999887</v>
      </c>
      <c r="E299" s="24">
        <v>2.2059199999999994</v>
      </c>
      <c r="F299" s="24">
        <v>0</v>
      </c>
      <c r="G299" s="24">
        <v>0</v>
      </c>
      <c r="H299" s="24">
        <v>0</v>
      </c>
      <c r="I299" s="24">
        <v>12.119599999999901</v>
      </c>
      <c r="J299" s="24">
        <v>11.016639999999938</v>
      </c>
    </row>
    <row r="300" spans="1:10" x14ac:dyDescent="0.3">
      <c r="A300" s="22">
        <f t="shared" si="81"/>
        <v>284</v>
      </c>
      <c r="B300" s="23" t="s">
        <v>739</v>
      </c>
      <c r="C300" s="23"/>
      <c r="D300" s="27">
        <f>SUM(D296:D299)</f>
        <v>22985.422501363304</v>
      </c>
      <c r="E300" s="27">
        <f t="shared" ref="E300:H300" si="95">SUM(E296:E299)</f>
        <v>3318.0133475821503</v>
      </c>
      <c r="F300" s="27">
        <f>SUM(F296:F299)</f>
        <v>0</v>
      </c>
      <c r="G300" s="27">
        <f t="shared" ref="G300" si="96">SUM(G296:G299)</f>
        <v>0</v>
      </c>
      <c r="H300" s="27">
        <f t="shared" si="95"/>
        <v>0</v>
      </c>
      <c r="I300" s="27">
        <f t="shared" ref="I300:J300" si="97">SUM(I296:I299)</f>
        <v>26303.43584894549</v>
      </c>
      <c r="J300" s="27">
        <f t="shared" si="97"/>
        <v>24644.429175154415</v>
      </c>
    </row>
    <row r="301" spans="1:10" x14ac:dyDescent="0.3">
      <c r="A301" s="22">
        <f t="shared" si="81"/>
        <v>285</v>
      </c>
      <c r="B301" s="29"/>
      <c r="C301" s="29"/>
      <c r="D301" s="24"/>
      <c r="E301" s="24"/>
      <c r="F301" s="24"/>
      <c r="G301" s="24"/>
      <c r="H301" s="24"/>
      <c r="I301" s="24"/>
      <c r="J301" s="24"/>
    </row>
    <row r="302" spans="1:10" x14ac:dyDescent="0.3">
      <c r="A302" s="22">
        <f t="shared" si="81"/>
        <v>286</v>
      </c>
      <c r="B302" s="29" t="s">
        <v>181</v>
      </c>
      <c r="C302" s="29" t="s">
        <v>282</v>
      </c>
      <c r="D302" s="24">
        <f>+'B-9 2026'!I302</f>
        <v>607.76735943726294</v>
      </c>
      <c r="E302" s="24">
        <v>88.716894749939499</v>
      </c>
      <c r="F302" s="24">
        <v>0</v>
      </c>
      <c r="G302" s="24">
        <v>0</v>
      </c>
      <c r="H302" s="24">
        <v>0</v>
      </c>
      <c r="I302" s="24">
        <v>696.48425418720194</v>
      </c>
      <c r="J302" s="24">
        <v>652.12580681223221</v>
      </c>
    </row>
    <row r="303" spans="1:10" x14ac:dyDescent="0.3">
      <c r="A303" s="22">
        <f t="shared" si="81"/>
        <v>287</v>
      </c>
      <c r="B303" s="29" t="s">
        <v>182</v>
      </c>
      <c r="C303" s="29" t="s">
        <v>285</v>
      </c>
      <c r="D303" s="24">
        <f>+'B-9 2026'!I303</f>
        <v>10766.443076794299</v>
      </c>
      <c r="E303" s="24">
        <v>1532.9749161815334</v>
      </c>
      <c r="F303" s="24">
        <v>0</v>
      </c>
      <c r="G303" s="24">
        <v>0</v>
      </c>
      <c r="H303" s="24">
        <v>0</v>
      </c>
      <c r="I303" s="24">
        <v>12299.417992975799</v>
      </c>
      <c r="J303" s="24">
        <v>11532.930534885078</v>
      </c>
    </row>
    <row r="304" spans="1:10" x14ac:dyDescent="0.3">
      <c r="A304" s="22">
        <f t="shared" si="81"/>
        <v>288</v>
      </c>
      <c r="B304" s="29" t="s">
        <v>183</v>
      </c>
      <c r="C304" s="29" t="s">
        <v>286</v>
      </c>
      <c r="D304" s="24">
        <f>+'B-9 2026'!I304</f>
        <v>2608.5499347124301</v>
      </c>
      <c r="E304" s="24">
        <v>393.90382741593999</v>
      </c>
      <c r="F304" s="24">
        <v>0</v>
      </c>
      <c r="G304" s="24">
        <v>0</v>
      </c>
      <c r="H304" s="24">
        <v>0</v>
      </c>
      <c r="I304" s="24">
        <v>3002.4537621283698</v>
      </c>
      <c r="J304" s="24">
        <v>2805.5018484204015</v>
      </c>
    </row>
    <row r="305" spans="1:10" x14ac:dyDescent="0.3">
      <c r="A305" s="22">
        <f t="shared" si="81"/>
        <v>289</v>
      </c>
      <c r="B305" s="23" t="s">
        <v>740</v>
      </c>
      <c r="C305" s="23"/>
      <c r="D305" s="27">
        <f>SUM(D302:D304)</f>
        <v>13982.760370943992</v>
      </c>
      <c r="E305" s="27">
        <f t="shared" ref="E305:H305" si="98">SUM(E302:E304)</f>
        <v>2015.5956383474129</v>
      </c>
      <c r="F305" s="27">
        <f>SUM(F302:F304)</f>
        <v>0</v>
      </c>
      <c r="G305" s="27">
        <f t="shared" ref="G305" si="99">SUM(G302:G304)</f>
        <v>0</v>
      </c>
      <c r="H305" s="27">
        <f t="shared" si="98"/>
        <v>0</v>
      </c>
      <c r="I305" s="27">
        <f t="shared" ref="I305:J305" si="100">SUM(I302:I304)</f>
        <v>15998.356009291372</v>
      </c>
      <c r="J305" s="27">
        <f t="shared" si="100"/>
        <v>14990.55819011771</v>
      </c>
    </row>
    <row r="306" spans="1:10" x14ac:dyDescent="0.3">
      <c r="A306" s="22">
        <f t="shared" si="81"/>
        <v>290</v>
      </c>
      <c r="B306" s="29"/>
      <c r="C306" s="29"/>
      <c r="D306" s="24"/>
      <c r="E306" s="24"/>
      <c r="F306" s="24"/>
      <c r="G306" s="24"/>
      <c r="H306" s="24"/>
      <c r="I306" s="24"/>
      <c r="J306" s="24"/>
    </row>
    <row r="307" spans="1:10" x14ac:dyDescent="0.3">
      <c r="A307" s="22">
        <f t="shared" si="81"/>
        <v>291</v>
      </c>
      <c r="B307" s="29" t="s">
        <v>184</v>
      </c>
      <c r="C307" s="29" t="s">
        <v>282</v>
      </c>
      <c r="D307" s="24">
        <f>+'B-9 2026'!I307</f>
        <v>1282.79486399999</v>
      </c>
      <c r="E307" s="24">
        <v>296.65371600000003</v>
      </c>
      <c r="F307" s="24">
        <v>0</v>
      </c>
      <c r="G307" s="24">
        <v>0</v>
      </c>
      <c r="H307" s="24">
        <v>0</v>
      </c>
      <c r="I307" s="24">
        <v>1579.44857999999</v>
      </c>
      <c r="J307" s="24">
        <v>1431.1217219999899</v>
      </c>
    </row>
    <row r="308" spans="1:10" x14ac:dyDescent="0.3">
      <c r="A308" s="22">
        <f t="shared" si="81"/>
        <v>292</v>
      </c>
      <c r="B308" s="29" t="s">
        <v>185</v>
      </c>
      <c r="C308" s="29" t="s">
        <v>285</v>
      </c>
      <c r="D308" s="24">
        <f>+'B-9 2026'!I308</f>
        <v>10540.076384</v>
      </c>
      <c r="E308" s="24">
        <v>2437.4640960000002</v>
      </c>
      <c r="F308" s="24">
        <v>0</v>
      </c>
      <c r="G308" s="24">
        <v>0</v>
      </c>
      <c r="H308" s="24">
        <v>0</v>
      </c>
      <c r="I308" s="24">
        <v>12977.54048</v>
      </c>
      <c r="J308" s="24">
        <v>11758.808432</v>
      </c>
    </row>
    <row r="309" spans="1:10" x14ac:dyDescent="0.3">
      <c r="A309" s="22">
        <f t="shared" si="81"/>
        <v>293</v>
      </c>
      <c r="B309" s="29" t="s">
        <v>186</v>
      </c>
      <c r="C309" s="29" t="s">
        <v>286</v>
      </c>
      <c r="D309" s="24">
        <f>+'B-9 2026'!I309</f>
        <v>2163.7447023914419</v>
      </c>
      <c r="E309" s="24">
        <v>531.89315052389588</v>
      </c>
      <c r="F309" s="24">
        <v>0</v>
      </c>
      <c r="G309" s="24">
        <v>10.324999999999999</v>
      </c>
      <c r="H309" s="24">
        <v>0</v>
      </c>
      <c r="I309" s="24">
        <v>2685.3128529153378</v>
      </c>
      <c r="J309" s="24">
        <v>2422.5432007303134</v>
      </c>
    </row>
    <row r="310" spans="1:10" x14ac:dyDescent="0.3">
      <c r="A310" s="22">
        <f t="shared" si="81"/>
        <v>294</v>
      </c>
      <c r="B310" s="23" t="s">
        <v>741</v>
      </c>
      <c r="C310" s="23"/>
      <c r="D310" s="27">
        <f>SUM(D307:D309)</f>
        <v>13986.615950391431</v>
      </c>
      <c r="E310" s="27">
        <f t="shared" ref="E310:H310" si="101">SUM(E307:E309)</f>
        <v>3266.0109625238965</v>
      </c>
      <c r="F310" s="27">
        <f>SUM(F307:F309)</f>
        <v>0</v>
      </c>
      <c r="G310" s="27">
        <f t="shared" ref="G310" si="102">SUM(G307:G309)</f>
        <v>10.324999999999999</v>
      </c>
      <c r="H310" s="27">
        <f t="shared" si="101"/>
        <v>0</v>
      </c>
      <c r="I310" s="27">
        <f t="shared" ref="I310:J310" si="103">SUM(I307:I309)</f>
        <v>17242.301912915325</v>
      </c>
      <c r="J310" s="27">
        <f t="shared" si="103"/>
        <v>15612.473354730304</v>
      </c>
    </row>
    <row r="311" spans="1:10" x14ac:dyDescent="0.3">
      <c r="A311" s="22">
        <f t="shared" si="81"/>
        <v>295</v>
      </c>
      <c r="B311" s="29"/>
      <c r="C311" s="29"/>
      <c r="D311" s="24"/>
      <c r="E311" s="24"/>
      <c r="F311" s="24"/>
      <c r="G311" s="24"/>
      <c r="H311" s="24"/>
      <c r="I311" s="24"/>
      <c r="J311" s="24"/>
    </row>
    <row r="312" spans="1:10" x14ac:dyDescent="0.3">
      <c r="A312" s="22">
        <f t="shared" si="81"/>
        <v>296</v>
      </c>
      <c r="B312" s="29" t="s">
        <v>187</v>
      </c>
      <c r="C312" s="29" t="s">
        <v>282</v>
      </c>
      <c r="D312" s="24">
        <f>+'B-9 2026'!I312</f>
        <v>1423.4477479999898</v>
      </c>
      <c r="E312" s="24">
        <v>230.83193700000004</v>
      </c>
      <c r="F312" s="24">
        <v>0</v>
      </c>
      <c r="G312" s="24">
        <v>0</v>
      </c>
      <c r="H312" s="24">
        <v>0</v>
      </c>
      <c r="I312" s="24">
        <v>1654.27968499999</v>
      </c>
      <c r="J312" s="24">
        <v>1538.8637164999902</v>
      </c>
    </row>
    <row r="313" spans="1:10" x14ac:dyDescent="0.3">
      <c r="A313" s="22">
        <f t="shared" si="81"/>
        <v>297</v>
      </c>
      <c r="B313" s="29" t="s">
        <v>188</v>
      </c>
      <c r="C313" s="29" t="s">
        <v>285</v>
      </c>
      <c r="D313" s="24">
        <f>+'B-9 2026'!I313</f>
        <v>13958.170216</v>
      </c>
      <c r="E313" s="24">
        <v>2788.1550540000007</v>
      </c>
      <c r="F313" s="24">
        <v>0</v>
      </c>
      <c r="G313" s="24">
        <v>0</v>
      </c>
      <c r="H313" s="24">
        <v>0</v>
      </c>
      <c r="I313" s="24">
        <v>16746.325270000001</v>
      </c>
      <c r="J313" s="24">
        <v>15352.247743000002</v>
      </c>
    </row>
    <row r="314" spans="1:10" x14ac:dyDescent="0.3">
      <c r="A314" s="22">
        <f t="shared" si="81"/>
        <v>298</v>
      </c>
      <c r="B314" s="29" t="s">
        <v>189</v>
      </c>
      <c r="C314" s="29" t="s">
        <v>286</v>
      </c>
      <c r="D314" s="24">
        <f>+'B-9 2026'!I314</f>
        <v>1487.6717879999899</v>
      </c>
      <c r="E314" s="24">
        <v>241.47794700000006</v>
      </c>
      <c r="F314" s="24">
        <v>0</v>
      </c>
      <c r="G314" s="24">
        <v>0</v>
      </c>
      <c r="H314" s="24">
        <v>0</v>
      </c>
      <c r="I314" s="24">
        <v>1729.1497349999902</v>
      </c>
      <c r="J314" s="24">
        <v>1608.4107614999905</v>
      </c>
    </row>
    <row r="315" spans="1:10" x14ac:dyDescent="0.3">
      <c r="A315" s="22">
        <f t="shared" si="81"/>
        <v>299</v>
      </c>
      <c r="B315" s="23" t="s">
        <v>742</v>
      </c>
      <c r="C315" s="23"/>
      <c r="D315" s="27">
        <f>SUM(D312:D314)</f>
        <v>16869.289751999979</v>
      </c>
      <c r="E315" s="27">
        <f t="shared" ref="E315:H315" si="104">SUM(E312:E314)</f>
        <v>3260.4649380000005</v>
      </c>
      <c r="F315" s="27">
        <f>SUM(F312:F314)</f>
        <v>0</v>
      </c>
      <c r="G315" s="27">
        <f t="shared" ref="G315" si="105">SUM(G312:G314)</f>
        <v>0</v>
      </c>
      <c r="H315" s="27">
        <f t="shared" si="104"/>
        <v>0</v>
      </c>
      <c r="I315" s="27">
        <f t="shared" ref="I315:J315" si="106">SUM(I312:I314)</f>
        <v>20129.754689999983</v>
      </c>
      <c r="J315" s="27">
        <f t="shared" si="106"/>
        <v>18499.522220999985</v>
      </c>
    </row>
    <row r="316" spans="1:10" x14ac:dyDescent="0.3">
      <c r="A316" s="22">
        <f t="shared" si="81"/>
        <v>300</v>
      </c>
      <c r="B316" s="29"/>
      <c r="C316" s="29"/>
      <c r="D316" s="24"/>
      <c r="E316" s="24"/>
      <c r="F316" s="24"/>
      <c r="G316" s="24"/>
      <c r="H316" s="24"/>
      <c r="I316" s="24"/>
      <c r="J316" s="24"/>
    </row>
    <row r="317" spans="1:10" x14ac:dyDescent="0.3">
      <c r="A317" s="22">
        <f t="shared" si="81"/>
        <v>301</v>
      </c>
      <c r="B317" s="29" t="s">
        <v>190</v>
      </c>
      <c r="C317" s="29" t="s">
        <v>291</v>
      </c>
      <c r="D317" s="24">
        <f>+'B-9 2026'!I317</f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</row>
    <row r="318" spans="1:10" x14ac:dyDescent="0.3">
      <c r="A318" s="22">
        <f t="shared" si="81"/>
        <v>302</v>
      </c>
      <c r="B318" s="29" t="s">
        <v>191</v>
      </c>
      <c r="C318" s="29" t="s">
        <v>282</v>
      </c>
      <c r="D318" s="24">
        <f>+'B-9 2026'!I318</f>
        <v>2124.0008800000001</v>
      </c>
      <c r="E318" s="24">
        <v>334.44521999999989</v>
      </c>
      <c r="F318" s="24">
        <v>0</v>
      </c>
      <c r="G318" s="24">
        <v>0</v>
      </c>
      <c r="H318" s="24">
        <v>0</v>
      </c>
      <c r="I318" s="24">
        <v>2458.4460999999897</v>
      </c>
      <c r="J318" s="24">
        <v>2291.2234899999976</v>
      </c>
    </row>
    <row r="319" spans="1:10" x14ac:dyDescent="0.3">
      <c r="A319" s="22">
        <f t="shared" si="81"/>
        <v>303</v>
      </c>
      <c r="B319" s="29" t="s">
        <v>192</v>
      </c>
      <c r="C319" s="29" t="s">
        <v>285</v>
      </c>
      <c r="D319" s="24">
        <f>+'B-9 2026'!I319</f>
        <v>15863.207683999899</v>
      </c>
      <c r="E319" s="24">
        <v>2815.0944210000002</v>
      </c>
      <c r="F319" s="24">
        <v>0</v>
      </c>
      <c r="G319" s="24">
        <v>0</v>
      </c>
      <c r="H319" s="24">
        <v>0</v>
      </c>
      <c r="I319" s="24">
        <v>18678.302104999999</v>
      </c>
      <c r="J319" s="24">
        <v>17270.754894499929</v>
      </c>
    </row>
    <row r="320" spans="1:10" x14ac:dyDescent="0.3">
      <c r="A320" s="22">
        <f t="shared" si="81"/>
        <v>304</v>
      </c>
      <c r="B320" s="29" t="s">
        <v>193</v>
      </c>
      <c r="C320" s="29" t="s">
        <v>286</v>
      </c>
      <c r="D320" s="24">
        <f>+'B-9 2026'!I320</f>
        <v>1862.27522399999</v>
      </c>
      <c r="E320" s="24">
        <v>293.23380600000002</v>
      </c>
      <c r="F320" s="24">
        <v>0</v>
      </c>
      <c r="G320" s="24">
        <v>0</v>
      </c>
      <c r="H320" s="24">
        <v>0</v>
      </c>
      <c r="I320" s="24">
        <v>2155.5090299999902</v>
      </c>
      <c r="J320" s="24">
        <v>2008.8921269999898</v>
      </c>
    </row>
    <row r="321" spans="1:10" x14ac:dyDescent="0.3">
      <c r="A321" s="22">
        <f t="shared" si="81"/>
        <v>305</v>
      </c>
      <c r="B321" s="23" t="s">
        <v>743</v>
      </c>
      <c r="C321" s="23"/>
      <c r="D321" s="27">
        <f>SUM(D317:D320)</f>
        <v>19849.483787999889</v>
      </c>
      <c r="E321" s="27">
        <f t="shared" ref="E321:H321" si="107">SUM(E317:E320)</f>
        <v>3442.7734470000005</v>
      </c>
      <c r="F321" s="27">
        <f>SUM(F317:F320)</f>
        <v>0</v>
      </c>
      <c r="G321" s="27">
        <f t="shared" ref="G321" si="108">SUM(G317:G320)</f>
        <v>0</v>
      </c>
      <c r="H321" s="27">
        <f t="shared" si="107"/>
        <v>0</v>
      </c>
      <c r="I321" s="27">
        <f t="shared" ref="I321:J321" si="109">SUM(I317:I320)</f>
        <v>23292.257234999979</v>
      </c>
      <c r="J321" s="27">
        <f t="shared" si="109"/>
        <v>21570.870511499914</v>
      </c>
    </row>
    <row r="322" spans="1:10" x14ac:dyDescent="0.3">
      <c r="A322" s="22">
        <f t="shared" si="81"/>
        <v>306</v>
      </c>
      <c r="B322" s="29"/>
      <c r="C322" s="29"/>
      <c r="D322" s="24"/>
      <c r="E322" s="24"/>
      <c r="F322" s="24"/>
      <c r="G322" s="24"/>
      <c r="H322" s="24"/>
      <c r="I322" s="24"/>
      <c r="J322" s="24"/>
    </row>
    <row r="323" spans="1:10" x14ac:dyDescent="0.3">
      <c r="A323" s="22">
        <f t="shared" si="81"/>
        <v>307</v>
      </c>
      <c r="B323" s="29" t="s">
        <v>194</v>
      </c>
      <c r="C323" s="29" t="s">
        <v>282</v>
      </c>
      <c r="D323" s="24">
        <f>+'B-9 2026'!I323</f>
        <v>1324.1126079999999</v>
      </c>
      <c r="E323" s="24">
        <v>294.55315200000001</v>
      </c>
      <c r="F323" s="24">
        <v>0</v>
      </c>
      <c r="G323" s="24">
        <v>0</v>
      </c>
      <c r="H323" s="24">
        <v>0</v>
      </c>
      <c r="I323" s="24">
        <v>1618.6657600000001</v>
      </c>
      <c r="J323" s="24">
        <v>1471.3891839999999</v>
      </c>
    </row>
    <row r="324" spans="1:10" x14ac:dyDescent="0.3">
      <c r="A324" s="22">
        <f t="shared" si="81"/>
        <v>308</v>
      </c>
      <c r="B324" s="29" t="s">
        <v>195</v>
      </c>
      <c r="C324" s="29" t="s">
        <v>285</v>
      </c>
      <c r="D324" s="24">
        <f>+'B-9 2026'!I324</f>
        <v>11145.361487999899</v>
      </c>
      <c r="E324" s="24">
        <v>2479.312872</v>
      </c>
      <c r="F324" s="24">
        <v>0</v>
      </c>
      <c r="G324" s="24">
        <v>0</v>
      </c>
      <c r="H324" s="24">
        <v>0</v>
      </c>
      <c r="I324" s="24">
        <v>13624.674359999901</v>
      </c>
      <c r="J324" s="24">
        <v>12385.0179239999</v>
      </c>
    </row>
    <row r="325" spans="1:10" x14ac:dyDescent="0.3">
      <c r="A325" s="22">
        <f t="shared" si="81"/>
        <v>309</v>
      </c>
      <c r="B325" s="29" t="s">
        <v>196</v>
      </c>
      <c r="C325" s="29" t="s">
        <v>286</v>
      </c>
      <c r="D325" s="24">
        <f>+'B-9 2026'!I325</f>
        <v>1160.9586039999901</v>
      </c>
      <c r="E325" s="24">
        <v>258.25715100000008</v>
      </c>
      <c r="F325" s="24">
        <v>0</v>
      </c>
      <c r="G325" s="24">
        <v>0</v>
      </c>
      <c r="H325" s="24">
        <v>0</v>
      </c>
      <c r="I325" s="24">
        <v>1419.2157549999902</v>
      </c>
      <c r="J325" s="24">
        <v>1290.08717949999</v>
      </c>
    </row>
    <row r="326" spans="1:10" x14ac:dyDescent="0.3">
      <c r="A326" s="22">
        <f t="shared" si="81"/>
        <v>310</v>
      </c>
      <c r="B326" s="23" t="s">
        <v>744</v>
      </c>
      <c r="C326" s="23"/>
      <c r="D326" s="27">
        <f>SUM(D323:D325)</f>
        <v>13630.432699999888</v>
      </c>
      <c r="E326" s="27">
        <f t="shared" ref="E326:H326" si="110">SUM(E323:E325)</f>
        <v>3032.1231750000002</v>
      </c>
      <c r="F326" s="27">
        <f>SUM(F323:F325)</f>
        <v>0</v>
      </c>
      <c r="G326" s="27">
        <f t="shared" ref="G326" si="111">SUM(G323:G325)</f>
        <v>0</v>
      </c>
      <c r="H326" s="27">
        <f t="shared" si="110"/>
        <v>0</v>
      </c>
      <c r="I326" s="27">
        <f t="shared" ref="I326:J326" si="112">SUM(I323:I325)</f>
        <v>16662.555874999889</v>
      </c>
      <c r="J326" s="27">
        <f t="shared" si="112"/>
        <v>15146.494287499889</v>
      </c>
    </row>
    <row r="327" spans="1:10" x14ac:dyDescent="0.3">
      <c r="A327" s="22">
        <f t="shared" si="81"/>
        <v>311</v>
      </c>
      <c r="B327" s="29"/>
      <c r="C327" s="29"/>
      <c r="D327" s="24"/>
      <c r="E327" s="24"/>
      <c r="F327" s="24"/>
      <c r="G327" s="24"/>
      <c r="H327" s="24"/>
      <c r="I327" s="24"/>
      <c r="J327" s="24"/>
    </row>
    <row r="328" spans="1:10" x14ac:dyDescent="0.3">
      <c r="A328" s="22">
        <f t="shared" si="81"/>
        <v>312</v>
      </c>
      <c r="B328" s="29" t="s">
        <v>197</v>
      </c>
      <c r="C328" s="29" t="s">
        <v>282</v>
      </c>
      <c r="D328" s="24">
        <f>+'B-9 2026'!I328</f>
        <v>1567.4618839999901</v>
      </c>
      <c r="E328" s="24">
        <v>243.28547099999994</v>
      </c>
      <c r="F328" s="24">
        <v>0</v>
      </c>
      <c r="G328" s="24">
        <v>0</v>
      </c>
      <c r="H328" s="24">
        <v>0</v>
      </c>
      <c r="I328" s="24">
        <v>1810.74735499999</v>
      </c>
      <c r="J328" s="24">
        <v>1689.1046194999903</v>
      </c>
    </row>
    <row r="329" spans="1:10" x14ac:dyDescent="0.3">
      <c r="A329" s="22">
        <f t="shared" si="81"/>
        <v>313</v>
      </c>
      <c r="B329" s="29" t="s">
        <v>198</v>
      </c>
      <c r="C329" s="29" t="s">
        <v>285</v>
      </c>
      <c r="D329" s="24">
        <f>+'B-9 2026'!I329</f>
        <v>11599.378936000001</v>
      </c>
      <c r="E329" s="24">
        <v>2257.3397339999997</v>
      </c>
      <c r="F329" s="24">
        <v>0</v>
      </c>
      <c r="G329" s="24">
        <v>0</v>
      </c>
      <c r="H329" s="24">
        <v>0</v>
      </c>
      <c r="I329" s="24">
        <v>13856.71867</v>
      </c>
      <c r="J329" s="24">
        <v>12728.048803000001</v>
      </c>
    </row>
    <row r="330" spans="1:10" x14ac:dyDescent="0.3">
      <c r="A330" s="22">
        <f t="shared" si="81"/>
        <v>314</v>
      </c>
      <c r="B330" s="29" t="s">
        <v>199</v>
      </c>
      <c r="C330" s="29" t="s">
        <v>286</v>
      </c>
      <c r="D330" s="24">
        <f>+'B-9 2026'!I330</f>
        <v>4095.5374440000001</v>
      </c>
      <c r="E330" s="24">
        <v>635.66936100000009</v>
      </c>
      <c r="F330" s="24">
        <v>0</v>
      </c>
      <c r="G330" s="24">
        <v>0</v>
      </c>
      <c r="H330" s="24">
        <v>0</v>
      </c>
      <c r="I330" s="24">
        <v>4731.2068049999998</v>
      </c>
      <c r="J330" s="24">
        <v>4413.3721244999988</v>
      </c>
    </row>
    <row r="331" spans="1:10" x14ac:dyDescent="0.3">
      <c r="A331" s="22">
        <f t="shared" si="81"/>
        <v>315</v>
      </c>
      <c r="B331" s="23" t="s">
        <v>745</v>
      </c>
      <c r="C331" s="23"/>
      <c r="D331" s="27">
        <f>SUM(D328:D330)</f>
        <v>17262.378263999992</v>
      </c>
      <c r="E331" s="27">
        <f t="shared" ref="E331:H331" si="113">SUM(E328:E330)</f>
        <v>3136.294566</v>
      </c>
      <c r="F331" s="27">
        <f>SUM(F328:F330)</f>
        <v>0</v>
      </c>
      <c r="G331" s="27">
        <f t="shared" ref="G331" si="114">SUM(G328:G330)</f>
        <v>0</v>
      </c>
      <c r="H331" s="27">
        <f t="shared" si="113"/>
        <v>0</v>
      </c>
      <c r="I331" s="27">
        <f t="shared" ref="I331:J331" si="115">SUM(I328:I330)</f>
        <v>20398.672829999989</v>
      </c>
      <c r="J331" s="27">
        <f t="shared" si="115"/>
        <v>18830.52554699999</v>
      </c>
    </row>
    <row r="332" spans="1:10" x14ac:dyDescent="0.3">
      <c r="A332" s="22">
        <f t="shared" si="81"/>
        <v>316</v>
      </c>
      <c r="B332" s="29"/>
      <c r="C332" s="29"/>
      <c r="D332" s="24"/>
      <c r="E332" s="24"/>
      <c r="F332" s="24"/>
      <c r="G332" s="24"/>
      <c r="H332" s="24"/>
      <c r="I332" s="24"/>
      <c r="J332" s="24"/>
    </row>
    <row r="333" spans="1:10" x14ac:dyDescent="0.3">
      <c r="A333" s="22">
        <f t="shared" si="81"/>
        <v>317</v>
      </c>
      <c r="B333" s="29" t="s">
        <v>200</v>
      </c>
      <c r="C333" s="29" t="s">
        <v>282</v>
      </c>
      <c r="D333" s="24">
        <f>+'B-9 2026'!I333</f>
        <v>-307.52999999999997</v>
      </c>
      <c r="E333" s="24">
        <v>0</v>
      </c>
      <c r="F333" s="24">
        <v>0</v>
      </c>
      <c r="G333" s="24">
        <v>0</v>
      </c>
      <c r="H333" s="24">
        <v>0</v>
      </c>
      <c r="I333" s="24">
        <v>-307.52999999999997</v>
      </c>
      <c r="J333" s="24">
        <v>-307.52999999999986</v>
      </c>
    </row>
    <row r="334" spans="1:10" x14ac:dyDescent="0.3">
      <c r="A334" s="22">
        <f t="shared" si="81"/>
        <v>318</v>
      </c>
      <c r="B334" s="29" t="s">
        <v>201</v>
      </c>
      <c r="C334" s="29" t="s">
        <v>285</v>
      </c>
      <c r="D334" s="24">
        <f>+'B-9 2026'!I334</f>
        <v>2288.56872637174</v>
      </c>
      <c r="E334" s="24">
        <v>213.5777437956522</v>
      </c>
      <c r="F334" s="24">
        <v>3.9600000000000004</v>
      </c>
      <c r="G334" s="24">
        <v>0</v>
      </c>
      <c r="H334" s="24">
        <v>0</v>
      </c>
      <c r="I334" s="24">
        <v>2498.1864701673899</v>
      </c>
      <c r="J334" s="24">
        <v>2393.3876781848649</v>
      </c>
    </row>
    <row r="335" spans="1:10" x14ac:dyDescent="0.3">
      <c r="A335" s="22">
        <f t="shared" si="81"/>
        <v>319</v>
      </c>
      <c r="B335" s="29" t="s">
        <v>202</v>
      </c>
      <c r="C335" s="29" t="s">
        <v>286</v>
      </c>
      <c r="D335" s="24">
        <f>+'B-9 2026'!I335</f>
        <v>313.80240235175097</v>
      </c>
      <c r="E335" s="24">
        <v>36.861092962149215</v>
      </c>
      <c r="F335" s="24">
        <v>0</v>
      </c>
      <c r="G335" s="24">
        <v>0</v>
      </c>
      <c r="H335" s="24">
        <v>0</v>
      </c>
      <c r="I335" s="24">
        <v>350.6634953139</v>
      </c>
      <c r="J335" s="24">
        <v>332.23294883282568</v>
      </c>
    </row>
    <row r="336" spans="1:10" x14ac:dyDescent="0.3">
      <c r="A336" s="22">
        <f t="shared" si="81"/>
        <v>320</v>
      </c>
      <c r="B336" s="23" t="s">
        <v>746</v>
      </c>
      <c r="C336" s="23"/>
      <c r="D336" s="27">
        <f>SUM(D333:D335)</f>
        <v>2294.8411287234912</v>
      </c>
      <c r="E336" s="27">
        <f t="shared" ref="E336:H336" si="116">SUM(E333:E335)</f>
        <v>250.43883675780143</v>
      </c>
      <c r="F336" s="27">
        <f>SUM(F333:F335)</f>
        <v>3.9600000000000004</v>
      </c>
      <c r="G336" s="27">
        <f t="shared" ref="G336" si="117">SUM(G333:G335)</f>
        <v>0</v>
      </c>
      <c r="H336" s="27">
        <f t="shared" si="116"/>
        <v>0</v>
      </c>
      <c r="I336" s="27">
        <f t="shared" ref="I336:J336" si="118">SUM(I333:I335)</f>
        <v>2541.3199654812897</v>
      </c>
      <c r="J336" s="27">
        <f t="shared" si="118"/>
        <v>2418.0906270176906</v>
      </c>
    </row>
    <row r="337" spans="1:10" x14ac:dyDescent="0.3">
      <c r="A337" s="22">
        <f t="shared" si="81"/>
        <v>321</v>
      </c>
      <c r="B337" s="29"/>
      <c r="C337" s="29"/>
      <c r="D337" s="24"/>
      <c r="E337" s="24"/>
      <c r="F337" s="24"/>
      <c r="G337" s="24"/>
      <c r="H337" s="24"/>
      <c r="I337" s="24"/>
      <c r="J337" s="24"/>
    </row>
    <row r="338" spans="1:10" x14ac:dyDescent="0.3">
      <c r="A338" s="22">
        <f t="shared" si="81"/>
        <v>322</v>
      </c>
      <c r="B338" s="29" t="s">
        <v>203</v>
      </c>
      <c r="C338" s="29" t="s">
        <v>282</v>
      </c>
      <c r="D338" s="24">
        <f>+'B-9 2026'!I338</f>
        <v>88.798790408656203</v>
      </c>
      <c r="E338" s="24">
        <v>13.166975423486681</v>
      </c>
      <c r="F338" s="24">
        <v>0</v>
      </c>
      <c r="G338" s="24">
        <v>0</v>
      </c>
      <c r="H338" s="24">
        <v>0</v>
      </c>
      <c r="I338" s="24">
        <v>101.96576583214301</v>
      </c>
      <c r="J338" s="24">
        <v>95.382278120399533</v>
      </c>
    </row>
    <row r="339" spans="1:10" x14ac:dyDescent="0.3">
      <c r="A339" s="22">
        <f t="shared" ref="A339:A402" si="119">+A338+1</f>
        <v>323</v>
      </c>
      <c r="B339" s="29" t="s">
        <v>204</v>
      </c>
      <c r="C339" s="29" t="s">
        <v>285</v>
      </c>
      <c r="D339" s="24">
        <f>+'B-9 2026'!I339</f>
        <v>3157.05914564558</v>
      </c>
      <c r="E339" s="24">
        <v>311.17309012227634</v>
      </c>
      <c r="F339" s="24">
        <v>0</v>
      </c>
      <c r="G339" s="24">
        <v>0</v>
      </c>
      <c r="H339" s="24">
        <v>0</v>
      </c>
      <c r="I339" s="24">
        <v>3468.2322357678599</v>
      </c>
      <c r="J339" s="24">
        <v>3312.6456907067231</v>
      </c>
    </row>
    <row r="340" spans="1:10" x14ac:dyDescent="0.3">
      <c r="A340" s="22">
        <f t="shared" si="119"/>
        <v>324</v>
      </c>
      <c r="B340" s="29" t="s">
        <v>205</v>
      </c>
      <c r="C340" s="29" t="s">
        <v>286</v>
      </c>
      <c r="D340" s="24">
        <f>+'B-9 2026'!I340</f>
        <v>419.99183725183997</v>
      </c>
      <c r="E340" s="24">
        <v>50.201862447278614</v>
      </c>
      <c r="F340" s="24">
        <v>0</v>
      </c>
      <c r="G340" s="24">
        <v>0</v>
      </c>
      <c r="H340" s="24">
        <v>0</v>
      </c>
      <c r="I340" s="24">
        <v>470.19369969911901</v>
      </c>
      <c r="J340" s="24">
        <v>445.09276847547937</v>
      </c>
    </row>
    <row r="341" spans="1:10" x14ac:dyDescent="0.3">
      <c r="A341" s="22">
        <f t="shared" si="119"/>
        <v>325</v>
      </c>
      <c r="B341" s="29" t="s">
        <v>206</v>
      </c>
      <c r="C341" s="29" t="s">
        <v>287</v>
      </c>
      <c r="D341" s="24">
        <f>+'B-9 2026'!I341</f>
        <v>4.47826818610615</v>
      </c>
      <c r="E341" s="24">
        <v>0.51707102623986845</v>
      </c>
      <c r="F341" s="24">
        <v>0</v>
      </c>
      <c r="G341" s="24">
        <v>0</v>
      </c>
      <c r="H341" s="24">
        <v>0</v>
      </c>
      <c r="I341" s="24">
        <v>4.9953392123460194</v>
      </c>
      <c r="J341" s="24">
        <v>4.7368036992260816</v>
      </c>
    </row>
    <row r="342" spans="1:10" x14ac:dyDescent="0.3">
      <c r="A342" s="22">
        <f t="shared" si="119"/>
        <v>326</v>
      </c>
      <c r="B342" s="23" t="s">
        <v>747</v>
      </c>
      <c r="C342" s="23"/>
      <c r="D342" s="27">
        <f>SUM(D338:D341)</f>
        <v>3670.3280414921824</v>
      </c>
      <c r="E342" s="27">
        <f t="shared" ref="E342" si="120">SUM(E338:E341)</f>
        <v>375.05899901928154</v>
      </c>
      <c r="F342" s="27">
        <f>SUM(F338:F341)</f>
        <v>0</v>
      </c>
      <c r="G342" s="27">
        <f t="shared" ref="G342:H342" si="121">SUM(G338:G341)</f>
        <v>0</v>
      </c>
      <c r="H342" s="27">
        <f t="shared" si="121"/>
        <v>0</v>
      </c>
      <c r="I342" s="27">
        <f t="shared" ref="I342" si="122">SUM(I338:I341)</f>
        <v>4045.3870405114681</v>
      </c>
      <c r="J342" s="27">
        <f t="shared" ref="J342" si="123">SUM(J338:J341)</f>
        <v>3857.8575410018279</v>
      </c>
    </row>
    <row r="343" spans="1:10" x14ac:dyDescent="0.3">
      <c r="A343" s="22">
        <f t="shared" si="119"/>
        <v>327</v>
      </c>
      <c r="B343" s="29"/>
      <c r="C343" s="29"/>
      <c r="D343" s="24"/>
      <c r="E343" s="24"/>
      <c r="F343" s="24"/>
      <c r="G343" s="24"/>
      <c r="H343" s="24"/>
      <c r="I343" s="24"/>
      <c r="J343" s="24"/>
    </row>
    <row r="344" spans="1:10" x14ac:dyDescent="0.3">
      <c r="A344" s="22">
        <f t="shared" si="119"/>
        <v>328</v>
      </c>
      <c r="B344" s="29" t="s">
        <v>207</v>
      </c>
      <c r="C344" s="29" t="s">
        <v>285</v>
      </c>
      <c r="D344" s="24">
        <f>+'B-9 2026'!I344</f>
        <v>321.339724356136</v>
      </c>
      <c r="E344" s="24">
        <v>49.232578303694503</v>
      </c>
      <c r="F344" s="24">
        <v>0</v>
      </c>
      <c r="G344" s="24">
        <v>0</v>
      </c>
      <c r="H344" s="24">
        <v>0</v>
      </c>
      <c r="I344" s="24">
        <v>370.572302659831</v>
      </c>
      <c r="J344" s="24">
        <v>345.95601350798347</v>
      </c>
    </row>
    <row r="345" spans="1:10" x14ac:dyDescent="0.3">
      <c r="A345" s="22">
        <f t="shared" si="119"/>
        <v>329</v>
      </c>
      <c r="B345" s="29" t="s">
        <v>208</v>
      </c>
      <c r="C345" s="29" t="s">
        <v>286</v>
      </c>
      <c r="D345" s="24">
        <f>+'B-9 2026'!I345</f>
        <v>20.723437331578999</v>
      </c>
      <c r="E345" s="24">
        <v>3.175868829339338</v>
      </c>
      <c r="F345" s="24">
        <v>0</v>
      </c>
      <c r="G345" s="24">
        <v>0</v>
      </c>
      <c r="H345" s="24">
        <v>0</v>
      </c>
      <c r="I345" s="24">
        <v>23.8993061609183</v>
      </c>
      <c r="J345" s="24">
        <v>22.311371746248668</v>
      </c>
    </row>
    <row r="346" spans="1:10" x14ac:dyDescent="0.3">
      <c r="A346" s="22">
        <f t="shared" si="119"/>
        <v>330</v>
      </c>
      <c r="B346" s="23" t="s">
        <v>748</v>
      </c>
      <c r="C346" s="23"/>
      <c r="D346" s="27">
        <f>SUM(D344:D345)</f>
        <v>342.06316168771502</v>
      </c>
      <c r="E346" s="27">
        <f t="shared" ref="E346:H346" si="124">SUM(E344:E345)</f>
        <v>52.408447133033839</v>
      </c>
      <c r="F346" s="27">
        <f>SUM(F344:F345)</f>
        <v>0</v>
      </c>
      <c r="G346" s="27">
        <f t="shared" ref="G346" si="125">SUM(G344:G345)</f>
        <v>0</v>
      </c>
      <c r="H346" s="27">
        <f t="shared" si="124"/>
        <v>0</v>
      </c>
      <c r="I346" s="27">
        <f t="shared" ref="I346:J346" si="126">SUM(I344:I345)</f>
        <v>394.47160882074928</v>
      </c>
      <c r="J346" s="27">
        <f t="shared" si="126"/>
        <v>368.26738525423212</v>
      </c>
    </row>
    <row r="347" spans="1:10" x14ac:dyDescent="0.3">
      <c r="A347" s="22">
        <f t="shared" si="119"/>
        <v>331</v>
      </c>
      <c r="B347" s="29"/>
      <c r="C347" s="29"/>
      <c r="D347" s="24"/>
      <c r="E347" s="24"/>
      <c r="F347" s="24"/>
      <c r="G347" s="24"/>
      <c r="H347" s="24"/>
      <c r="I347" s="24"/>
      <c r="J347" s="24"/>
    </row>
    <row r="348" spans="1:10" x14ac:dyDescent="0.3">
      <c r="A348" s="22">
        <f t="shared" si="119"/>
        <v>332</v>
      </c>
      <c r="B348" s="29" t="s">
        <v>209</v>
      </c>
      <c r="C348" s="29" t="s">
        <v>282</v>
      </c>
      <c r="D348" s="24">
        <f>+'B-9 2026'!I348</f>
        <v>18.213939308390799</v>
      </c>
      <c r="E348" s="24">
        <v>2.0409334404402117</v>
      </c>
      <c r="F348" s="24">
        <v>0</v>
      </c>
      <c r="G348" s="24">
        <v>0</v>
      </c>
      <c r="H348" s="24">
        <v>0</v>
      </c>
      <c r="I348" s="24">
        <v>20.254872748830998</v>
      </c>
      <c r="J348" s="24">
        <v>19.234406028610891</v>
      </c>
    </row>
    <row r="349" spans="1:10" x14ac:dyDescent="0.3">
      <c r="A349" s="22">
        <f t="shared" si="119"/>
        <v>333</v>
      </c>
      <c r="B349" s="29" t="s">
        <v>210</v>
      </c>
      <c r="C349" s="29" t="s">
        <v>285</v>
      </c>
      <c r="D349" s="24">
        <f>+'B-9 2026'!I349</f>
        <v>4440.1404365673297</v>
      </c>
      <c r="E349" s="24">
        <v>478.09200071931735</v>
      </c>
      <c r="F349" s="24">
        <v>0</v>
      </c>
      <c r="G349" s="24">
        <v>0</v>
      </c>
      <c r="H349" s="24">
        <v>0</v>
      </c>
      <c r="I349" s="24">
        <v>4918.2324372866497</v>
      </c>
      <c r="J349" s="24">
        <v>4679.1864369269906</v>
      </c>
    </row>
    <row r="350" spans="1:10" x14ac:dyDescent="0.3">
      <c r="A350" s="22">
        <f t="shared" si="119"/>
        <v>334</v>
      </c>
      <c r="B350" s="29" t="s">
        <v>211</v>
      </c>
      <c r="C350" s="29" t="s">
        <v>286</v>
      </c>
      <c r="D350" s="24">
        <f>+'B-9 2026'!I350</f>
        <v>630.43328701999508</v>
      </c>
      <c r="E350" s="24">
        <v>86.103354302977607</v>
      </c>
      <c r="F350" s="24">
        <v>0</v>
      </c>
      <c r="G350" s="24">
        <v>0</v>
      </c>
      <c r="H350" s="24">
        <v>0</v>
      </c>
      <c r="I350" s="24">
        <v>716.53664132297297</v>
      </c>
      <c r="J350" s="24">
        <v>673.48496417148374</v>
      </c>
    </row>
    <row r="351" spans="1:10" x14ac:dyDescent="0.3">
      <c r="A351" s="22">
        <f t="shared" si="119"/>
        <v>335</v>
      </c>
      <c r="B351" s="23" t="s">
        <v>749</v>
      </c>
      <c r="C351" s="23"/>
      <c r="D351" s="27">
        <f>SUM(D348:D350)</f>
        <v>5088.7876628957156</v>
      </c>
      <c r="E351" s="27">
        <f t="shared" ref="E351:H351" si="127">SUM(E348:E350)</f>
        <v>566.23628846273516</v>
      </c>
      <c r="F351" s="27">
        <f>SUM(F348:F350)</f>
        <v>0</v>
      </c>
      <c r="G351" s="27">
        <f t="shared" ref="G351" si="128">SUM(G348:G350)</f>
        <v>0</v>
      </c>
      <c r="H351" s="27">
        <f t="shared" si="127"/>
        <v>0</v>
      </c>
      <c r="I351" s="27">
        <f t="shared" ref="I351:J351" si="129">SUM(I348:I350)</f>
        <v>5655.0239513584538</v>
      </c>
      <c r="J351" s="27">
        <f t="shared" si="129"/>
        <v>5371.9058071270847</v>
      </c>
    </row>
    <row r="352" spans="1:10" x14ac:dyDescent="0.3">
      <c r="A352" s="22">
        <f t="shared" si="119"/>
        <v>336</v>
      </c>
      <c r="B352" s="29"/>
      <c r="C352" s="29"/>
      <c r="D352" s="24"/>
      <c r="E352" s="24"/>
      <c r="F352" s="24"/>
      <c r="G352" s="24"/>
      <c r="H352" s="24"/>
      <c r="I352" s="24"/>
      <c r="J352" s="24"/>
    </row>
    <row r="353" spans="1:10" x14ac:dyDescent="0.3">
      <c r="A353" s="22">
        <f t="shared" si="119"/>
        <v>337</v>
      </c>
      <c r="B353" s="29" t="s">
        <v>212</v>
      </c>
      <c r="C353" s="29" t="s">
        <v>282</v>
      </c>
      <c r="D353" s="24">
        <f>+'B-9 2026'!I353</f>
        <v>1913.9417039999998</v>
      </c>
      <c r="E353" s="24">
        <v>434.80542600000007</v>
      </c>
      <c r="F353" s="24">
        <v>0</v>
      </c>
      <c r="G353" s="24">
        <v>0</v>
      </c>
      <c r="H353" s="24">
        <v>0</v>
      </c>
      <c r="I353" s="24">
        <v>2348.7471299999997</v>
      </c>
      <c r="J353" s="24">
        <v>2131.3444169999998</v>
      </c>
    </row>
    <row r="354" spans="1:10" x14ac:dyDescent="0.3">
      <c r="A354" s="22">
        <f t="shared" si="119"/>
        <v>338</v>
      </c>
      <c r="B354" s="29" t="s">
        <v>213</v>
      </c>
      <c r="C354" s="29" t="s">
        <v>285</v>
      </c>
      <c r="D354" s="24">
        <f>+'B-9 2026'!I354</f>
        <v>9903.7919759999913</v>
      </c>
      <c r="E354" s="24">
        <v>2249.920494</v>
      </c>
      <c r="F354" s="24">
        <v>0</v>
      </c>
      <c r="G354" s="24">
        <v>0</v>
      </c>
      <c r="H354" s="24">
        <v>0</v>
      </c>
      <c r="I354" s="24">
        <v>12153.7124699999</v>
      </c>
      <c r="J354" s="24">
        <v>11028.752222999909</v>
      </c>
    </row>
    <row r="355" spans="1:10" x14ac:dyDescent="0.3">
      <c r="A355" s="22">
        <f t="shared" si="119"/>
        <v>339</v>
      </c>
      <c r="B355" s="29" t="s">
        <v>214</v>
      </c>
      <c r="C355" s="29" t="s">
        <v>286</v>
      </c>
      <c r="D355" s="24">
        <f>+'B-9 2026'!I355</f>
        <v>3955.9988759999901</v>
      </c>
      <c r="E355" s="24">
        <v>898.71471900000017</v>
      </c>
      <c r="F355" s="24">
        <v>0</v>
      </c>
      <c r="G355" s="24">
        <v>0</v>
      </c>
      <c r="H355" s="24">
        <v>0</v>
      </c>
      <c r="I355" s="24">
        <v>4854.7135949999902</v>
      </c>
      <c r="J355" s="24">
        <v>4405.3562354999895</v>
      </c>
    </row>
    <row r="356" spans="1:10" x14ac:dyDescent="0.3">
      <c r="A356" s="22">
        <f t="shared" si="119"/>
        <v>340</v>
      </c>
      <c r="B356" s="23" t="s">
        <v>750</v>
      </c>
      <c r="C356" s="23"/>
      <c r="D356" s="27">
        <f>SUM(D353:D355)</f>
        <v>15773.732555999981</v>
      </c>
      <c r="E356" s="27">
        <f t="shared" ref="E356:H356" si="130">SUM(E353:E355)</f>
        <v>3583.4406389999999</v>
      </c>
      <c r="F356" s="27">
        <f>SUM(F353:F355)</f>
        <v>0</v>
      </c>
      <c r="G356" s="27">
        <f t="shared" ref="G356" si="131">SUM(G353:G355)</f>
        <v>0</v>
      </c>
      <c r="H356" s="27">
        <f t="shared" si="130"/>
        <v>0</v>
      </c>
      <c r="I356" s="27">
        <f t="shared" ref="I356:J356" si="132">SUM(I353:I355)</f>
        <v>19357.17319499989</v>
      </c>
      <c r="J356" s="27">
        <f t="shared" si="132"/>
        <v>17565.452875499897</v>
      </c>
    </row>
    <row r="357" spans="1:10" x14ac:dyDescent="0.3">
      <c r="A357" s="22">
        <f t="shared" si="119"/>
        <v>341</v>
      </c>
      <c r="B357" s="29"/>
      <c r="C357" s="29"/>
      <c r="D357" s="24"/>
      <c r="E357" s="24"/>
      <c r="F357" s="24"/>
      <c r="G357" s="24"/>
      <c r="H357" s="24"/>
      <c r="I357" s="24"/>
      <c r="J357" s="24"/>
    </row>
    <row r="358" spans="1:10" x14ac:dyDescent="0.3">
      <c r="A358" s="22">
        <f t="shared" si="119"/>
        <v>342</v>
      </c>
      <c r="B358" s="29" t="s">
        <v>215</v>
      </c>
      <c r="C358" s="29" t="s">
        <v>282</v>
      </c>
      <c r="D358" s="24">
        <f>+'B-9 2026'!I358</f>
        <v>1543.90507199999</v>
      </c>
      <c r="E358" s="24">
        <v>343.72126799999995</v>
      </c>
      <c r="F358" s="24">
        <v>0</v>
      </c>
      <c r="G358" s="24">
        <v>0</v>
      </c>
      <c r="H358" s="24">
        <v>0</v>
      </c>
      <c r="I358" s="24">
        <v>1887.62633999999</v>
      </c>
      <c r="J358" s="24">
        <v>1715.7657059999899</v>
      </c>
    </row>
    <row r="359" spans="1:10" x14ac:dyDescent="0.3">
      <c r="A359" s="22">
        <f t="shared" si="119"/>
        <v>343</v>
      </c>
      <c r="B359" s="29" t="s">
        <v>216</v>
      </c>
      <c r="C359" s="29" t="s">
        <v>285</v>
      </c>
      <c r="D359" s="24">
        <f>+'B-9 2026'!I359</f>
        <v>12995.391723999999</v>
      </c>
      <c r="E359" s="24">
        <v>2893.172931000001</v>
      </c>
      <c r="F359" s="24">
        <v>0</v>
      </c>
      <c r="G359" s="24">
        <v>0</v>
      </c>
      <c r="H359" s="24">
        <v>0</v>
      </c>
      <c r="I359" s="24">
        <v>15888.564655</v>
      </c>
      <c r="J359" s="24">
        <v>14441.9781895</v>
      </c>
    </row>
    <row r="360" spans="1:10" x14ac:dyDescent="0.3">
      <c r="A360" s="22">
        <f t="shared" si="119"/>
        <v>344</v>
      </c>
      <c r="B360" s="29" t="s">
        <v>217</v>
      </c>
      <c r="C360" s="29" t="s">
        <v>286</v>
      </c>
      <c r="D360" s="24">
        <f>+'B-9 2026'!I360</f>
        <v>1353.6579919999901</v>
      </c>
      <c r="E360" s="24">
        <v>301.36699799999997</v>
      </c>
      <c r="F360" s="24">
        <v>0</v>
      </c>
      <c r="G360" s="24">
        <v>0</v>
      </c>
      <c r="H360" s="24">
        <v>0</v>
      </c>
      <c r="I360" s="24">
        <v>1655.0249899999899</v>
      </c>
      <c r="J360" s="24">
        <v>1504.3414909999899</v>
      </c>
    </row>
    <row r="361" spans="1:10" x14ac:dyDescent="0.3">
      <c r="A361" s="22">
        <f t="shared" si="119"/>
        <v>345</v>
      </c>
      <c r="B361" s="23" t="s">
        <v>751</v>
      </c>
      <c r="C361" s="23"/>
      <c r="D361" s="27">
        <f>SUM(D358:D360)</f>
        <v>15892.954787999979</v>
      </c>
      <c r="E361" s="27">
        <f t="shared" ref="E361:H361" si="133">SUM(E358:E360)</f>
        <v>3538.2611970000007</v>
      </c>
      <c r="F361" s="27">
        <f>SUM(F358:F360)</f>
        <v>0</v>
      </c>
      <c r="G361" s="27">
        <f t="shared" ref="G361" si="134">SUM(G358:G360)</f>
        <v>0</v>
      </c>
      <c r="H361" s="27">
        <f t="shared" si="133"/>
        <v>0</v>
      </c>
      <c r="I361" s="27">
        <f t="shared" ref="I361:J361" si="135">SUM(I358:I360)</f>
        <v>19431.215984999981</v>
      </c>
      <c r="J361" s="27">
        <f t="shared" si="135"/>
        <v>17662.085386499977</v>
      </c>
    </row>
    <row r="362" spans="1:10" x14ac:dyDescent="0.3">
      <c r="A362" s="22">
        <f t="shared" si="119"/>
        <v>346</v>
      </c>
      <c r="B362" s="29"/>
      <c r="C362" s="29"/>
      <c r="D362" s="24"/>
      <c r="E362" s="24"/>
      <c r="F362" s="24"/>
      <c r="G362" s="24"/>
      <c r="H362" s="24"/>
      <c r="I362" s="24"/>
      <c r="J362" s="24"/>
    </row>
    <row r="363" spans="1:10" x14ac:dyDescent="0.3">
      <c r="A363" s="22">
        <f t="shared" si="119"/>
        <v>347</v>
      </c>
      <c r="B363" s="23" t="s">
        <v>218</v>
      </c>
      <c r="C363" s="23" t="s">
        <v>285</v>
      </c>
      <c r="D363" s="24">
        <f>+'B-9 2026'!I363</f>
        <v>130334.336245805</v>
      </c>
      <c r="E363" s="24">
        <v>74773.011246772541</v>
      </c>
      <c r="F363" s="24">
        <v>0</v>
      </c>
      <c r="G363" s="24">
        <v>0</v>
      </c>
      <c r="H363" s="24">
        <v>0</v>
      </c>
      <c r="I363" s="24">
        <v>205107.34749257698</v>
      </c>
      <c r="J363" s="24">
        <v>166150.62368008847</v>
      </c>
    </row>
    <row r="364" spans="1:10" x14ac:dyDescent="0.3">
      <c r="A364" s="22">
        <f t="shared" si="119"/>
        <v>348</v>
      </c>
      <c r="B364" s="23"/>
      <c r="C364" s="23"/>
      <c r="D364" s="24"/>
      <c r="E364" s="24"/>
      <c r="F364" s="24"/>
      <c r="G364" s="24"/>
      <c r="H364" s="24"/>
      <c r="I364" s="24"/>
      <c r="J364" s="24"/>
    </row>
    <row r="365" spans="1:10" x14ac:dyDescent="0.3">
      <c r="A365" s="22">
        <f t="shared" si="119"/>
        <v>349</v>
      </c>
      <c r="B365" s="34" t="s">
        <v>752</v>
      </c>
      <c r="C365" s="34"/>
      <c r="D365" s="2">
        <f>SUM(D363,D361,D356,D351,D346,D342,D336,D331,D326,D321,D315,D310,D305,D300,D294,D289,D283)</f>
        <v>364127.40922556794</v>
      </c>
      <c r="E365" s="2">
        <f t="shared" ref="E365:H365" si="136">SUM(E363,E361,E356,E351,E346,E342,E336,E331,E326,E321,E315,E310,E305,E300,E294,E289,E283)</f>
        <v>114828.25526689181</v>
      </c>
      <c r="F365" s="2">
        <f>SUM(F363,F361,F356,F351,F346,F342,F336,F331,F326,F321,F315,F310,F305,F300,F294,F289,F283)</f>
        <v>3.9600000000000004</v>
      </c>
      <c r="G365" s="2">
        <f t="shared" ref="G365" si="137">SUM(G363,G361,G356,G351,G346,G342,G336,G331,G326,G321,G315,G310,G305,G300,G294,G289,G283)</f>
        <v>10.324999999999999</v>
      </c>
      <c r="H365" s="2">
        <f t="shared" si="136"/>
        <v>0</v>
      </c>
      <c r="I365" s="2">
        <f t="shared" ref="I365:J365" si="138">SUM(I363,I361,I356,I351,I346,I342,I336,I331,I326,I321,I315,I310,I305,I300,I294,I289,I283)</f>
        <v>478941.37949245912</v>
      </c>
      <c r="J365" s="2">
        <f t="shared" si="138"/>
        <v>419962.20067290321</v>
      </c>
    </row>
    <row r="366" spans="1:10" x14ac:dyDescent="0.3">
      <c r="A366" s="22">
        <f t="shared" si="119"/>
        <v>350</v>
      </c>
      <c r="B366" s="23"/>
      <c r="C366" s="23"/>
      <c r="D366" s="24"/>
      <c r="E366" s="24"/>
      <c r="F366" s="24"/>
      <c r="G366" s="24"/>
      <c r="H366" s="24"/>
      <c r="I366" s="24"/>
      <c r="J366" s="24"/>
    </row>
    <row r="367" spans="1:10" x14ac:dyDescent="0.3">
      <c r="A367" s="22">
        <f t="shared" si="119"/>
        <v>351</v>
      </c>
      <c r="B367" s="36" t="s">
        <v>819</v>
      </c>
      <c r="C367" s="36"/>
      <c r="D367" s="37">
        <f>SUM(D365,D277,D154,D123)</f>
        <v>4270267.8650425132</v>
      </c>
      <c r="E367" s="37">
        <f t="shared" ref="E367:J367" si="139">SUM(E365,E277,E154,E123)</f>
        <v>509363.19006418262</v>
      </c>
      <c r="F367" s="37">
        <f t="shared" si="139"/>
        <v>29804.366666666661</v>
      </c>
      <c r="G367" s="37">
        <f t="shared" si="139"/>
        <v>16427.341</v>
      </c>
      <c r="H367" s="37">
        <f t="shared" si="139"/>
        <v>0</v>
      </c>
      <c r="I367" s="37">
        <f t="shared" si="139"/>
        <v>4733399.3474400165</v>
      </c>
      <c r="J367" s="37">
        <f t="shared" si="139"/>
        <v>4499119.6841399064</v>
      </c>
    </row>
    <row r="368" spans="1:10" x14ac:dyDescent="0.3">
      <c r="A368" s="22">
        <f t="shared" si="119"/>
        <v>352</v>
      </c>
      <c r="B368" s="53"/>
      <c r="C368" s="23"/>
      <c r="D368" s="24"/>
      <c r="E368" s="24"/>
      <c r="F368" s="24"/>
      <c r="G368" s="24"/>
      <c r="H368" s="24"/>
      <c r="I368" s="24"/>
      <c r="J368" s="24"/>
    </row>
    <row r="369" spans="1:10" x14ac:dyDescent="0.3">
      <c r="A369" s="22">
        <f t="shared" si="119"/>
        <v>353</v>
      </c>
      <c r="B369" s="53" t="s">
        <v>400</v>
      </c>
      <c r="C369" s="23"/>
      <c r="D369" s="24">
        <f>+'B-9 2026'!I369</f>
        <v>22955.372593694898</v>
      </c>
      <c r="E369" s="24">
        <v>0</v>
      </c>
      <c r="F369" s="24">
        <v>0</v>
      </c>
      <c r="G369" s="24">
        <v>0</v>
      </c>
      <c r="H369" s="24">
        <v>715.25564842370864</v>
      </c>
      <c r="I369" s="24">
        <v>23670.628242118601</v>
      </c>
      <c r="J369" s="24">
        <v>23313.000417906729</v>
      </c>
    </row>
    <row r="370" spans="1:10" x14ac:dyDescent="0.3">
      <c r="A370" s="22">
        <f t="shared" si="119"/>
        <v>354</v>
      </c>
      <c r="B370" s="53" t="s">
        <v>401</v>
      </c>
      <c r="C370" s="23"/>
      <c r="D370" s="24">
        <f>+'B-9 2026'!I370</f>
        <v>694.69398707881896</v>
      </c>
      <c r="E370" s="24">
        <v>0</v>
      </c>
      <c r="F370" s="24">
        <v>0</v>
      </c>
      <c r="G370" s="24">
        <v>0</v>
      </c>
      <c r="H370" s="24">
        <v>77.113496769704255</v>
      </c>
      <c r="I370" s="24">
        <v>771.80748384852302</v>
      </c>
      <c r="J370" s="24">
        <v>733.25073546367105</v>
      </c>
    </row>
    <row r="371" spans="1:10" x14ac:dyDescent="0.3">
      <c r="A371" s="22">
        <f t="shared" si="119"/>
        <v>355</v>
      </c>
      <c r="B371" s="53" t="s">
        <v>402</v>
      </c>
      <c r="C371" s="23"/>
      <c r="D371" s="24">
        <f>+'B-9 2026'!I371</f>
        <v>-1.7089343396946798E-4</v>
      </c>
      <c r="E371" s="24">
        <v>0</v>
      </c>
      <c r="F371" s="24">
        <v>0</v>
      </c>
      <c r="G371" s="24">
        <v>0</v>
      </c>
      <c r="H371" s="24">
        <v>0</v>
      </c>
      <c r="I371" s="24">
        <v>-2.13616792461835E-4</v>
      </c>
      <c r="J371" s="24">
        <v>-1.9225511321565106E-4</v>
      </c>
    </row>
    <row r="372" spans="1:10" x14ac:dyDescent="0.3">
      <c r="A372" s="22">
        <f t="shared" si="119"/>
        <v>356</v>
      </c>
      <c r="B372" s="53" t="s">
        <v>403</v>
      </c>
      <c r="C372" s="23"/>
      <c r="D372" s="24">
        <f>+'B-9 2026'!I372</f>
        <v>7799.3964056792802</v>
      </c>
      <c r="E372" s="24">
        <v>0</v>
      </c>
      <c r="F372" s="24">
        <v>0</v>
      </c>
      <c r="G372" s="24">
        <v>0</v>
      </c>
      <c r="H372" s="24">
        <v>1466.8016014198131</v>
      </c>
      <c r="I372" s="24">
        <v>9266.1980070990903</v>
      </c>
      <c r="J372" s="24">
        <v>8532.7972063891866</v>
      </c>
    </row>
    <row r="373" spans="1:10" x14ac:dyDescent="0.3">
      <c r="A373" s="22">
        <f t="shared" si="119"/>
        <v>357</v>
      </c>
      <c r="B373" s="53" t="s">
        <v>404</v>
      </c>
      <c r="C373" s="23"/>
      <c r="D373" s="24">
        <f>+'B-9 2026'!I373</f>
        <v>1907.1679403667599</v>
      </c>
      <c r="E373" s="24">
        <v>0</v>
      </c>
      <c r="F373" s="24">
        <v>0</v>
      </c>
      <c r="G373" s="24">
        <v>0</v>
      </c>
      <c r="H373" s="24">
        <v>117.49948509169296</v>
      </c>
      <c r="I373" s="24">
        <v>2024.66742545845</v>
      </c>
      <c r="J373" s="24">
        <v>1965.9176829126077</v>
      </c>
    </row>
    <row r="374" spans="1:10" x14ac:dyDescent="0.3">
      <c r="A374" s="22">
        <f t="shared" si="119"/>
        <v>358</v>
      </c>
      <c r="B374" s="53" t="s">
        <v>405</v>
      </c>
      <c r="C374" s="23"/>
      <c r="D374" s="24">
        <f>+'B-9 2026'!I374</f>
        <v>3581.87255695354</v>
      </c>
      <c r="E374" s="24">
        <v>0</v>
      </c>
      <c r="F374" s="24">
        <v>0</v>
      </c>
      <c r="G374" s="24">
        <v>0</v>
      </c>
      <c r="H374" s="24">
        <v>713.46313923838795</v>
      </c>
      <c r="I374" s="24">
        <v>4295.3356961919299</v>
      </c>
      <c r="J374" s="24">
        <v>3938.6041265727358</v>
      </c>
    </row>
    <row r="375" spans="1:10" x14ac:dyDescent="0.3">
      <c r="A375" s="22">
        <f t="shared" si="119"/>
        <v>359</v>
      </c>
      <c r="B375" s="53" t="s">
        <v>406</v>
      </c>
      <c r="C375" s="23"/>
      <c r="D375" s="24">
        <f>+'B-9 2026'!I375</f>
        <v>3488.1880937225101</v>
      </c>
      <c r="E375" s="24">
        <v>0</v>
      </c>
      <c r="F375" s="24">
        <v>0</v>
      </c>
      <c r="G375" s="24">
        <v>0</v>
      </c>
      <c r="H375" s="24">
        <v>686.0695234306271</v>
      </c>
      <c r="I375" s="24">
        <v>4174.25761715314</v>
      </c>
      <c r="J375" s="24">
        <v>3831.2228554378225</v>
      </c>
    </row>
    <row r="376" spans="1:10" x14ac:dyDescent="0.3">
      <c r="A376" s="22">
        <f t="shared" si="119"/>
        <v>360</v>
      </c>
      <c r="B376" s="53" t="s">
        <v>407</v>
      </c>
      <c r="C376" s="23"/>
      <c r="D376" s="24">
        <f>+'B-9 2026'!I376</f>
        <v>4193.6788018432799</v>
      </c>
      <c r="E376" s="24">
        <v>0</v>
      </c>
      <c r="F376" s="24">
        <v>0</v>
      </c>
      <c r="G376" s="24">
        <v>0</v>
      </c>
      <c r="H376" s="24">
        <v>759.68970046081904</v>
      </c>
      <c r="I376" s="24">
        <v>4953.3685023040898</v>
      </c>
      <c r="J376" s="24">
        <v>4573.5236520736835</v>
      </c>
    </row>
    <row r="377" spans="1:10" x14ac:dyDescent="0.3">
      <c r="A377" s="22">
        <f t="shared" si="119"/>
        <v>361</v>
      </c>
      <c r="B377" s="53" t="s">
        <v>408</v>
      </c>
      <c r="C377" s="23"/>
      <c r="D377" s="24">
        <f>+'B-9 2026'!I377</f>
        <v>85392.798336179985</v>
      </c>
      <c r="E377" s="24">
        <v>0</v>
      </c>
      <c r="F377" s="24">
        <v>0</v>
      </c>
      <c r="G377" s="24">
        <v>0</v>
      </c>
      <c r="H377" s="24">
        <v>2259.1920248773467</v>
      </c>
      <c r="I377" s="24">
        <v>87651.990420225047</v>
      </c>
      <c r="J377" s="24">
        <v>86522.394378202487</v>
      </c>
    </row>
    <row r="378" spans="1:10" x14ac:dyDescent="0.3">
      <c r="A378" s="22">
        <f t="shared" si="119"/>
        <v>362</v>
      </c>
      <c r="B378" s="53" t="s">
        <v>409</v>
      </c>
      <c r="C378" s="23"/>
      <c r="D378" s="24">
        <f>+'B-9 2026'!I378</f>
        <v>41835.902217646399</v>
      </c>
      <c r="E378" s="24">
        <v>0</v>
      </c>
      <c r="F378" s="24">
        <v>0</v>
      </c>
      <c r="G378" s="24">
        <v>0</v>
      </c>
      <c r="H378" s="24">
        <v>3300.4130544116174</v>
      </c>
      <c r="I378" s="24">
        <v>45136.315272058004</v>
      </c>
      <c r="J378" s="24">
        <v>43486.108744852165</v>
      </c>
    </row>
    <row r="379" spans="1:10" x14ac:dyDescent="0.3">
      <c r="A379" s="22">
        <f t="shared" si="119"/>
        <v>363</v>
      </c>
      <c r="B379" s="53" t="s">
        <v>410</v>
      </c>
      <c r="C379" s="23"/>
      <c r="D379" s="24">
        <f>+'B-9 2026'!I379</f>
        <v>13117.175134033439</v>
      </c>
      <c r="E379" s="24">
        <v>0</v>
      </c>
      <c r="F379" s="24">
        <v>0</v>
      </c>
      <c r="G379" s="24">
        <v>0</v>
      </c>
      <c r="H379" s="24">
        <v>670.76878350837706</v>
      </c>
      <c r="I379" s="24">
        <v>13787.94391754183</v>
      </c>
      <c r="J379" s="24">
        <v>13452.559525787628</v>
      </c>
    </row>
    <row r="380" spans="1:10" x14ac:dyDescent="0.3">
      <c r="A380" s="22">
        <f t="shared" si="119"/>
        <v>364</v>
      </c>
      <c r="B380" s="53" t="s">
        <v>411</v>
      </c>
      <c r="C380" s="23"/>
      <c r="D380" s="24">
        <f>+'B-9 2026'!I380</f>
        <v>2571.8697305473297</v>
      </c>
      <c r="E380" s="24">
        <v>0</v>
      </c>
      <c r="F380" s="24">
        <v>0</v>
      </c>
      <c r="G380" s="24">
        <v>0</v>
      </c>
      <c r="H380" s="24">
        <v>457.24243263683172</v>
      </c>
      <c r="I380" s="24">
        <v>3029.1121631841597</v>
      </c>
      <c r="J380" s="24">
        <v>2800.4909468657406</v>
      </c>
    </row>
    <row r="381" spans="1:10" x14ac:dyDescent="0.3">
      <c r="A381" s="22">
        <f t="shared" si="119"/>
        <v>365</v>
      </c>
      <c r="B381" s="53" t="s">
        <v>412</v>
      </c>
      <c r="C381" s="23"/>
      <c r="D381" s="24">
        <f>+'B-9 2026'!I381</f>
        <v>3581.87255695354</v>
      </c>
      <c r="E381" s="24">
        <v>0</v>
      </c>
      <c r="F381" s="24">
        <v>0</v>
      </c>
      <c r="G381" s="24">
        <v>0</v>
      </c>
      <c r="H381" s="24">
        <v>713.46313923838795</v>
      </c>
      <c r="I381" s="24">
        <v>4295.3356961919299</v>
      </c>
      <c r="J381" s="24">
        <v>3938.6041265727358</v>
      </c>
    </row>
    <row r="382" spans="1:10" x14ac:dyDescent="0.3">
      <c r="A382" s="22">
        <f t="shared" si="119"/>
        <v>366</v>
      </c>
      <c r="B382" s="53" t="s">
        <v>413</v>
      </c>
      <c r="C382" s="23"/>
      <c r="D382" s="24">
        <f>+'B-9 2026'!I382</f>
        <v>4372.0970570256195</v>
      </c>
      <c r="E382" s="24">
        <v>0</v>
      </c>
      <c r="F382" s="24">
        <v>0</v>
      </c>
      <c r="G382" s="24">
        <v>0</v>
      </c>
      <c r="H382" s="24">
        <v>747.356764256406</v>
      </c>
      <c r="I382" s="24">
        <v>5119.4538212820198</v>
      </c>
      <c r="J382" s="24">
        <v>4745.7754391538201</v>
      </c>
    </row>
    <row r="383" spans="1:10" x14ac:dyDescent="0.3">
      <c r="A383" s="22">
        <f t="shared" si="119"/>
        <v>367</v>
      </c>
      <c r="B383" s="53" t="s">
        <v>414</v>
      </c>
      <c r="C383" s="23"/>
      <c r="D383" s="24">
        <f>+'B-9 2026'!I383</f>
        <v>306.96656945501502</v>
      </c>
      <c r="E383" s="24">
        <v>0</v>
      </c>
      <c r="F383" s="24">
        <v>0</v>
      </c>
      <c r="G383" s="24">
        <v>0</v>
      </c>
      <c r="H383" s="24">
        <v>375.81164236375332</v>
      </c>
      <c r="I383" s="24">
        <v>682.77821181876902</v>
      </c>
      <c r="J383" s="24">
        <v>494.87239063689225</v>
      </c>
    </row>
    <row r="384" spans="1:10" x14ac:dyDescent="0.3">
      <c r="A384" s="22">
        <f t="shared" si="119"/>
        <v>368</v>
      </c>
      <c r="B384" s="53" t="s">
        <v>415</v>
      </c>
      <c r="C384" s="23"/>
      <c r="D384" s="24">
        <f>+'B-9 2026'!I384</f>
        <v>1857.31663995799</v>
      </c>
      <c r="E384" s="24">
        <v>0</v>
      </c>
      <c r="F384" s="24">
        <v>0</v>
      </c>
      <c r="G384" s="24">
        <v>0</v>
      </c>
      <c r="H384" s="24">
        <v>285.66415998949793</v>
      </c>
      <c r="I384" s="24">
        <v>2142.9807999474901</v>
      </c>
      <c r="J384" s="24">
        <v>2000.1487199527398</v>
      </c>
    </row>
    <row r="385" spans="1:10" x14ac:dyDescent="0.3">
      <c r="A385" s="22">
        <f t="shared" si="119"/>
        <v>369</v>
      </c>
      <c r="B385" s="53" t="s">
        <v>416</v>
      </c>
      <c r="C385" s="23"/>
      <c r="D385" s="24">
        <f>+'B-9 2026'!I385</f>
        <v>1402.6891514450199</v>
      </c>
      <c r="E385" s="24">
        <v>0</v>
      </c>
      <c r="F385" s="24">
        <v>0</v>
      </c>
      <c r="G385" s="24">
        <v>0</v>
      </c>
      <c r="H385" s="24">
        <v>222.63728786125566</v>
      </c>
      <c r="I385" s="24">
        <v>1625.32643930627</v>
      </c>
      <c r="J385" s="24">
        <v>1514.0077953756445</v>
      </c>
    </row>
    <row r="386" spans="1:10" x14ac:dyDescent="0.3">
      <c r="A386" s="22">
        <f t="shared" si="119"/>
        <v>370</v>
      </c>
      <c r="B386" s="53" t="s">
        <v>417</v>
      </c>
      <c r="C386" s="23"/>
      <c r="D386" s="24">
        <f>+'B-9 2026'!I386</f>
        <v>1384.5097204982999</v>
      </c>
      <c r="E386" s="24">
        <v>0</v>
      </c>
      <c r="F386" s="24">
        <v>0</v>
      </c>
      <c r="G386" s="24">
        <v>0</v>
      </c>
      <c r="H386" s="24">
        <v>228.93493012457643</v>
      </c>
      <c r="I386" s="24">
        <v>1613.4446506228801</v>
      </c>
      <c r="J386" s="24">
        <v>1498.9771855605925</v>
      </c>
    </row>
    <row r="387" spans="1:10" x14ac:dyDescent="0.3">
      <c r="A387" s="22">
        <f t="shared" si="119"/>
        <v>371</v>
      </c>
      <c r="B387" s="53" t="s">
        <v>418</v>
      </c>
      <c r="C387" s="23"/>
      <c r="D387" s="24">
        <f>+'B-9 2026'!I387</f>
        <v>6311.3390229165998</v>
      </c>
      <c r="E387" s="24">
        <v>0</v>
      </c>
      <c r="F387" s="24">
        <v>0</v>
      </c>
      <c r="G387" s="24">
        <v>0</v>
      </c>
      <c r="H387" s="24">
        <v>1175.4697557291495</v>
      </c>
      <c r="I387" s="24">
        <v>7486.80877864575</v>
      </c>
      <c r="J387" s="24">
        <v>6899.0739007811744</v>
      </c>
    </row>
    <row r="388" spans="1:10" x14ac:dyDescent="0.3">
      <c r="A388" s="22">
        <f t="shared" si="119"/>
        <v>372</v>
      </c>
      <c r="B388" s="53" t="s">
        <v>419</v>
      </c>
      <c r="C388" s="23"/>
      <c r="D388" s="24">
        <f>+'B-9 2026'!I388</f>
        <v>321.96132388493601</v>
      </c>
      <c r="E388" s="24">
        <v>0</v>
      </c>
      <c r="F388" s="24">
        <v>0</v>
      </c>
      <c r="G388" s="24">
        <v>0</v>
      </c>
      <c r="H388" s="24">
        <v>18.490330971233895</v>
      </c>
      <c r="I388" s="24">
        <v>340.45165485617002</v>
      </c>
      <c r="J388" s="24">
        <v>331.20648937055279</v>
      </c>
    </row>
    <row r="389" spans="1:10" x14ac:dyDescent="0.3">
      <c r="A389" s="22">
        <f t="shared" si="119"/>
        <v>373</v>
      </c>
      <c r="B389" s="53" t="s">
        <v>420</v>
      </c>
      <c r="C389" s="23"/>
      <c r="D389" s="24">
        <f>+'B-9 2026'!I389</f>
        <v>6011.8313899980303</v>
      </c>
      <c r="E389" s="24">
        <v>0</v>
      </c>
      <c r="F389" s="24">
        <v>0</v>
      </c>
      <c r="G389" s="24">
        <v>0</v>
      </c>
      <c r="H389" s="24">
        <v>408.25284749951044</v>
      </c>
      <c r="I389" s="24">
        <v>6420.08423749754</v>
      </c>
      <c r="J389" s="24">
        <v>6215.9578137477865</v>
      </c>
    </row>
    <row r="390" spans="1:10" x14ac:dyDescent="0.3">
      <c r="A390" s="22">
        <f t="shared" si="119"/>
        <v>374</v>
      </c>
      <c r="B390" s="53" t="s">
        <v>421</v>
      </c>
      <c r="C390" s="23"/>
      <c r="D390" s="24">
        <f>+'B-9 2026'!I390</f>
        <v>874.24506428764096</v>
      </c>
      <c r="E390" s="24">
        <v>0</v>
      </c>
      <c r="F390" s="24">
        <v>0</v>
      </c>
      <c r="G390" s="24">
        <v>0</v>
      </c>
      <c r="H390" s="24">
        <v>58.881266071910645</v>
      </c>
      <c r="I390" s="24">
        <v>933.12633035955207</v>
      </c>
      <c r="J390" s="24">
        <v>903.6856973235964</v>
      </c>
    </row>
    <row r="391" spans="1:10" x14ac:dyDescent="0.3">
      <c r="A391" s="22">
        <f t="shared" si="119"/>
        <v>375</v>
      </c>
      <c r="B391" s="53" t="s">
        <v>422</v>
      </c>
      <c r="C391" s="23"/>
      <c r="D391" s="24">
        <f>+'B-9 2026'!I391</f>
        <v>1108.1179274927899</v>
      </c>
      <c r="E391" s="24">
        <v>0</v>
      </c>
      <c r="F391" s="24">
        <v>0</v>
      </c>
      <c r="G391" s="24">
        <v>0</v>
      </c>
      <c r="H391" s="24">
        <v>24.834481873198932</v>
      </c>
      <c r="I391" s="24">
        <v>1132.95240936599</v>
      </c>
      <c r="J391" s="24">
        <v>1120.5351684293901</v>
      </c>
    </row>
    <row r="392" spans="1:10" x14ac:dyDescent="0.3">
      <c r="A392" s="22">
        <f t="shared" si="119"/>
        <v>376</v>
      </c>
      <c r="B392" s="53" t="s">
        <v>423</v>
      </c>
      <c r="C392" s="23"/>
      <c r="D392" s="24">
        <f>+'B-9 2026'!I392</f>
        <v>3329.85572189309</v>
      </c>
      <c r="E392" s="24">
        <v>0</v>
      </c>
      <c r="F392" s="24">
        <v>0</v>
      </c>
      <c r="G392" s="24">
        <v>0</v>
      </c>
      <c r="H392" s="24">
        <v>617.96393047327535</v>
      </c>
      <c r="I392" s="24">
        <v>3947.8196523663701</v>
      </c>
      <c r="J392" s="24">
        <v>3638.8376871297314</v>
      </c>
    </row>
    <row r="393" spans="1:10" x14ac:dyDescent="0.3">
      <c r="A393" s="22">
        <f t="shared" si="119"/>
        <v>377</v>
      </c>
      <c r="B393" s="53" t="s">
        <v>424</v>
      </c>
      <c r="C393" s="23"/>
      <c r="D393" s="24">
        <f>+'B-9 2026'!I393</f>
        <v>138.72805491982902</v>
      </c>
      <c r="E393" s="24">
        <v>0</v>
      </c>
      <c r="F393" s="24">
        <v>0</v>
      </c>
      <c r="G393" s="24">
        <v>0</v>
      </c>
      <c r="H393" s="24">
        <v>27.232013729957266</v>
      </c>
      <c r="I393" s="24">
        <v>165.960068649786</v>
      </c>
      <c r="J393" s="24">
        <v>152.34406178480748</v>
      </c>
    </row>
    <row r="394" spans="1:10" x14ac:dyDescent="0.3">
      <c r="A394" s="22">
        <f t="shared" si="119"/>
        <v>378</v>
      </c>
      <c r="B394" s="53" t="s">
        <v>425</v>
      </c>
      <c r="C394" s="23"/>
      <c r="D394" s="24">
        <f>+'B-9 2026'!I394</f>
        <v>2279.2138188445888</v>
      </c>
      <c r="E394" s="24">
        <v>0</v>
      </c>
      <c r="F394" s="24">
        <v>0</v>
      </c>
      <c r="G394" s="24">
        <v>0</v>
      </c>
      <c r="H394" s="24">
        <v>441.47845471114812</v>
      </c>
      <c r="I394" s="24">
        <v>2720.6922735557387</v>
      </c>
      <c r="J394" s="24">
        <v>2499.953046200164</v>
      </c>
    </row>
    <row r="395" spans="1:10" x14ac:dyDescent="0.3">
      <c r="A395" s="22">
        <f t="shared" si="119"/>
        <v>379</v>
      </c>
      <c r="B395" s="53" t="s">
        <v>426</v>
      </c>
      <c r="C395" s="23"/>
      <c r="D395" s="24">
        <f>+'B-9 2026'!I395</f>
        <v>176.217075838075</v>
      </c>
      <c r="E395" s="24">
        <v>0</v>
      </c>
      <c r="F395" s="24">
        <v>0</v>
      </c>
      <c r="G395" s="24">
        <v>0</v>
      </c>
      <c r="H395" s="24">
        <v>34.586768959518835</v>
      </c>
      <c r="I395" s="24">
        <v>210.803844797594</v>
      </c>
      <c r="J395" s="24">
        <v>193.51046031783446</v>
      </c>
    </row>
    <row r="396" spans="1:10" x14ac:dyDescent="0.3">
      <c r="A396" s="22">
        <f t="shared" si="119"/>
        <v>380</v>
      </c>
      <c r="B396" s="53" t="s">
        <v>427</v>
      </c>
      <c r="C396" s="23"/>
      <c r="D396" s="24">
        <f>+'B-9 2026'!I396</f>
        <v>-1.2375778501882398E-4</v>
      </c>
      <c r="E396" s="24">
        <v>0</v>
      </c>
      <c r="F396" s="24">
        <v>0</v>
      </c>
      <c r="G396" s="24">
        <v>0</v>
      </c>
      <c r="H396" s="24">
        <v>0</v>
      </c>
      <c r="I396" s="24">
        <v>-1.5469723127353E-4</v>
      </c>
      <c r="J396" s="24">
        <v>-1.392275081461769E-4</v>
      </c>
    </row>
    <row r="397" spans="1:10" x14ac:dyDescent="0.3">
      <c r="A397" s="22">
        <f t="shared" si="119"/>
        <v>381</v>
      </c>
      <c r="B397" s="53" t="s">
        <v>428</v>
      </c>
      <c r="C397" s="23"/>
      <c r="D397" s="24">
        <f>+'B-9 2026'!I397</f>
        <v>3581.87255695354</v>
      </c>
      <c r="E397" s="24">
        <v>0</v>
      </c>
      <c r="F397" s="24">
        <v>0</v>
      </c>
      <c r="G397" s="24">
        <v>0</v>
      </c>
      <c r="H397" s="24">
        <v>713.46313923838795</v>
      </c>
      <c r="I397" s="24">
        <v>4295.3356961919299</v>
      </c>
      <c r="J397" s="24">
        <v>3938.6041265727358</v>
      </c>
    </row>
    <row r="398" spans="1:10" x14ac:dyDescent="0.3">
      <c r="A398" s="22">
        <f t="shared" si="119"/>
        <v>382</v>
      </c>
      <c r="B398" s="53" t="s">
        <v>429</v>
      </c>
      <c r="C398" s="23"/>
      <c r="D398" s="24">
        <f>+'B-9 2026'!I398</f>
        <v>3821.2558222041698</v>
      </c>
      <c r="E398" s="24">
        <v>0</v>
      </c>
      <c r="F398" s="24">
        <v>0</v>
      </c>
      <c r="G398" s="24">
        <v>0</v>
      </c>
      <c r="H398" s="24">
        <v>729.03145555104368</v>
      </c>
      <c r="I398" s="24">
        <v>4550.2872777552102</v>
      </c>
      <c r="J398" s="24">
        <v>4185.7715499796905</v>
      </c>
    </row>
    <row r="399" spans="1:10" x14ac:dyDescent="0.3">
      <c r="A399" s="22">
        <f t="shared" si="119"/>
        <v>383</v>
      </c>
      <c r="B399" s="53" t="s">
        <v>430</v>
      </c>
      <c r="C399" s="23"/>
      <c r="D399" s="24">
        <f>+'B-9 2026'!I399</f>
        <v>1175.0088227666699</v>
      </c>
      <c r="E399" s="24">
        <v>0</v>
      </c>
      <c r="F399" s="24">
        <v>0</v>
      </c>
      <c r="G399" s="24">
        <v>0</v>
      </c>
      <c r="H399" s="24">
        <v>162.6497056916688</v>
      </c>
      <c r="I399" s="24">
        <v>1337.65852845834</v>
      </c>
      <c r="J399" s="24">
        <v>1256.3336756125045</v>
      </c>
    </row>
    <row r="400" spans="1:10" x14ac:dyDescent="0.3">
      <c r="A400" s="22">
        <f t="shared" si="119"/>
        <v>384</v>
      </c>
      <c r="B400" s="53" t="s">
        <v>431</v>
      </c>
      <c r="C400" s="23"/>
      <c r="D400" s="24">
        <f>+'B-9 2026'!I400</f>
        <v>578.43782230515501</v>
      </c>
      <c r="E400" s="24">
        <v>0</v>
      </c>
      <c r="F400" s="24">
        <v>0</v>
      </c>
      <c r="G400" s="24">
        <v>0</v>
      </c>
      <c r="H400" s="24">
        <v>113.791955576289</v>
      </c>
      <c r="I400" s="24">
        <v>692.22977788144499</v>
      </c>
      <c r="J400" s="24">
        <v>635.33380009329994</v>
      </c>
    </row>
    <row r="401" spans="1:10" x14ac:dyDescent="0.3">
      <c r="A401" s="22">
        <f t="shared" si="119"/>
        <v>385</v>
      </c>
      <c r="B401" s="53" t="s">
        <v>432</v>
      </c>
      <c r="C401" s="23"/>
      <c r="D401" s="24">
        <f>+'B-9 2026'!I401</f>
        <v>-1072.45984</v>
      </c>
      <c r="E401" s="24">
        <v>0</v>
      </c>
      <c r="F401" s="24">
        <v>0</v>
      </c>
      <c r="G401" s="24">
        <v>0</v>
      </c>
      <c r="H401" s="24">
        <v>0</v>
      </c>
      <c r="I401" s="24">
        <v>-1072.4598000000001</v>
      </c>
      <c r="J401" s="24">
        <v>-1072.4598199999969</v>
      </c>
    </row>
    <row r="402" spans="1:10" x14ac:dyDescent="0.3">
      <c r="A402" s="22">
        <f t="shared" si="119"/>
        <v>386</v>
      </c>
      <c r="B402" s="53" t="s">
        <v>433</v>
      </c>
      <c r="C402" s="23"/>
      <c r="D402" s="24">
        <f>+'B-9 2026'!I402</f>
        <v>2762.4686468979198</v>
      </c>
      <c r="E402" s="24">
        <v>0</v>
      </c>
      <c r="F402" s="24">
        <v>0</v>
      </c>
      <c r="G402" s="24">
        <v>0</v>
      </c>
      <c r="H402" s="24">
        <v>497.63466172448051</v>
      </c>
      <c r="I402" s="24">
        <v>3260.1033086223997</v>
      </c>
      <c r="J402" s="24">
        <v>3011.2859777601561</v>
      </c>
    </row>
    <row r="403" spans="1:10" x14ac:dyDescent="0.3">
      <c r="A403" s="22">
        <f t="shared" ref="A403:A467" si="140">+A402+1</f>
        <v>387</v>
      </c>
      <c r="B403" s="53" t="s">
        <v>434</v>
      </c>
      <c r="C403" s="23"/>
      <c r="D403" s="24">
        <f>+'B-9 2026'!I403</f>
        <v>4266.8482121078396</v>
      </c>
      <c r="E403" s="24">
        <v>0</v>
      </c>
      <c r="F403" s="24">
        <v>0</v>
      </c>
      <c r="G403" s="24">
        <v>0</v>
      </c>
      <c r="H403" s="24">
        <v>761.74205302695987</v>
      </c>
      <c r="I403" s="24">
        <v>5028.5902651348006</v>
      </c>
      <c r="J403" s="24">
        <v>4647.7192386213173</v>
      </c>
    </row>
    <row r="404" spans="1:10" x14ac:dyDescent="0.3">
      <c r="A404" s="22">
        <f t="shared" si="140"/>
        <v>388</v>
      </c>
      <c r="B404" s="53" t="s">
        <v>435</v>
      </c>
      <c r="C404" s="23"/>
      <c r="D404" s="24">
        <f>+'B-9 2026'!I404</f>
        <v>2.0101569392299146</v>
      </c>
      <c r="E404" s="24">
        <v>0</v>
      </c>
      <c r="F404" s="24">
        <v>0</v>
      </c>
      <c r="G404" s="24">
        <v>0</v>
      </c>
      <c r="H404" s="24">
        <v>0</v>
      </c>
      <c r="I404" s="24">
        <v>2.0101961740374032</v>
      </c>
      <c r="J404" s="24">
        <v>2.0101765566336587</v>
      </c>
    </row>
    <row r="405" spans="1:10" x14ac:dyDescent="0.3">
      <c r="A405" s="22">
        <f t="shared" si="140"/>
        <v>389</v>
      </c>
      <c r="B405" s="53" t="s">
        <v>436</v>
      </c>
      <c r="C405" s="23"/>
      <c r="D405" s="24">
        <f>+'B-9 2026'!I405</f>
        <v>3804.4258222041699</v>
      </c>
      <c r="E405" s="24">
        <v>0</v>
      </c>
      <c r="F405" s="24">
        <v>0</v>
      </c>
      <c r="G405" s="24">
        <v>0</v>
      </c>
      <c r="H405" s="24">
        <v>729.03145555104368</v>
      </c>
      <c r="I405" s="24">
        <v>4533.4572777552103</v>
      </c>
      <c r="J405" s="24">
        <v>4168.9415499796896</v>
      </c>
    </row>
    <row r="406" spans="1:10" x14ac:dyDescent="0.3">
      <c r="A406" s="22">
        <f t="shared" si="140"/>
        <v>390</v>
      </c>
      <c r="B406" s="53" t="s">
        <v>437</v>
      </c>
      <c r="C406" s="23"/>
      <c r="D406" s="24">
        <f>+'B-9 2026'!I406</f>
        <v>1732.4352233478101</v>
      </c>
      <c r="E406" s="24">
        <v>0</v>
      </c>
      <c r="F406" s="24">
        <v>0</v>
      </c>
      <c r="G406" s="24">
        <v>0</v>
      </c>
      <c r="H406" s="24">
        <v>285.4788058369536</v>
      </c>
      <c r="I406" s="24">
        <v>2017.91402918476</v>
      </c>
      <c r="J406" s="24">
        <v>1875.1746262662864</v>
      </c>
    </row>
    <row r="407" spans="1:10" x14ac:dyDescent="0.3">
      <c r="A407" s="22">
        <f t="shared" si="140"/>
        <v>391</v>
      </c>
      <c r="B407" s="53" t="s">
        <v>753</v>
      </c>
      <c r="C407" s="23"/>
      <c r="D407" s="27">
        <f>SUM(D369:D406)</f>
        <v>241647.37984423258</v>
      </c>
      <c r="E407" s="27">
        <f t="shared" ref="E407:H407" si="141">SUM(E369:E406)</f>
        <v>0</v>
      </c>
      <c r="F407" s="27">
        <f>SUM(F369:F406)</f>
        <v>0</v>
      </c>
      <c r="G407" s="27">
        <f t="shared" si="141"/>
        <v>0</v>
      </c>
      <c r="H407" s="27">
        <f t="shared" si="141"/>
        <v>20597.389896318535</v>
      </c>
      <c r="I407" s="27">
        <f t="shared" ref="I407:J407" si="142">SUM(I369:I406)</f>
        <v>262244.76980529079</v>
      </c>
      <c r="J407" s="27">
        <f t="shared" si="142"/>
        <v>251946.07482476154</v>
      </c>
    </row>
    <row r="408" spans="1:10" x14ac:dyDescent="0.3">
      <c r="A408" s="22">
        <f t="shared" si="140"/>
        <v>392</v>
      </c>
      <c r="B408" s="53"/>
      <c r="C408" s="23"/>
      <c r="D408" s="24"/>
      <c r="E408" s="24"/>
      <c r="F408" s="24"/>
      <c r="G408" s="24"/>
      <c r="H408" s="24"/>
      <c r="I408" s="24"/>
      <c r="J408" s="24"/>
    </row>
    <row r="409" spans="1:10" x14ac:dyDescent="0.3">
      <c r="A409" s="22">
        <f t="shared" si="140"/>
        <v>393</v>
      </c>
      <c r="B409" s="55" t="s">
        <v>754</v>
      </c>
      <c r="C409" s="34"/>
      <c r="D409" s="2">
        <f>D407</f>
        <v>241647.37984423258</v>
      </c>
      <c r="E409" s="2">
        <f t="shared" ref="E409:J409" si="143">E407</f>
        <v>0</v>
      </c>
      <c r="F409" s="2">
        <f t="shared" si="143"/>
        <v>0</v>
      </c>
      <c r="G409" s="2">
        <f t="shared" si="143"/>
        <v>0</v>
      </c>
      <c r="H409" s="2">
        <f t="shared" si="143"/>
        <v>20597.389896318535</v>
      </c>
      <c r="I409" s="2">
        <f t="shared" si="143"/>
        <v>262244.76980529079</v>
      </c>
      <c r="J409" s="2">
        <f t="shared" si="143"/>
        <v>251946.07482476154</v>
      </c>
    </row>
    <row r="410" spans="1:10" x14ac:dyDescent="0.3">
      <c r="A410" s="22">
        <f t="shared" si="140"/>
        <v>394</v>
      </c>
      <c r="B410" s="23"/>
      <c r="C410" s="23"/>
      <c r="D410" s="24"/>
      <c r="E410" s="24"/>
      <c r="F410" s="24"/>
      <c r="G410" s="24"/>
      <c r="H410" s="24"/>
      <c r="I410" s="24"/>
      <c r="J410" s="24"/>
    </row>
    <row r="411" spans="1:10" x14ac:dyDescent="0.3">
      <c r="A411" s="22">
        <f t="shared" si="140"/>
        <v>395</v>
      </c>
      <c r="B411" s="36" t="s">
        <v>818</v>
      </c>
      <c r="C411" s="36"/>
      <c r="D411" s="37">
        <f>SUM(D409,D367)</f>
        <v>4511915.2448867457</v>
      </c>
      <c r="E411" s="37">
        <f t="shared" ref="E411:J411" si="144">SUM(E409,E367)</f>
        <v>509363.19006418262</v>
      </c>
      <c r="F411" s="37">
        <f t="shared" si="144"/>
        <v>29804.366666666661</v>
      </c>
      <c r="G411" s="37">
        <f t="shared" si="144"/>
        <v>16427.341</v>
      </c>
      <c r="H411" s="37">
        <f t="shared" si="144"/>
        <v>20597.389896318535</v>
      </c>
      <c r="I411" s="37">
        <f t="shared" si="144"/>
        <v>4995644.1172453072</v>
      </c>
      <c r="J411" s="37">
        <f t="shared" si="144"/>
        <v>4751065.758964668</v>
      </c>
    </row>
    <row r="412" spans="1:10" x14ac:dyDescent="0.3">
      <c r="A412" s="22">
        <f t="shared" si="140"/>
        <v>396</v>
      </c>
      <c r="B412" s="53"/>
      <c r="C412" s="23"/>
      <c r="D412" s="24"/>
      <c r="E412" s="24"/>
      <c r="F412" s="24"/>
      <c r="G412" s="24"/>
      <c r="H412" s="24"/>
      <c r="I412" s="24"/>
      <c r="J412" s="24"/>
    </row>
    <row r="413" spans="1:10" x14ac:dyDescent="0.3">
      <c r="A413" s="22">
        <f t="shared" si="140"/>
        <v>397</v>
      </c>
      <c r="B413" s="23" t="s">
        <v>279</v>
      </c>
      <c r="C413" s="23" t="s">
        <v>339</v>
      </c>
      <c r="D413" s="24">
        <f>+'B-9 2026'!I413</f>
        <v>-860.8</v>
      </c>
      <c r="E413" s="24">
        <v>0</v>
      </c>
      <c r="F413" s="24">
        <v>223.19999999999996</v>
      </c>
      <c r="G413" s="24">
        <v>0</v>
      </c>
      <c r="H413" s="24">
        <v>0</v>
      </c>
      <c r="I413" s="24">
        <v>-1084</v>
      </c>
      <c r="J413" s="24">
        <v>-972.39999999999986</v>
      </c>
    </row>
    <row r="414" spans="1:10" x14ac:dyDescent="0.3">
      <c r="A414" s="22">
        <f t="shared" si="140"/>
        <v>398</v>
      </c>
      <c r="B414" s="29" t="s">
        <v>219</v>
      </c>
      <c r="C414" s="29" t="s">
        <v>292</v>
      </c>
      <c r="D414" s="24">
        <f>+'B-9 2026'!I414</f>
        <v>28687.616570280352</v>
      </c>
      <c r="E414" s="24">
        <v>1979.5822597718843</v>
      </c>
      <c r="F414" s="24">
        <v>0.23999999999999996</v>
      </c>
      <c r="G414" s="24">
        <v>0</v>
      </c>
      <c r="H414" s="24">
        <v>0</v>
      </c>
      <c r="I414" s="24">
        <v>30666.958830052219</v>
      </c>
      <c r="J414" s="24">
        <v>29674.453163497441</v>
      </c>
    </row>
    <row r="415" spans="1:10" x14ac:dyDescent="0.3">
      <c r="A415" s="22">
        <f t="shared" si="140"/>
        <v>399</v>
      </c>
      <c r="B415" s="29" t="s">
        <v>220</v>
      </c>
      <c r="C415" s="29" t="s">
        <v>282</v>
      </c>
      <c r="D415" s="24">
        <f>+'B-9 2026'!I415</f>
        <v>17783.0552606077</v>
      </c>
      <c r="E415" s="24">
        <v>1494.5273322402747</v>
      </c>
      <c r="F415" s="24">
        <v>0</v>
      </c>
      <c r="G415" s="24">
        <v>0</v>
      </c>
      <c r="H415" s="24">
        <v>0</v>
      </c>
      <c r="I415" s="24">
        <v>19277.582592848001</v>
      </c>
      <c r="J415" s="24">
        <v>18530.318926727854</v>
      </c>
    </row>
    <row r="416" spans="1:10" x14ac:dyDescent="0.3">
      <c r="A416" s="22">
        <f t="shared" si="140"/>
        <v>400</v>
      </c>
      <c r="B416" s="23" t="s">
        <v>221</v>
      </c>
      <c r="C416" s="23" t="s">
        <v>293</v>
      </c>
      <c r="D416" s="24">
        <f>+'B-9 2026'!I416</f>
        <v>262007.3850604021</v>
      </c>
      <c r="E416" s="24">
        <v>46155.829768691219</v>
      </c>
      <c r="F416" s="24">
        <v>6346.44</v>
      </c>
      <c r="G416" s="24">
        <v>0</v>
      </c>
      <c r="H416" s="24">
        <v>0</v>
      </c>
      <c r="I416" s="24">
        <v>301816.77482909377</v>
      </c>
      <c r="J416" s="24">
        <v>281858.51479405479</v>
      </c>
    </row>
    <row r="417" spans="1:10" x14ac:dyDescent="0.3">
      <c r="A417" s="22">
        <f t="shared" si="140"/>
        <v>401</v>
      </c>
      <c r="B417" s="23" t="s">
        <v>222</v>
      </c>
      <c r="C417" s="23" t="s">
        <v>293</v>
      </c>
      <c r="D417" s="24">
        <f>+'B-9 2026'!I417</f>
        <v>-67509.125115386094</v>
      </c>
      <c r="E417" s="24">
        <v>-112.48133111047632</v>
      </c>
      <c r="F417" s="24">
        <v>4538.5793489410307</v>
      </c>
      <c r="G417" s="24">
        <v>0</v>
      </c>
      <c r="H417" s="24">
        <v>0</v>
      </c>
      <c r="I417" s="24">
        <v>-72160.185795437603</v>
      </c>
      <c r="J417" s="24">
        <v>-69563.291406630713</v>
      </c>
    </row>
    <row r="418" spans="1:10" x14ac:dyDescent="0.3">
      <c r="A418" s="22">
        <f t="shared" si="140"/>
        <v>402</v>
      </c>
      <c r="B418" s="23" t="s">
        <v>223</v>
      </c>
      <c r="C418" s="23" t="s">
        <v>293</v>
      </c>
      <c r="D418" s="24">
        <f>+'B-9 2026'!I418</f>
        <v>13690.512067277099</v>
      </c>
      <c r="E418" s="24">
        <v>1547.7900925813929</v>
      </c>
      <c r="F418" s="24">
        <v>0</v>
      </c>
      <c r="G418" s="24">
        <v>0</v>
      </c>
      <c r="H418" s="24">
        <v>0</v>
      </c>
      <c r="I418" s="24">
        <v>15238.302159858498</v>
      </c>
      <c r="J418" s="24">
        <v>14464.407113567791</v>
      </c>
    </row>
    <row r="419" spans="1:10" x14ac:dyDescent="0.3">
      <c r="A419" s="22">
        <f t="shared" si="140"/>
        <v>403</v>
      </c>
      <c r="B419" s="23" t="s">
        <v>224</v>
      </c>
      <c r="C419" s="23" t="s">
        <v>294</v>
      </c>
      <c r="D419" s="24">
        <f>+'B-9 2026'!I419</f>
        <v>34988.659273259771</v>
      </c>
      <c r="E419" s="24">
        <v>678.20352639184705</v>
      </c>
      <c r="F419" s="24">
        <v>0</v>
      </c>
      <c r="G419" s="24">
        <v>0</v>
      </c>
      <c r="H419" s="24">
        <v>0</v>
      </c>
      <c r="I419" s="24">
        <v>35666.862799651666</v>
      </c>
      <c r="J419" s="24">
        <v>35327.761036455748</v>
      </c>
    </row>
    <row r="420" spans="1:10" x14ac:dyDescent="0.3">
      <c r="A420" s="22">
        <f t="shared" si="140"/>
        <v>404</v>
      </c>
      <c r="B420" s="23" t="s">
        <v>225</v>
      </c>
      <c r="C420" s="23" t="s">
        <v>295</v>
      </c>
      <c r="D420" s="24">
        <f>+'B-9 2026'!I420</f>
        <v>4.2144842073643307</v>
      </c>
      <c r="E420" s="24">
        <v>0.86114637209302158</v>
      </c>
      <c r="F420" s="24">
        <v>0</v>
      </c>
      <c r="G420" s="24">
        <v>0</v>
      </c>
      <c r="H420" s="24">
        <v>0</v>
      </c>
      <c r="I420" s="24">
        <v>5.0756305794573597</v>
      </c>
      <c r="J420" s="24">
        <v>4.6450573934108457</v>
      </c>
    </row>
    <row r="421" spans="1:10" x14ac:dyDescent="0.3">
      <c r="A421" s="22">
        <f t="shared" si="140"/>
        <v>405</v>
      </c>
      <c r="B421" s="29" t="s">
        <v>226</v>
      </c>
      <c r="C421" s="29" t="s">
        <v>296</v>
      </c>
      <c r="D421" s="24">
        <f>+'B-9 2026'!I421</f>
        <v>65119.6658041263</v>
      </c>
      <c r="E421" s="24">
        <v>1072.1662440322614</v>
      </c>
      <c r="F421" s="24">
        <v>0</v>
      </c>
      <c r="G421" s="24">
        <v>0</v>
      </c>
      <c r="H421" s="24">
        <v>0</v>
      </c>
      <c r="I421" s="24">
        <v>66191.832048158496</v>
      </c>
      <c r="J421" s="24">
        <v>65655.74892614242</v>
      </c>
    </row>
    <row r="422" spans="1:10" x14ac:dyDescent="0.3">
      <c r="A422" s="22">
        <f t="shared" si="140"/>
        <v>406</v>
      </c>
      <c r="B422" s="29" t="s">
        <v>227</v>
      </c>
      <c r="C422" s="29" t="s">
        <v>297</v>
      </c>
      <c r="D422" s="24">
        <f>+'B-9 2026'!I422</f>
        <v>482685.36493689998</v>
      </c>
      <c r="E422" s="24">
        <v>103478.63235268636</v>
      </c>
      <c r="F422" s="24">
        <v>33596.608658316974</v>
      </c>
      <c r="G422" s="24">
        <v>19285.2204279494</v>
      </c>
      <c r="H422" s="24">
        <v>0</v>
      </c>
      <c r="I422" s="24">
        <v>533282.16820332035</v>
      </c>
      <c r="J422" s="24">
        <v>509314.50598046498</v>
      </c>
    </row>
    <row r="423" spans="1:10" x14ac:dyDescent="0.3">
      <c r="A423" s="22">
        <f t="shared" si="140"/>
        <v>407</v>
      </c>
      <c r="B423" s="29" t="s">
        <v>228</v>
      </c>
      <c r="C423" s="29" t="s">
        <v>298</v>
      </c>
      <c r="D423" s="24">
        <f>+'B-9 2026'!I423</f>
        <v>132765.10566151777</v>
      </c>
      <c r="E423" s="24">
        <v>30051.473871307222</v>
      </c>
      <c r="F423" s="24">
        <v>16225.043168189872</v>
      </c>
      <c r="G423" s="24">
        <v>9033.7523003169899</v>
      </c>
      <c r="H423" s="24">
        <v>0</v>
      </c>
      <c r="I423" s="24">
        <v>137557.78406431846</v>
      </c>
      <c r="J423" s="24">
        <v>136026.48790770525</v>
      </c>
    </row>
    <row r="424" spans="1:10" x14ac:dyDescent="0.3">
      <c r="A424" s="22">
        <f t="shared" si="140"/>
        <v>408</v>
      </c>
      <c r="B424" s="29" t="s">
        <v>229</v>
      </c>
      <c r="C424" s="29" t="s">
        <v>298</v>
      </c>
      <c r="D424" s="24">
        <f>+'B-9 2026'!I424</f>
        <v>1.50009447113856E-3</v>
      </c>
      <c r="E424" s="24">
        <v>3.75023269226868E-4</v>
      </c>
      <c r="F424" s="24">
        <v>0</v>
      </c>
      <c r="G424" s="24">
        <v>0</v>
      </c>
      <c r="H424" s="24">
        <v>0</v>
      </c>
      <c r="I424" s="24">
        <v>1.8751177403654299E-3</v>
      </c>
      <c r="J424" s="24">
        <v>1.687606105751995E-3</v>
      </c>
    </row>
    <row r="425" spans="1:10" x14ac:dyDescent="0.3">
      <c r="A425" s="22">
        <f t="shared" si="140"/>
        <v>409</v>
      </c>
      <c r="B425" s="29" t="s">
        <v>230</v>
      </c>
      <c r="C425" s="29" t="s">
        <v>299</v>
      </c>
      <c r="D425" s="24">
        <f>+'B-9 2026'!I425</f>
        <v>9772.7575446035607</v>
      </c>
      <c r="E425" s="24">
        <v>469.37691399407993</v>
      </c>
      <c r="F425" s="24">
        <v>278.75999999999993</v>
      </c>
      <c r="G425" s="24">
        <v>0</v>
      </c>
      <c r="H425" s="24">
        <v>0</v>
      </c>
      <c r="I425" s="24">
        <v>9963.3744585976401</v>
      </c>
      <c r="J425" s="24">
        <v>9868.3143495443874</v>
      </c>
    </row>
    <row r="426" spans="1:10" x14ac:dyDescent="0.3">
      <c r="A426" s="22">
        <f t="shared" si="140"/>
        <v>410</v>
      </c>
      <c r="B426" s="29" t="s">
        <v>231</v>
      </c>
      <c r="C426" s="29" t="s">
        <v>300</v>
      </c>
      <c r="D426" s="24">
        <f>+'B-9 2026'!I426</f>
        <v>31980.743586499899</v>
      </c>
      <c r="E426" s="24">
        <v>1749.4867564255294</v>
      </c>
      <c r="F426" s="24">
        <v>0</v>
      </c>
      <c r="G426" s="24">
        <v>0</v>
      </c>
      <c r="H426" s="24">
        <v>0</v>
      </c>
      <c r="I426" s="24">
        <v>33730.230342925403</v>
      </c>
      <c r="J426" s="24">
        <v>32855.486964712691</v>
      </c>
    </row>
    <row r="427" spans="1:10" x14ac:dyDescent="0.3">
      <c r="A427" s="22">
        <f t="shared" si="140"/>
        <v>411</v>
      </c>
      <c r="B427" s="29" t="s">
        <v>232</v>
      </c>
      <c r="C427" s="29" t="s">
        <v>301</v>
      </c>
      <c r="D427" s="24">
        <f>+'B-9 2026'!I427</f>
        <v>4693.6062217931303</v>
      </c>
      <c r="E427" s="24">
        <v>463.9445589046299</v>
      </c>
      <c r="F427" s="24">
        <v>0</v>
      </c>
      <c r="G427" s="24">
        <v>0</v>
      </c>
      <c r="H427" s="24">
        <v>0</v>
      </c>
      <c r="I427" s="24">
        <v>5157.5507806977548</v>
      </c>
      <c r="J427" s="24">
        <v>4925.5785012454398</v>
      </c>
    </row>
    <row r="428" spans="1:10" x14ac:dyDescent="0.3">
      <c r="A428" s="22">
        <f t="shared" si="140"/>
        <v>412</v>
      </c>
      <c r="B428" s="36" t="s">
        <v>817</v>
      </c>
      <c r="C428" s="36"/>
      <c r="D428" s="37">
        <f>SUM(D413:D427)</f>
        <v>1015808.7628561832</v>
      </c>
      <c r="E428" s="3">
        <f t="shared" ref="E428:H428" si="145">SUM(E413:E427)</f>
        <v>189029.39386731156</v>
      </c>
      <c r="F428" s="3">
        <f>SUM(F413:F427)</f>
        <v>61208.871175447872</v>
      </c>
      <c r="G428" s="3">
        <f t="shared" ref="G428" si="146">SUM(G413:G427)</f>
        <v>28318.972728266388</v>
      </c>
      <c r="H428" s="3">
        <f t="shared" si="145"/>
        <v>0</v>
      </c>
      <c r="I428" s="37">
        <f t="shared" ref="I428:J428" si="147">SUM(I413:I427)</f>
        <v>1115310.3128197817</v>
      </c>
      <c r="J428" s="37">
        <f t="shared" si="147"/>
        <v>1067970.5330024876</v>
      </c>
    </row>
    <row r="429" spans="1:10" x14ac:dyDescent="0.3">
      <c r="A429" s="22">
        <f t="shared" si="140"/>
        <v>413</v>
      </c>
      <c r="B429" s="29"/>
      <c r="C429" s="29"/>
      <c r="D429" s="24"/>
      <c r="E429" s="24"/>
      <c r="F429" s="24"/>
      <c r="G429" s="24"/>
      <c r="H429" s="24"/>
      <c r="I429" s="24"/>
      <c r="J429" s="24"/>
    </row>
    <row r="430" spans="1:10" x14ac:dyDescent="0.3">
      <c r="A430" s="22">
        <f t="shared" si="140"/>
        <v>414</v>
      </c>
      <c r="B430" s="23" t="s">
        <v>280</v>
      </c>
      <c r="C430" s="23" t="s">
        <v>302</v>
      </c>
      <c r="D430" s="24">
        <f>+'B-9 2026'!I430</f>
        <v>-663.18</v>
      </c>
      <c r="E430" s="24">
        <v>0</v>
      </c>
      <c r="F430" s="24">
        <v>109.91999999999997</v>
      </c>
      <c r="G430" s="24">
        <v>0</v>
      </c>
      <c r="H430" s="24">
        <v>0</v>
      </c>
      <c r="I430" s="24">
        <v>-773.1</v>
      </c>
      <c r="J430" s="24">
        <v>-718.14</v>
      </c>
    </row>
    <row r="431" spans="1:10" x14ac:dyDescent="0.3">
      <c r="A431" s="22">
        <f t="shared" si="140"/>
        <v>415</v>
      </c>
      <c r="B431" s="29" t="s">
        <v>233</v>
      </c>
      <c r="C431" s="29" t="s">
        <v>302</v>
      </c>
      <c r="D431" s="24">
        <f>+'B-9 2026'!I431</f>
        <v>9163.8252257174699</v>
      </c>
      <c r="E431" s="24">
        <v>1483.0449299450079</v>
      </c>
      <c r="F431" s="24">
        <v>0</v>
      </c>
      <c r="G431" s="24">
        <v>0</v>
      </c>
      <c r="H431" s="24">
        <v>0</v>
      </c>
      <c r="I431" s="24">
        <v>10646.870155662489</v>
      </c>
      <c r="J431" s="24">
        <v>9905.3476906899778</v>
      </c>
    </row>
    <row r="432" spans="1:10" x14ac:dyDescent="0.3">
      <c r="A432" s="22">
        <f t="shared" si="140"/>
        <v>416</v>
      </c>
      <c r="B432" s="29" t="s">
        <v>234</v>
      </c>
      <c r="C432" s="29" t="s">
        <v>282</v>
      </c>
      <c r="D432" s="24">
        <f>+'B-9 2026'!I432</f>
        <v>302.47032122997899</v>
      </c>
      <c r="E432" s="24">
        <v>288.97780459954748</v>
      </c>
      <c r="F432" s="24">
        <v>1852.8000000000004</v>
      </c>
      <c r="G432" s="24">
        <v>0</v>
      </c>
      <c r="H432" s="24">
        <v>0</v>
      </c>
      <c r="I432" s="24">
        <v>-1261.35187417047</v>
      </c>
      <c r="J432" s="24">
        <v>-477.42967499396377</v>
      </c>
    </row>
    <row r="433" spans="1:10" x14ac:dyDescent="0.3">
      <c r="A433" s="22">
        <f t="shared" si="140"/>
        <v>417</v>
      </c>
      <c r="B433" s="29" t="s">
        <v>235</v>
      </c>
      <c r="C433" s="29" t="s">
        <v>293</v>
      </c>
      <c r="D433" s="24">
        <f>+'B-9 2026'!I433</f>
        <v>95693.25217857695</v>
      </c>
      <c r="E433" s="24">
        <v>37882.99709168719</v>
      </c>
      <c r="F433" s="24">
        <v>20337.587783819188</v>
      </c>
      <c r="G433" s="24">
        <v>14614.750579216205</v>
      </c>
      <c r="H433" s="24">
        <v>0</v>
      </c>
      <c r="I433" s="24">
        <v>98623.910907228856</v>
      </c>
      <c r="J433" s="24">
        <v>98272.480651045218</v>
      </c>
    </row>
    <row r="434" spans="1:10" x14ac:dyDescent="0.3">
      <c r="A434" s="22">
        <f t="shared" si="140"/>
        <v>418</v>
      </c>
      <c r="B434" s="29" t="s">
        <v>236</v>
      </c>
      <c r="C434" s="29" t="s">
        <v>303</v>
      </c>
      <c r="D434" s="24">
        <f>+'B-9 2026'!I434</f>
        <v>13213.556630999999</v>
      </c>
      <c r="E434" s="24">
        <v>5813.3160000000044</v>
      </c>
      <c r="F434" s="24">
        <v>0</v>
      </c>
      <c r="G434" s="24">
        <v>0</v>
      </c>
      <c r="H434" s="24">
        <v>0</v>
      </c>
      <c r="I434" s="24">
        <v>19026.872631000013</v>
      </c>
      <c r="J434" s="24">
        <v>16120.214630999979</v>
      </c>
    </row>
    <row r="435" spans="1:10" x14ac:dyDescent="0.3">
      <c r="A435" s="22">
        <f t="shared" si="140"/>
        <v>419</v>
      </c>
      <c r="B435" s="23" t="s">
        <v>237</v>
      </c>
      <c r="C435" s="23" t="s">
        <v>304</v>
      </c>
      <c r="D435" s="24">
        <f>+'B-9 2026'!I435</f>
        <v>499823.3685899002</v>
      </c>
      <c r="E435" s="24">
        <v>74399.459240675555</v>
      </c>
      <c r="F435" s="24">
        <v>13295.156892813229</v>
      </c>
      <c r="G435" s="24">
        <v>9918.4780603232648</v>
      </c>
      <c r="H435" s="24">
        <v>0</v>
      </c>
      <c r="I435" s="24">
        <v>551009.19287743955</v>
      </c>
      <c r="J435" s="24">
        <v>525573.98030748765</v>
      </c>
    </row>
    <row r="436" spans="1:10" x14ac:dyDescent="0.3">
      <c r="A436" s="22">
        <f t="shared" si="140"/>
        <v>420</v>
      </c>
      <c r="B436" s="23" t="s">
        <v>238</v>
      </c>
      <c r="C436" s="23" t="s">
        <v>298</v>
      </c>
      <c r="D436" s="24">
        <f>+'B-9 2026'!I436</f>
        <v>226895.25783774845</v>
      </c>
      <c r="E436" s="24">
        <v>56963.653589932735</v>
      </c>
      <c r="F436" s="24">
        <v>13378.86895670097</v>
      </c>
      <c r="G436" s="24">
        <v>12809.562822448077</v>
      </c>
      <c r="H436" s="24">
        <v>0</v>
      </c>
      <c r="I436" s="24">
        <v>257670.47964853261</v>
      </c>
      <c r="J436" s="24">
        <v>242686.8473956793</v>
      </c>
    </row>
    <row r="437" spans="1:10" x14ac:dyDescent="0.3">
      <c r="A437" s="22">
        <f t="shared" si="140"/>
        <v>421</v>
      </c>
      <c r="B437" s="23" t="s">
        <v>239</v>
      </c>
      <c r="C437" s="23" t="s">
        <v>822</v>
      </c>
      <c r="D437" s="24">
        <f>+'B-9 2026'!I437</f>
        <v>2289.6299998703798</v>
      </c>
      <c r="E437" s="24">
        <v>334.37344496690758</v>
      </c>
      <c r="F437" s="24">
        <v>0</v>
      </c>
      <c r="G437" s="24">
        <v>0</v>
      </c>
      <c r="H437" s="24">
        <v>0</v>
      </c>
      <c r="I437" s="24">
        <v>2624.0034448372899</v>
      </c>
      <c r="J437" s="24">
        <v>2456.8167223538358</v>
      </c>
    </row>
    <row r="438" spans="1:10" x14ac:dyDescent="0.3">
      <c r="A438" s="22">
        <f t="shared" si="140"/>
        <v>422</v>
      </c>
      <c r="B438" s="29" t="s">
        <v>240</v>
      </c>
      <c r="C438" s="29" t="s">
        <v>299</v>
      </c>
      <c r="D438" s="24">
        <f>+'B-9 2026'!I438</f>
        <v>83943.042913009704</v>
      </c>
      <c r="E438" s="24">
        <v>9335.7641859819523</v>
      </c>
      <c r="F438" s="24">
        <v>4034.8607843508607</v>
      </c>
      <c r="G438" s="24">
        <v>4692.4053643154393</v>
      </c>
      <c r="H438" s="24">
        <v>0</v>
      </c>
      <c r="I438" s="24">
        <v>84551.540950325405</v>
      </c>
      <c r="J438" s="24">
        <v>84412.071043458782</v>
      </c>
    </row>
    <row r="439" spans="1:10" x14ac:dyDescent="0.3">
      <c r="A439" s="22">
        <f t="shared" si="140"/>
        <v>423</v>
      </c>
      <c r="B439" s="23" t="s">
        <v>241</v>
      </c>
      <c r="C439" s="23" t="s">
        <v>300</v>
      </c>
      <c r="D439" s="24">
        <f>+'B-9 2026'!I439</f>
        <v>420000.05686982482</v>
      </c>
      <c r="E439" s="24">
        <v>47672.091869317555</v>
      </c>
      <c r="F439" s="24">
        <v>12179.627658544414</v>
      </c>
      <c r="G439" s="24">
        <v>14164.613786397364</v>
      </c>
      <c r="H439" s="24">
        <v>0</v>
      </c>
      <c r="I439" s="24">
        <v>441327.90729420085</v>
      </c>
      <c r="J439" s="24">
        <v>431085.63854498352</v>
      </c>
    </row>
    <row r="440" spans="1:10" x14ac:dyDescent="0.3">
      <c r="A440" s="22">
        <f t="shared" si="140"/>
        <v>424</v>
      </c>
      <c r="B440" s="29" t="s">
        <v>242</v>
      </c>
      <c r="C440" s="29" t="s">
        <v>305</v>
      </c>
      <c r="D440" s="24">
        <f>+'B-9 2026'!I440</f>
        <v>301695.49150389794</v>
      </c>
      <c r="E440" s="24">
        <v>50694.658014240122</v>
      </c>
      <c r="F440" s="24">
        <v>11263.65998897045</v>
      </c>
      <c r="G440" s="24">
        <v>10698.096423143439</v>
      </c>
      <c r="H440" s="24">
        <v>0</v>
      </c>
      <c r="I440" s="24">
        <v>330428.39310602465</v>
      </c>
      <c r="J440" s="24">
        <v>316391.32211047312</v>
      </c>
    </row>
    <row r="441" spans="1:10" x14ac:dyDescent="0.3">
      <c r="A441" s="22">
        <f t="shared" si="140"/>
        <v>425</v>
      </c>
      <c r="B441" s="29" t="s">
        <v>243</v>
      </c>
      <c r="C441" s="29" t="s">
        <v>306</v>
      </c>
      <c r="D441" s="24">
        <f>+'B-9 2026'!I441</f>
        <v>233264.84863390401</v>
      </c>
      <c r="E441" s="24">
        <v>12010.616164148811</v>
      </c>
      <c r="F441" s="24">
        <v>2333.9580627999999</v>
      </c>
      <c r="G441" s="24">
        <v>0</v>
      </c>
      <c r="H441" s="24">
        <v>0</v>
      </c>
      <c r="I441" s="24">
        <v>242941.50673525318</v>
      </c>
      <c r="J441" s="24">
        <v>238109.48116848525</v>
      </c>
    </row>
    <row r="442" spans="1:10" x14ac:dyDescent="0.3">
      <c r="A442" s="22">
        <f t="shared" si="140"/>
        <v>426</v>
      </c>
      <c r="B442" s="23" t="s">
        <v>244</v>
      </c>
      <c r="C442" s="23" t="s">
        <v>307</v>
      </c>
      <c r="D442" s="24">
        <f>+'B-9 2026'!I442</f>
        <v>-4185.8628428975007</v>
      </c>
      <c r="E442" s="24">
        <v>9251.0363377930626</v>
      </c>
      <c r="F442" s="24">
        <v>3337.4744354697218</v>
      </c>
      <c r="G442" s="24">
        <v>6595.8188473515957</v>
      </c>
      <c r="H442" s="24">
        <v>0</v>
      </c>
      <c r="I442" s="24">
        <v>-4868.1197879257988</v>
      </c>
      <c r="J442" s="24">
        <v>-4345.3452609363003</v>
      </c>
    </row>
    <row r="443" spans="1:10" x14ac:dyDescent="0.3">
      <c r="A443" s="22">
        <f t="shared" si="140"/>
        <v>427</v>
      </c>
      <c r="B443" s="29" t="s">
        <v>245</v>
      </c>
      <c r="C443" s="29" t="s">
        <v>308</v>
      </c>
      <c r="D443" s="24">
        <f>+'B-9 2026'!I443</f>
        <v>18437.6271294283</v>
      </c>
      <c r="E443" s="24">
        <v>-219.75978831403341</v>
      </c>
      <c r="F443" s="24">
        <v>3391.1974647259303</v>
      </c>
      <c r="G443" s="24">
        <v>0</v>
      </c>
      <c r="H443" s="24">
        <v>0</v>
      </c>
      <c r="I443" s="24">
        <v>14826.669876388401</v>
      </c>
      <c r="J443" s="24">
        <v>16975.601461297869</v>
      </c>
    </row>
    <row r="444" spans="1:10" x14ac:dyDescent="0.3">
      <c r="A444" s="22">
        <f t="shared" si="140"/>
        <v>428</v>
      </c>
      <c r="B444" s="29" t="s">
        <v>246</v>
      </c>
      <c r="C444" s="29" t="s">
        <v>308</v>
      </c>
      <c r="D444" s="24">
        <f>+'B-9 2026'!I444</f>
        <v>-6765.3279998942608</v>
      </c>
      <c r="E444" s="24">
        <v>5485.9917438348339</v>
      </c>
      <c r="F444" s="24">
        <v>0</v>
      </c>
      <c r="G444" s="24">
        <v>3849.3656664245887</v>
      </c>
      <c r="H444" s="24">
        <v>0</v>
      </c>
      <c r="I444" s="24">
        <v>-5128.7019224840105</v>
      </c>
      <c r="J444" s="24">
        <v>-6047.4293420886343</v>
      </c>
    </row>
    <row r="445" spans="1:10" x14ac:dyDescent="0.3">
      <c r="A445" s="22">
        <f t="shared" si="140"/>
        <v>429</v>
      </c>
      <c r="B445" s="29" t="s">
        <v>247</v>
      </c>
      <c r="C445" s="29" t="s">
        <v>309</v>
      </c>
      <c r="D445" s="24">
        <f>+'B-9 2026'!I445</f>
        <v>160201.1398246894</v>
      </c>
      <c r="E445" s="24">
        <v>26607.201154726543</v>
      </c>
      <c r="F445" s="24">
        <v>0</v>
      </c>
      <c r="G445" s="24">
        <v>0</v>
      </c>
      <c r="H445" s="24">
        <v>0</v>
      </c>
      <c r="I445" s="24">
        <v>186808.3409794156</v>
      </c>
      <c r="J445" s="24">
        <v>173409.32173007366</v>
      </c>
    </row>
    <row r="446" spans="1:10" x14ac:dyDescent="0.3">
      <c r="A446" s="22">
        <f t="shared" si="140"/>
        <v>430</v>
      </c>
      <c r="B446" s="23" t="s">
        <v>248</v>
      </c>
      <c r="C446" s="23" t="s">
        <v>310</v>
      </c>
      <c r="D446" s="24">
        <f>+'B-9 2026'!I446</f>
        <v>381.69605999999999</v>
      </c>
      <c r="E446" s="24">
        <v>95.424014999999997</v>
      </c>
      <c r="F446" s="24">
        <v>0</v>
      </c>
      <c r="G446" s="24">
        <v>0</v>
      </c>
      <c r="H446" s="24">
        <v>0</v>
      </c>
      <c r="I446" s="24">
        <v>477.12007499999902</v>
      </c>
      <c r="J446" s="24">
        <v>429.40806749999922</v>
      </c>
    </row>
    <row r="447" spans="1:10" x14ac:dyDescent="0.3">
      <c r="A447" s="22">
        <f t="shared" si="140"/>
        <v>431</v>
      </c>
      <c r="B447" s="23" t="s">
        <v>249</v>
      </c>
      <c r="C447" s="23" t="s">
        <v>311</v>
      </c>
      <c r="D447" s="24">
        <f>+'B-9 2026'!I447</f>
        <v>34116.774191763107</v>
      </c>
      <c r="E447" s="24">
        <v>14981.112396675153</v>
      </c>
      <c r="F447" s="24">
        <v>0</v>
      </c>
      <c r="G447" s="24">
        <v>0</v>
      </c>
      <c r="H447" s="24">
        <v>0</v>
      </c>
      <c r="I447" s="24">
        <v>49097.886588438305</v>
      </c>
      <c r="J447" s="24">
        <v>41479.610033466401</v>
      </c>
    </row>
    <row r="448" spans="1:10" x14ac:dyDescent="0.3">
      <c r="A448" s="22">
        <f t="shared" si="140"/>
        <v>432</v>
      </c>
      <c r="B448" s="23" t="s">
        <v>250</v>
      </c>
      <c r="C448" s="23" t="s">
        <v>312</v>
      </c>
      <c r="D448" s="24">
        <f>+'B-9 2026'!I448</f>
        <v>1416.88333333333</v>
      </c>
      <c r="E448" s="24">
        <v>2122.7500000000005</v>
      </c>
      <c r="F448" s="24">
        <v>0</v>
      </c>
      <c r="G448" s="24">
        <v>0</v>
      </c>
      <c r="H448" s="24">
        <v>0</v>
      </c>
      <c r="I448" s="24">
        <v>3539.63333333333</v>
      </c>
      <c r="J448" s="24">
        <v>2390.5333333333301</v>
      </c>
    </row>
    <row r="449" spans="1:10" x14ac:dyDescent="0.3">
      <c r="A449" s="22">
        <f t="shared" si="140"/>
        <v>433</v>
      </c>
      <c r="B449" s="23" t="s">
        <v>251</v>
      </c>
      <c r="C449" s="23" t="s">
        <v>313</v>
      </c>
      <c r="D449" s="24">
        <f>+'B-9 2026'!I449</f>
        <v>-955.84832980516501</v>
      </c>
      <c r="E449" s="24">
        <v>238.04069274385159</v>
      </c>
      <c r="F449" s="24">
        <v>1290.72</v>
      </c>
      <c r="G449" s="24">
        <v>0</v>
      </c>
      <c r="H449" s="24">
        <v>0</v>
      </c>
      <c r="I449" s="24">
        <v>-2008.5276370613169</v>
      </c>
      <c r="J449" s="24">
        <v>-1478.6179046342831</v>
      </c>
    </row>
    <row r="450" spans="1:10" x14ac:dyDescent="0.3">
      <c r="A450" s="22">
        <f t="shared" si="140"/>
        <v>434</v>
      </c>
      <c r="B450" s="23" t="s">
        <v>252</v>
      </c>
      <c r="C450" s="23" t="s">
        <v>314</v>
      </c>
      <c r="D450" s="24">
        <f>+'B-9 2026'!I450</f>
        <v>7186.4258332432701</v>
      </c>
      <c r="E450" s="24">
        <v>2990.6513333758048</v>
      </c>
      <c r="F450" s="24">
        <v>0</v>
      </c>
      <c r="G450" s="24">
        <v>0</v>
      </c>
      <c r="H450" s="24">
        <v>0</v>
      </c>
      <c r="I450" s="24">
        <v>10177.077166618999</v>
      </c>
      <c r="J450" s="24">
        <v>8658.2542777018662</v>
      </c>
    </row>
    <row r="451" spans="1:10" x14ac:dyDescent="0.3">
      <c r="A451" s="22">
        <f t="shared" si="140"/>
        <v>435</v>
      </c>
      <c r="B451" s="29" t="s">
        <v>253</v>
      </c>
      <c r="C451" s="29" t="s">
        <v>315</v>
      </c>
      <c r="D451" s="24">
        <f>+'B-9 2026'!I451</f>
        <v>232518.18519049502</v>
      </c>
      <c r="E451" s="24">
        <v>34620.009220597582</v>
      </c>
      <c r="F451" s="24">
        <v>16003.799999999997</v>
      </c>
      <c r="G451" s="24">
        <v>0</v>
      </c>
      <c r="H451" s="24">
        <v>0</v>
      </c>
      <c r="I451" s="24">
        <v>251134.39441109201</v>
      </c>
      <c r="J451" s="24">
        <v>241676.55338080926</v>
      </c>
    </row>
    <row r="452" spans="1:10" x14ac:dyDescent="0.3">
      <c r="A452" s="22">
        <f t="shared" si="140"/>
        <v>436</v>
      </c>
      <c r="B452" s="36" t="s">
        <v>820</v>
      </c>
      <c r="C452" s="36"/>
      <c r="D452" s="37">
        <f>SUM(D430:D451)</f>
        <v>2327973.313095035</v>
      </c>
      <c r="E452" s="3">
        <f t="shared" ref="E452:H452" si="148">SUM(E430:E451)</f>
        <v>393051.40944192815</v>
      </c>
      <c r="F452" s="3">
        <f>SUM(F430:F451)</f>
        <v>102809.63202819476</v>
      </c>
      <c r="G452" s="3">
        <f t="shared" ref="G452" si="149">SUM(G430:G451)</f>
        <v>77343.091549619974</v>
      </c>
      <c r="H452" s="3">
        <f t="shared" si="148"/>
        <v>0</v>
      </c>
      <c r="I452" s="37">
        <f t="shared" ref="I452:J452" si="150">SUM(I430:I451)</f>
        <v>2540871.9989591502</v>
      </c>
      <c r="J452" s="37">
        <f t="shared" si="150"/>
        <v>2436966.5203671861</v>
      </c>
    </row>
    <row r="453" spans="1:10" x14ac:dyDescent="0.3">
      <c r="A453" s="22">
        <f t="shared" si="140"/>
        <v>437</v>
      </c>
      <c r="B453" s="29"/>
      <c r="C453" s="29"/>
      <c r="D453" s="24"/>
      <c r="E453" s="24"/>
      <c r="F453" s="24"/>
      <c r="G453" s="24"/>
      <c r="H453" s="24"/>
      <c r="I453" s="24"/>
      <c r="J453" s="24"/>
    </row>
    <row r="454" spans="1:10" x14ac:dyDescent="0.3">
      <c r="A454" s="22">
        <f t="shared" si="140"/>
        <v>438</v>
      </c>
      <c r="B454" s="23" t="s">
        <v>281</v>
      </c>
      <c r="C454" s="23" t="s">
        <v>340</v>
      </c>
      <c r="D454" s="24">
        <f>+'B-9 2026'!I454</f>
        <v>-0.79</v>
      </c>
      <c r="E454" s="24">
        <v>0</v>
      </c>
      <c r="F454" s="24">
        <v>0.11999999999999998</v>
      </c>
      <c r="G454" s="24">
        <v>0</v>
      </c>
      <c r="H454" s="24">
        <v>0</v>
      </c>
      <c r="I454" s="24">
        <v>-0.91</v>
      </c>
      <c r="J454" s="24">
        <v>-0.85000000000000009</v>
      </c>
    </row>
    <row r="455" spans="1:10" x14ac:dyDescent="0.3">
      <c r="A455" s="22">
        <f t="shared" si="140"/>
        <v>439</v>
      </c>
      <c r="B455" s="29" t="s">
        <v>254</v>
      </c>
      <c r="C455" s="29" t="s">
        <v>282</v>
      </c>
      <c r="D455" s="24">
        <f>+'B-9 2026'!I455</f>
        <v>116198.7728919862</v>
      </c>
      <c r="E455" s="24">
        <v>13775.53345803901</v>
      </c>
      <c r="F455" s="24">
        <v>3848.4</v>
      </c>
      <c r="G455" s="24">
        <v>0</v>
      </c>
      <c r="H455" s="24">
        <v>0</v>
      </c>
      <c r="I455" s="24">
        <v>126125.90635002515</v>
      </c>
      <c r="J455" s="24">
        <v>121145.93991990338</v>
      </c>
    </row>
    <row r="456" spans="1:10" x14ac:dyDescent="0.3">
      <c r="A456" s="22">
        <f t="shared" si="140"/>
        <v>440</v>
      </c>
      <c r="B456" s="23" t="s">
        <v>255</v>
      </c>
      <c r="C456" s="23" t="s">
        <v>316</v>
      </c>
      <c r="D456" s="24">
        <f>+'B-9 2026'!I456</f>
        <v>55311.67394443979</v>
      </c>
      <c r="E456" s="24">
        <v>10719.451857990029</v>
      </c>
      <c r="F456" s="24">
        <v>6331.6285714285723</v>
      </c>
      <c r="G456" s="24">
        <v>0</v>
      </c>
      <c r="H456" s="24">
        <v>0</v>
      </c>
      <c r="I456" s="24">
        <v>59699.497231001333</v>
      </c>
      <c r="J456" s="24">
        <v>57532.135368553965</v>
      </c>
    </row>
    <row r="457" spans="1:10" x14ac:dyDescent="0.3">
      <c r="A457" s="22">
        <f t="shared" si="140"/>
        <v>441</v>
      </c>
      <c r="B457" s="23" t="s">
        <v>256</v>
      </c>
      <c r="C457" s="23" t="s">
        <v>317</v>
      </c>
      <c r="D457" s="24">
        <f>+'B-9 2026'!I457</f>
        <v>2287.2296915739457</v>
      </c>
      <c r="E457" s="24">
        <v>-285.79895838681244</v>
      </c>
      <c r="F457" s="24">
        <v>339.60000000000008</v>
      </c>
      <c r="G457" s="24">
        <v>0</v>
      </c>
      <c r="H457" s="24">
        <v>0</v>
      </c>
      <c r="I457" s="24">
        <v>1661.8307331871226</v>
      </c>
      <c r="J457" s="24">
        <v>1978.302573140028</v>
      </c>
    </row>
    <row r="458" spans="1:10" x14ac:dyDescent="0.3">
      <c r="A458" s="22">
        <f t="shared" si="140"/>
        <v>442</v>
      </c>
      <c r="B458" s="23" t="s">
        <v>257</v>
      </c>
      <c r="C458" s="23" t="s">
        <v>318</v>
      </c>
      <c r="D458" s="24">
        <f>+'B-9 2026'!I458</f>
        <v>2907.3602181674614</v>
      </c>
      <c r="E458" s="24">
        <v>187.69773546589542</v>
      </c>
      <c r="F458" s="24">
        <v>8.2799999999999976</v>
      </c>
      <c r="G458" s="24">
        <v>0</v>
      </c>
      <c r="H458" s="24">
        <v>0</v>
      </c>
      <c r="I458" s="24">
        <v>3086.7779536333574</v>
      </c>
      <c r="J458" s="24">
        <v>2994.5915976131387</v>
      </c>
    </row>
    <row r="459" spans="1:10" x14ac:dyDescent="0.3">
      <c r="A459" s="22">
        <f t="shared" si="140"/>
        <v>443</v>
      </c>
      <c r="B459" s="23" t="s">
        <v>258</v>
      </c>
      <c r="C459" s="23" t="s">
        <v>319</v>
      </c>
      <c r="D459" s="24">
        <f>+'B-9 2026'!I459</f>
        <v>-656.15860530226007</v>
      </c>
      <c r="E459" s="24">
        <v>759.99426694510805</v>
      </c>
      <c r="F459" s="24">
        <v>86.279999999999987</v>
      </c>
      <c r="G459" s="24">
        <v>0</v>
      </c>
      <c r="H459" s="24">
        <v>0</v>
      </c>
      <c r="I459" s="24">
        <v>17.555661642849913</v>
      </c>
      <c r="J459" s="24">
        <v>-329.33290289665149</v>
      </c>
    </row>
    <row r="460" spans="1:10" x14ac:dyDescent="0.3">
      <c r="A460" s="22">
        <f t="shared" si="140"/>
        <v>444</v>
      </c>
      <c r="B460" s="23" t="s">
        <v>259</v>
      </c>
      <c r="C460" s="23" t="s">
        <v>320</v>
      </c>
      <c r="D460" s="24">
        <f>+'B-9 2026'!I460</f>
        <v>393.4815865076099</v>
      </c>
      <c r="E460" s="24">
        <v>280.01338721520136</v>
      </c>
      <c r="F460" s="24">
        <v>176.52000000000007</v>
      </c>
      <c r="G460" s="24">
        <v>0</v>
      </c>
      <c r="H460" s="24">
        <v>0</v>
      </c>
      <c r="I460" s="24">
        <v>496.97497372281083</v>
      </c>
      <c r="J460" s="24">
        <v>441.53228514019116</v>
      </c>
    </row>
    <row r="461" spans="1:10" x14ac:dyDescent="0.3">
      <c r="A461" s="22">
        <f t="shared" si="140"/>
        <v>445</v>
      </c>
      <c r="B461" s="23" t="s">
        <v>445</v>
      </c>
      <c r="C461" s="23" t="s">
        <v>446</v>
      </c>
      <c r="D461" s="24">
        <f>+'B-9 2026'!I461</f>
        <v>-3.06</v>
      </c>
      <c r="E461" s="24">
        <v>0</v>
      </c>
      <c r="F461" s="24">
        <v>0</v>
      </c>
      <c r="G461" s="24">
        <v>0</v>
      </c>
      <c r="H461" s="24">
        <v>0</v>
      </c>
      <c r="I461" s="24">
        <v>-3.06</v>
      </c>
      <c r="J461" s="24">
        <v>-3.06</v>
      </c>
    </row>
    <row r="462" spans="1:10" x14ac:dyDescent="0.3">
      <c r="A462" s="22">
        <f t="shared" si="140"/>
        <v>446</v>
      </c>
      <c r="B462" s="23" t="s">
        <v>260</v>
      </c>
      <c r="C462" s="23" t="s">
        <v>321</v>
      </c>
      <c r="D462" s="24">
        <f>+'B-9 2026'!I462</f>
        <v>4909.853015653156</v>
      </c>
      <c r="E462" s="24">
        <v>1197.8406862458953</v>
      </c>
      <c r="F462" s="24">
        <v>165.71666666666636</v>
      </c>
      <c r="G462" s="24">
        <v>0</v>
      </c>
      <c r="H462" s="24">
        <v>0</v>
      </c>
      <c r="I462" s="24">
        <v>5941.9770352323876</v>
      </c>
      <c r="J462" s="24">
        <v>5409.6590863284555</v>
      </c>
    </row>
    <row r="463" spans="1:10" x14ac:dyDescent="0.3">
      <c r="A463" s="22">
        <f t="shared" si="140"/>
        <v>447</v>
      </c>
      <c r="B463" s="23" t="s">
        <v>261</v>
      </c>
      <c r="C463" s="23" t="s">
        <v>322</v>
      </c>
      <c r="D463" s="24">
        <f>+'B-9 2026'!I463</f>
        <v>98825.244015949691</v>
      </c>
      <c r="E463" s="24">
        <v>5695.3688826545804</v>
      </c>
      <c r="F463" s="24">
        <v>1298.4000000000001</v>
      </c>
      <c r="G463" s="24">
        <v>0</v>
      </c>
      <c r="H463" s="24">
        <v>0</v>
      </c>
      <c r="I463" s="24">
        <v>103222.21289860418</v>
      </c>
      <c r="J463" s="24">
        <v>101494.59245923067</v>
      </c>
    </row>
    <row r="464" spans="1:10" x14ac:dyDescent="0.3">
      <c r="A464" s="22">
        <f t="shared" si="140"/>
        <v>448</v>
      </c>
      <c r="B464" s="23" t="s">
        <v>262</v>
      </c>
      <c r="C464" s="23" t="s">
        <v>323</v>
      </c>
      <c r="D464" s="24">
        <f>+'B-9 2026'!I464</f>
        <v>-810.54384000000005</v>
      </c>
      <c r="E464" s="24">
        <v>72.326539999999994</v>
      </c>
      <c r="F464" s="24">
        <v>0</v>
      </c>
      <c r="G464" s="24">
        <v>0</v>
      </c>
      <c r="H464" s="24">
        <v>0</v>
      </c>
      <c r="I464" s="24">
        <v>-738.21730000000002</v>
      </c>
      <c r="J464" s="24">
        <v>-774.38057000000038</v>
      </c>
    </row>
    <row r="465" spans="1:10" x14ac:dyDescent="0.3">
      <c r="A465" s="22">
        <f t="shared" si="140"/>
        <v>449</v>
      </c>
      <c r="B465" s="29" t="s">
        <v>263</v>
      </c>
      <c r="C465" s="29" t="s">
        <v>324</v>
      </c>
      <c r="D465" s="24">
        <f>+'B-9 2026'!I465</f>
        <v>18465.764252496203</v>
      </c>
      <c r="E465" s="24">
        <v>2726.4767673825381</v>
      </c>
      <c r="F465" s="24">
        <v>0</v>
      </c>
      <c r="G465" s="24">
        <v>0</v>
      </c>
      <c r="H465" s="24">
        <v>0</v>
      </c>
      <c r="I465" s="24">
        <v>21192.241019878831</v>
      </c>
      <c r="J465" s="24">
        <v>19902.221746730829</v>
      </c>
    </row>
    <row r="466" spans="1:10" x14ac:dyDescent="0.3">
      <c r="A466" s="22">
        <f t="shared" si="140"/>
        <v>450</v>
      </c>
      <c r="B466" s="23" t="s">
        <v>264</v>
      </c>
      <c r="C466" s="23" t="s">
        <v>325</v>
      </c>
      <c r="D466" s="24">
        <f>+'B-9 2026'!I466</f>
        <v>82190.60713046648</v>
      </c>
      <c r="E466" s="24">
        <v>15535.169214183281</v>
      </c>
      <c r="F466" s="24">
        <v>6700.8</v>
      </c>
      <c r="G466" s="24">
        <v>0</v>
      </c>
      <c r="H466" s="24">
        <v>0</v>
      </c>
      <c r="I466" s="24">
        <v>91024.976344649811</v>
      </c>
      <c r="J466" s="24">
        <v>86676.197992596935</v>
      </c>
    </row>
    <row r="467" spans="1:10" x14ac:dyDescent="0.3">
      <c r="A467" s="22">
        <f t="shared" si="140"/>
        <v>451</v>
      </c>
      <c r="B467" s="23" t="s">
        <v>265</v>
      </c>
      <c r="C467" s="23" t="s">
        <v>326</v>
      </c>
      <c r="D467" s="24">
        <f>+'B-9 2026'!I467</f>
        <v>5950.5047234639915</v>
      </c>
      <c r="E467" s="24">
        <v>1013.7720207179996</v>
      </c>
      <c r="F467" s="24">
        <v>457.56</v>
      </c>
      <c r="G467" s="24">
        <v>0</v>
      </c>
      <c r="H467" s="24">
        <v>0</v>
      </c>
      <c r="I467" s="24">
        <v>6506.7167441819938</v>
      </c>
      <c r="J467" s="24">
        <v>6232.990240239993</v>
      </c>
    </row>
    <row r="468" spans="1:10" x14ac:dyDescent="0.3">
      <c r="A468" s="22">
        <f t="shared" ref="A468:A493" si="151">+A467+1</f>
        <v>452</v>
      </c>
      <c r="B468" s="23" t="s">
        <v>266</v>
      </c>
      <c r="C468" s="23" t="s">
        <v>327</v>
      </c>
      <c r="D468" s="24">
        <f>+'B-9 2026'!I468</f>
        <v>6257.4993999599947</v>
      </c>
      <c r="E468" s="24">
        <v>281.66484999000011</v>
      </c>
      <c r="F468" s="24">
        <v>0</v>
      </c>
      <c r="G468" s="24">
        <v>0</v>
      </c>
      <c r="H468" s="24">
        <v>0</v>
      </c>
      <c r="I468" s="24">
        <v>6539.1642499499967</v>
      </c>
      <c r="J468" s="24">
        <v>6398.3318249549957</v>
      </c>
    </row>
    <row r="469" spans="1:10" x14ac:dyDescent="0.3">
      <c r="A469" s="22">
        <f t="shared" si="151"/>
        <v>453</v>
      </c>
      <c r="B469" s="23" t="s">
        <v>267</v>
      </c>
      <c r="C469" s="23" t="s">
        <v>328</v>
      </c>
      <c r="D469" s="24">
        <f>+'B-9 2026'!I469</f>
        <v>14128.9421646666</v>
      </c>
      <c r="E469" s="24">
        <v>7084.6918326666655</v>
      </c>
      <c r="F469" s="24">
        <v>0</v>
      </c>
      <c r="G469" s="24">
        <v>0</v>
      </c>
      <c r="H469" s="24">
        <v>0</v>
      </c>
      <c r="I469" s="24">
        <v>21213.633997333298</v>
      </c>
      <c r="J469" s="24">
        <v>17574.551542538415</v>
      </c>
    </row>
    <row r="470" spans="1:10" x14ac:dyDescent="0.3">
      <c r="A470" s="22">
        <f t="shared" si="151"/>
        <v>454</v>
      </c>
      <c r="B470" s="23" t="s">
        <v>268</v>
      </c>
      <c r="C470" s="23" t="s">
        <v>329</v>
      </c>
      <c r="D470" s="24">
        <f>+'B-9 2026'!I470</f>
        <v>30430.921675686277</v>
      </c>
      <c r="E470" s="24">
        <v>6066.7673393830555</v>
      </c>
      <c r="F470" s="24">
        <v>0</v>
      </c>
      <c r="G470" s="24">
        <v>0</v>
      </c>
      <c r="H470" s="24">
        <v>0</v>
      </c>
      <c r="I470" s="24">
        <v>36497.689015069365</v>
      </c>
      <c r="J470" s="24">
        <v>33463.416298280827</v>
      </c>
    </row>
    <row r="471" spans="1:10" x14ac:dyDescent="0.3">
      <c r="A471" s="22">
        <f t="shared" si="151"/>
        <v>455</v>
      </c>
      <c r="B471" s="23" t="s">
        <v>269</v>
      </c>
      <c r="C471" s="23" t="s">
        <v>330</v>
      </c>
      <c r="D471" s="24">
        <f>+'B-9 2026'!I471</f>
        <v>306356.18751887098</v>
      </c>
      <c r="E471" s="24">
        <v>19271.835893031221</v>
      </c>
      <c r="F471" s="24">
        <v>0</v>
      </c>
      <c r="G471" s="24">
        <v>0</v>
      </c>
      <c r="H471" s="24">
        <v>0</v>
      </c>
      <c r="I471" s="24">
        <v>325628.02341190202</v>
      </c>
      <c r="J471" s="24">
        <v>316862.39644892613</v>
      </c>
    </row>
    <row r="472" spans="1:10" x14ac:dyDescent="0.3">
      <c r="A472" s="22">
        <f t="shared" si="151"/>
        <v>456</v>
      </c>
      <c r="B472" s="36" t="s">
        <v>816</v>
      </c>
      <c r="C472" s="36"/>
      <c r="D472" s="37">
        <f t="shared" ref="D472" si="152">SUM(D454:D471)</f>
        <v>743143.48978458601</v>
      </c>
      <c r="E472" s="37">
        <f t="shared" ref="E472:H472" si="153">SUM(E454:E471)</f>
        <v>84382.805773523665</v>
      </c>
      <c r="F472" s="37">
        <f>SUM(F454:F471)</f>
        <v>19413.305238095243</v>
      </c>
      <c r="G472" s="37">
        <f t="shared" ref="G472" si="154">SUM(G454:G471)</f>
        <v>0</v>
      </c>
      <c r="H472" s="37">
        <f t="shared" si="153"/>
        <v>0</v>
      </c>
      <c r="I472" s="37">
        <f t="shared" ref="I472:J472" si="155">SUM(I454:I471)</f>
        <v>808112.99032001442</v>
      </c>
      <c r="J472" s="37">
        <f t="shared" si="155"/>
        <v>776999.23591128131</v>
      </c>
    </row>
    <row r="473" spans="1:10" x14ac:dyDescent="0.3">
      <c r="A473" s="22">
        <f t="shared" si="151"/>
        <v>457</v>
      </c>
      <c r="B473" s="23"/>
      <c r="C473" s="23"/>
      <c r="D473" s="24"/>
      <c r="E473" s="24"/>
      <c r="F473" s="24"/>
      <c r="G473" s="24"/>
      <c r="H473" s="24"/>
      <c r="I473" s="24"/>
      <c r="J473" s="24"/>
    </row>
    <row r="474" spans="1:10" x14ac:dyDescent="0.3">
      <c r="A474" s="22">
        <f t="shared" si="151"/>
        <v>458</v>
      </c>
      <c r="B474" s="23" t="s">
        <v>270</v>
      </c>
      <c r="C474" s="23" t="s">
        <v>303</v>
      </c>
      <c r="D474" s="24">
        <f>+'B-9 2026'!I474</f>
        <v>0</v>
      </c>
      <c r="E474" s="24">
        <v>7256.3318267730901</v>
      </c>
      <c r="F474" s="24">
        <v>0</v>
      </c>
      <c r="G474" s="24">
        <v>0</v>
      </c>
      <c r="H474" s="24">
        <v>0</v>
      </c>
      <c r="I474" s="24">
        <v>7256.3318267730901</v>
      </c>
      <c r="J474" s="24">
        <v>2669.6841641434958</v>
      </c>
    </row>
    <row r="475" spans="1:10" x14ac:dyDescent="0.3">
      <c r="A475" s="22">
        <f t="shared" si="151"/>
        <v>459</v>
      </c>
      <c r="B475" s="36" t="s">
        <v>815</v>
      </c>
      <c r="C475" s="36"/>
      <c r="D475" s="37">
        <f>SUM(D474)</f>
        <v>0</v>
      </c>
      <c r="E475" s="3">
        <f t="shared" ref="E475:H475" si="156">SUM(E474)</f>
        <v>7256.3318267730901</v>
      </c>
      <c r="F475" s="3">
        <f>SUM(F474)</f>
        <v>0</v>
      </c>
      <c r="G475" s="3">
        <f t="shared" ref="G475" si="157">SUM(G474)</f>
        <v>0</v>
      </c>
      <c r="H475" s="3">
        <f t="shared" si="156"/>
        <v>0</v>
      </c>
      <c r="I475" s="37">
        <f t="shared" ref="I475:J475" si="158">SUM(I474)</f>
        <v>7256.3318267730901</v>
      </c>
      <c r="J475" s="37">
        <f t="shared" si="158"/>
        <v>2669.6841641434958</v>
      </c>
    </row>
    <row r="476" spans="1:10" x14ac:dyDescent="0.3">
      <c r="A476" s="22">
        <f t="shared" si="151"/>
        <v>460</v>
      </c>
      <c r="B476" s="29"/>
      <c r="C476" s="29"/>
      <c r="D476" s="24"/>
      <c r="E476" s="24"/>
      <c r="F476" s="24"/>
      <c r="G476" s="24"/>
      <c r="H476" s="24"/>
      <c r="I476" s="24"/>
      <c r="J476" s="24"/>
    </row>
    <row r="477" spans="1:10" x14ac:dyDescent="0.3">
      <c r="A477" s="22">
        <f t="shared" si="151"/>
        <v>461</v>
      </c>
      <c r="B477" s="23" t="s">
        <v>271</v>
      </c>
      <c r="C477" s="23"/>
      <c r="D477" s="24">
        <f t="shared" ref="D477:J477" si="159">+D411</f>
        <v>4511915.2448867457</v>
      </c>
      <c r="E477" s="24">
        <f t="shared" si="159"/>
        <v>509363.19006418262</v>
      </c>
      <c r="F477" s="24">
        <f t="shared" si="159"/>
        <v>29804.366666666661</v>
      </c>
      <c r="G477" s="24">
        <f t="shared" si="159"/>
        <v>16427.341</v>
      </c>
      <c r="H477" s="24">
        <f t="shared" si="159"/>
        <v>20597.389896318535</v>
      </c>
      <c r="I477" s="24">
        <f t="shared" si="159"/>
        <v>4995644.1172453072</v>
      </c>
      <c r="J477" s="24">
        <f t="shared" si="159"/>
        <v>4751065.758964668</v>
      </c>
    </row>
    <row r="478" spans="1:10" x14ac:dyDescent="0.3">
      <c r="A478" s="22">
        <f t="shared" si="151"/>
        <v>462</v>
      </c>
      <c r="B478" s="23" t="s">
        <v>272</v>
      </c>
      <c r="C478" s="23"/>
      <c r="D478" s="24">
        <f t="shared" ref="D478" si="160">+D428</f>
        <v>1015808.7628561832</v>
      </c>
      <c r="E478" s="24">
        <f t="shared" ref="E478:J478" si="161">+E428</f>
        <v>189029.39386731156</v>
      </c>
      <c r="F478" s="24">
        <f t="shared" si="161"/>
        <v>61208.871175447872</v>
      </c>
      <c r="G478" s="24">
        <f t="shared" si="161"/>
        <v>28318.972728266388</v>
      </c>
      <c r="H478" s="24">
        <f t="shared" si="161"/>
        <v>0</v>
      </c>
      <c r="I478" s="24">
        <f t="shared" si="161"/>
        <v>1115310.3128197817</v>
      </c>
      <c r="J478" s="24">
        <f t="shared" si="161"/>
        <v>1067970.5330024876</v>
      </c>
    </row>
    <row r="479" spans="1:10" x14ac:dyDescent="0.3">
      <c r="A479" s="22">
        <f t="shared" si="151"/>
        <v>463</v>
      </c>
      <c r="B479" s="23" t="s">
        <v>273</v>
      </c>
      <c r="C479" s="23"/>
      <c r="D479" s="24">
        <f t="shared" ref="D479" si="162">+D452</f>
        <v>2327973.313095035</v>
      </c>
      <c r="E479" s="24">
        <f t="shared" ref="E479:J479" si="163">+E452</f>
        <v>393051.40944192815</v>
      </c>
      <c r="F479" s="24">
        <f t="shared" si="163"/>
        <v>102809.63202819476</v>
      </c>
      <c r="G479" s="24">
        <f t="shared" si="163"/>
        <v>77343.091549619974</v>
      </c>
      <c r="H479" s="24">
        <f t="shared" si="163"/>
        <v>0</v>
      </c>
      <c r="I479" s="24">
        <f t="shared" si="163"/>
        <v>2540871.9989591502</v>
      </c>
      <c r="J479" s="24">
        <f t="shared" si="163"/>
        <v>2436966.5203671861</v>
      </c>
    </row>
    <row r="480" spans="1:10" x14ac:dyDescent="0.3">
      <c r="A480" s="22">
        <f t="shared" si="151"/>
        <v>464</v>
      </c>
      <c r="B480" s="23" t="s">
        <v>274</v>
      </c>
      <c r="C480" s="23"/>
      <c r="D480" s="24">
        <f t="shared" ref="D480" si="164">+D472</f>
        <v>743143.48978458601</v>
      </c>
      <c r="E480" s="24">
        <f t="shared" ref="E480:J480" si="165">+E472</f>
        <v>84382.805773523665</v>
      </c>
      <c r="F480" s="24">
        <f t="shared" si="165"/>
        <v>19413.305238095243</v>
      </c>
      <c r="G480" s="24">
        <f t="shared" si="165"/>
        <v>0</v>
      </c>
      <c r="H480" s="24">
        <f t="shared" si="165"/>
        <v>0</v>
      </c>
      <c r="I480" s="24">
        <f t="shared" si="165"/>
        <v>808112.99032001442</v>
      </c>
      <c r="J480" s="24">
        <f t="shared" si="165"/>
        <v>776999.23591128131</v>
      </c>
    </row>
    <row r="481" spans="1:10" x14ac:dyDescent="0.3">
      <c r="A481" s="22">
        <f t="shared" si="151"/>
        <v>465</v>
      </c>
      <c r="B481" s="23" t="s">
        <v>275</v>
      </c>
      <c r="C481" s="23"/>
      <c r="D481" s="31">
        <f>+D475</f>
        <v>0</v>
      </c>
      <c r="E481" s="31">
        <f t="shared" ref="E481:H481" si="166">+E475</f>
        <v>7256.3318267730901</v>
      </c>
      <c r="F481" s="31">
        <f t="shared" si="166"/>
        <v>0</v>
      </c>
      <c r="G481" s="31">
        <f t="shared" si="166"/>
        <v>0</v>
      </c>
      <c r="H481" s="31">
        <f t="shared" si="166"/>
        <v>0</v>
      </c>
      <c r="I481" s="31">
        <f t="shared" ref="I481:J481" si="167">+I475</f>
        <v>7256.3318267730901</v>
      </c>
      <c r="J481" s="31">
        <f t="shared" si="167"/>
        <v>2669.6841641434958</v>
      </c>
    </row>
    <row r="482" spans="1:10" s="32" customFormat="1" x14ac:dyDescent="0.3">
      <c r="A482" s="22">
        <f t="shared" si="151"/>
        <v>466</v>
      </c>
      <c r="B482" s="34" t="s">
        <v>814</v>
      </c>
      <c r="C482" s="34"/>
      <c r="D482" s="2">
        <f>SUM(D477:D481)</f>
        <v>8598840.8106225505</v>
      </c>
      <c r="E482" s="2">
        <f t="shared" ref="E482:H482" si="168">SUM(E477:E481)</f>
        <v>1183083.1309737191</v>
      </c>
      <c r="F482" s="2">
        <f>SUM(F477:F481)</f>
        <v>213236.17510840454</v>
      </c>
      <c r="G482" s="2">
        <f t="shared" ref="G482" si="169">SUM(G477:G481)</f>
        <v>122089.40527788637</v>
      </c>
      <c r="H482" s="2">
        <f t="shared" si="168"/>
        <v>20597.389896318535</v>
      </c>
      <c r="I482" s="2">
        <f t="shared" ref="I482:J482" si="170">SUM(I477:I481)</f>
        <v>9467195.7511710245</v>
      </c>
      <c r="J482" s="2">
        <f t="shared" si="170"/>
        <v>9035671.7324097678</v>
      </c>
    </row>
    <row r="483" spans="1:10" x14ac:dyDescent="0.3">
      <c r="A483" s="22">
        <f t="shared" si="151"/>
        <v>467</v>
      </c>
      <c r="B483" s="23"/>
      <c r="C483" s="23"/>
      <c r="D483" s="24"/>
      <c r="E483" s="24"/>
      <c r="F483" s="24"/>
      <c r="G483" s="24"/>
      <c r="H483" s="24"/>
      <c r="I483" s="24"/>
      <c r="J483" s="24"/>
    </row>
    <row r="484" spans="1:10" x14ac:dyDescent="0.3">
      <c r="A484" s="22">
        <f t="shared" si="151"/>
        <v>468</v>
      </c>
      <c r="B484" s="23" t="s">
        <v>438</v>
      </c>
      <c r="C484" s="23" t="s">
        <v>331</v>
      </c>
      <c r="D484" s="24">
        <f>+'B-9 2026'!I484</f>
        <v>191916.50763320402</v>
      </c>
      <c r="E484" s="24">
        <v>1256</v>
      </c>
      <c r="F484" s="24">
        <v>0</v>
      </c>
      <c r="G484" s="24">
        <v>0</v>
      </c>
      <c r="H484" s="24">
        <v>0</v>
      </c>
      <c r="I484" s="24">
        <v>193172.66177999898</v>
      </c>
      <c r="J484" s="24">
        <v>192979.0168422205</v>
      </c>
    </row>
    <row r="485" spans="1:10" x14ac:dyDescent="0.3">
      <c r="A485" s="22">
        <f t="shared" si="151"/>
        <v>469</v>
      </c>
      <c r="B485" s="23" t="s">
        <v>439</v>
      </c>
      <c r="C485" s="23" t="s">
        <v>332</v>
      </c>
      <c r="D485" s="24">
        <f>+'B-9 2026'!I485</f>
        <v>164150.59473999898</v>
      </c>
      <c r="E485" s="24">
        <v>0</v>
      </c>
      <c r="F485" s="24">
        <v>0</v>
      </c>
      <c r="G485" s="24">
        <v>0</v>
      </c>
      <c r="H485" s="24">
        <v>0</v>
      </c>
      <c r="I485" s="24">
        <v>164150.59473999898</v>
      </c>
      <c r="J485" s="24">
        <v>164150.59473999895</v>
      </c>
    </row>
    <row r="486" spans="1:10" x14ac:dyDescent="0.3">
      <c r="A486" s="22">
        <f t="shared" si="151"/>
        <v>470</v>
      </c>
      <c r="B486" s="23" t="s">
        <v>440</v>
      </c>
      <c r="C486" s="23" t="s">
        <v>333</v>
      </c>
      <c r="D486" s="24">
        <f>+'B-9 2026'!I486</f>
        <v>68496.446492238523</v>
      </c>
      <c r="E486" s="24">
        <v>1689.0671630596325</v>
      </c>
      <c r="F486" s="24">
        <v>0</v>
      </c>
      <c r="G486" s="24">
        <v>0</v>
      </c>
      <c r="H486" s="24">
        <v>0</v>
      </c>
      <c r="I486" s="24">
        <v>70185.513655298157</v>
      </c>
      <c r="J486" s="24">
        <v>69340.980073768354</v>
      </c>
    </row>
    <row r="487" spans="1:10" x14ac:dyDescent="0.3">
      <c r="A487" s="22">
        <f t="shared" si="151"/>
        <v>471</v>
      </c>
      <c r="B487" s="23" t="s">
        <v>441</v>
      </c>
      <c r="C487" s="23" t="s">
        <v>334</v>
      </c>
      <c r="D487" s="24">
        <f>+'B-9 2026'!I487</f>
        <v>-591.38099999999997</v>
      </c>
      <c r="E487" s="24">
        <v>0</v>
      </c>
      <c r="F487" s="24">
        <v>0</v>
      </c>
      <c r="G487" s="24">
        <v>0</v>
      </c>
      <c r="H487" s="24">
        <v>0</v>
      </c>
      <c r="I487" s="24">
        <v>-591.38099999999997</v>
      </c>
      <c r="J487" s="24">
        <v>-591.38100000000009</v>
      </c>
    </row>
    <row r="488" spans="1:10" x14ac:dyDescent="0.3">
      <c r="A488" s="22">
        <f t="shared" si="151"/>
        <v>472</v>
      </c>
      <c r="B488" s="23" t="s">
        <v>442</v>
      </c>
      <c r="C488" s="23" t="s">
        <v>335</v>
      </c>
      <c r="D488" s="24">
        <f>+'B-9 2026'!I488</f>
        <v>2928.4180000000001</v>
      </c>
      <c r="E488" s="24">
        <v>0</v>
      </c>
      <c r="F488" s="24">
        <v>0</v>
      </c>
      <c r="G488" s="24">
        <v>0</v>
      </c>
      <c r="H488" s="24">
        <v>0</v>
      </c>
      <c r="I488" s="24">
        <v>2928.4180000000001</v>
      </c>
      <c r="J488" s="24">
        <v>2928.4180000000006</v>
      </c>
    </row>
    <row r="489" spans="1:10" x14ac:dyDescent="0.3">
      <c r="A489" s="22">
        <f t="shared" si="151"/>
        <v>473</v>
      </c>
      <c r="B489" s="34" t="s">
        <v>813</v>
      </c>
      <c r="C489" s="34"/>
      <c r="D489" s="2">
        <f>SUM(D484:D488)</f>
        <v>426900.58586544159</v>
      </c>
      <c r="E489" s="2">
        <f t="shared" ref="E489:H489" si="171">SUM(E484:E488)</f>
        <v>2945.0671630596325</v>
      </c>
      <c r="F489" s="2">
        <f>SUM(F484:F488)</f>
        <v>0</v>
      </c>
      <c r="G489" s="2">
        <f t="shared" ref="G489" si="172">SUM(G484:G488)</f>
        <v>0</v>
      </c>
      <c r="H489" s="2">
        <f t="shared" si="171"/>
        <v>0</v>
      </c>
      <c r="I489" s="2">
        <f t="shared" ref="I489:J489" si="173">SUM(I484:I488)</f>
        <v>429845.80717529613</v>
      </c>
      <c r="J489" s="2">
        <f t="shared" si="173"/>
        <v>428807.62865598785</v>
      </c>
    </row>
    <row r="490" spans="1:10" x14ac:dyDescent="0.3">
      <c r="A490" s="22">
        <f t="shared" si="151"/>
        <v>474</v>
      </c>
      <c r="B490" s="23"/>
      <c r="C490" s="23"/>
      <c r="D490" s="24"/>
      <c r="E490" s="24"/>
      <c r="F490" s="24"/>
      <c r="G490" s="24"/>
      <c r="H490" s="24"/>
      <c r="I490" s="24"/>
      <c r="J490" s="24"/>
    </row>
    <row r="491" spans="1:10" x14ac:dyDescent="0.3">
      <c r="A491" s="22">
        <f t="shared" si="151"/>
        <v>475</v>
      </c>
      <c r="B491" s="23" t="s">
        <v>443</v>
      </c>
      <c r="C491" s="23" t="s">
        <v>336</v>
      </c>
      <c r="D491" s="24">
        <f>+'B-9 2026'!I491</f>
        <v>7251.61355</v>
      </c>
      <c r="E491" s="24">
        <v>0</v>
      </c>
      <c r="F491" s="24">
        <v>0</v>
      </c>
      <c r="G491" s="24">
        <v>0</v>
      </c>
      <c r="H491" s="24">
        <v>0</v>
      </c>
      <c r="I491" s="24">
        <v>7251.61355</v>
      </c>
      <c r="J491" s="24">
        <v>7251.6135499999991</v>
      </c>
    </row>
    <row r="492" spans="1:10" x14ac:dyDescent="0.3">
      <c r="A492" s="22">
        <f t="shared" si="151"/>
        <v>476</v>
      </c>
      <c r="B492" s="23"/>
      <c r="C492" s="23"/>
      <c r="D492" s="24"/>
      <c r="E492" s="24"/>
      <c r="F492" s="24"/>
      <c r="G492" s="24"/>
      <c r="H492" s="24"/>
      <c r="I492" s="24"/>
      <c r="J492" s="24"/>
    </row>
    <row r="493" spans="1:10" x14ac:dyDescent="0.3">
      <c r="A493" s="22">
        <f t="shared" si="151"/>
        <v>477</v>
      </c>
      <c r="B493" s="35" t="s">
        <v>821</v>
      </c>
      <c r="C493" s="36"/>
      <c r="D493" s="39">
        <f>+D482+D489+D491</f>
        <v>9032993.0100379921</v>
      </c>
      <c r="E493" s="39">
        <f t="shared" ref="E493:J493" si="174">+E482+E489+E491</f>
        <v>1186028.1981367788</v>
      </c>
      <c r="F493" s="39">
        <f t="shared" si="174"/>
        <v>213236.17510840454</v>
      </c>
      <c r="G493" s="39">
        <f t="shared" si="174"/>
        <v>122089.40527788637</v>
      </c>
      <c r="H493" s="39">
        <f t="shared" si="174"/>
        <v>20597.389896318535</v>
      </c>
      <c r="I493" s="39">
        <f t="shared" si="174"/>
        <v>9904293.1718963198</v>
      </c>
      <c r="J493" s="39">
        <f t="shared" si="174"/>
        <v>9471730.9746157564</v>
      </c>
    </row>
  </sheetData>
  <autoFilter ref="A15:J493" xr:uid="{AC7B7543-1B55-440B-9D05-1645707ADC0B}"/>
  <mergeCells count="1">
    <mergeCell ref="C1:G1"/>
  </mergeCells>
  <pageMargins left="0.5" right="0.5" top="0.75" bottom="0.5" header="0.3" footer="0.3"/>
  <pageSetup scale="59" fitToHeight="0" orientation="landscape" r:id="rId1"/>
  <headerFooter>
    <oddHeader>&amp;RDEF’s Response to OPC POD 1 (1-26)
Q7
&amp;12Page &amp;P of &amp;N</oddHeader>
    <oddFooter>&amp;L&amp;12Supporting Schedules: B-10&amp;C&amp;12 &amp;R&amp;12Recap Schedules: B-6
20240025-OPCPOD1-00004219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E028-1ADD-47FB-8849-3082C95F8320}">
  <sheetPr>
    <pageSetUpPr fitToPage="1"/>
  </sheetPr>
  <dimension ref="A1:J493"/>
  <sheetViews>
    <sheetView tabSelected="1" view="pageBreakPreview" topLeftCell="A446" zoomScale="80" zoomScaleNormal="100" zoomScaleSheetLayoutView="80" workbookViewId="0">
      <selection activeCell="H514" sqref="H514"/>
    </sheetView>
  </sheetViews>
  <sheetFormatPr defaultColWidth="8.88671875" defaultRowHeight="14.4" x14ac:dyDescent="0.3"/>
  <cols>
    <col min="1" max="1" width="4.88671875" style="26" customWidth="1"/>
    <col min="2" max="2" width="37.6640625" style="26" customWidth="1"/>
    <col min="3" max="3" width="50.33203125" style="26" customWidth="1"/>
    <col min="4" max="4" width="24.44140625" style="33" bestFit="1" customWidth="1"/>
    <col min="5" max="5" width="17.44140625" style="26" bestFit="1" customWidth="1"/>
    <col min="6" max="7" width="11.6640625" style="26" bestFit="1" customWidth="1"/>
    <col min="8" max="8" width="14.5546875" style="26" customWidth="1"/>
    <col min="9" max="9" width="24.44140625" style="26" bestFit="1" customWidth="1"/>
    <col min="10" max="10" width="16.44140625" style="26" bestFit="1" customWidth="1"/>
    <col min="11" max="16384" width="8.88671875" style="26"/>
  </cols>
  <sheetData>
    <row r="1" spans="1:10" s="4" customFormat="1" ht="13.8" x14ac:dyDescent="0.3">
      <c r="A1" s="40" t="s">
        <v>342</v>
      </c>
      <c r="B1" s="41"/>
      <c r="C1" s="134" t="s">
        <v>343</v>
      </c>
      <c r="D1" s="134"/>
      <c r="E1" s="134"/>
      <c r="F1" s="134"/>
      <c r="G1" s="134"/>
      <c r="H1" s="134"/>
      <c r="I1" s="6"/>
      <c r="J1" s="6"/>
    </row>
    <row r="2" spans="1:10" s="4" customFormat="1" ht="13.8" x14ac:dyDescent="0.3">
      <c r="A2" s="42"/>
      <c r="B2" s="42"/>
      <c r="C2" s="43"/>
      <c r="D2" s="44"/>
      <c r="E2" s="44"/>
    </row>
    <row r="3" spans="1:10" s="4" customFormat="1" ht="15" customHeight="1" x14ac:dyDescent="0.3">
      <c r="A3" s="42" t="s">
        <v>344</v>
      </c>
      <c r="H3" s="4" t="s">
        <v>0</v>
      </c>
    </row>
    <row r="4" spans="1:10" s="4" customFormat="1" ht="13.95" customHeight="1" x14ac:dyDescent="0.3">
      <c r="A4" s="42"/>
      <c r="B4" s="46" t="s">
        <v>345</v>
      </c>
      <c r="C4" s="47" t="s">
        <v>346</v>
      </c>
      <c r="F4" s="9"/>
      <c r="G4" s="9" t="s">
        <v>1</v>
      </c>
      <c r="H4" s="4" t="s">
        <v>2</v>
      </c>
      <c r="J4" s="10">
        <v>46752</v>
      </c>
    </row>
    <row r="5" spans="1:10" s="4" customFormat="1" ht="13.8" x14ac:dyDescent="0.3">
      <c r="A5" s="49" t="s">
        <v>3</v>
      </c>
      <c r="B5" s="42"/>
      <c r="C5" s="47" t="s">
        <v>347</v>
      </c>
      <c r="F5" s="9"/>
      <c r="G5" s="9" t="s">
        <v>6</v>
      </c>
      <c r="H5" s="11" t="s">
        <v>4</v>
      </c>
      <c r="J5" s="10">
        <v>46387</v>
      </c>
    </row>
    <row r="6" spans="1:10" s="4" customFormat="1" ht="13.8" x14ac:dyDescent="0.3">
      <c r="A6" s="42"/>
      <c r="B6" s="42"/>
      <c r="C6" s="47" t="s">
        <v>348</v>
      </c>
      <c r="D6" s="42"/>
      <c r="E6" s="47"/>
      <c r="F6" s="9"/>
      <c r="G6" s="9" t="s">
        <v>1</v>
      </c>
      <c r="H6" s="11" t="s">
        <v>5</v>
      </c>
      <c r="J6" s="10">
        <v>46022</v>
      </c>
    </row>
    <row r="7" spans="1:10" s="4" customFormat="1" ht="13.8" x14ac:dyDescent="0.3">
      <c r="A7" s="50" t="s">
        <v>447</v>
      </c>
      <c r="B7" s="45"/>
      <c r="C7" s="48"/>
      <c r="D7" s="42"/>
      <c r="E7" s="51"/>
      <c r="F7" s="9"/>
      <c r="G7" s="9" t="s">
        <v>1</v>
      </c>
      <c r="H7" s="11" t="s">
        <v>7</v>
      </c>
      <c r="J7" s="10">
        <v>45657</v>
      </c>
    </row>
    <row r="8" spans="1:10" s="4" customFormat="1" ht="13.8" x14ac:dyDescent="0.3">
      <c r="B8" s="5"/>
      <c r="C8" s="8"/>
      <c r="D8" s="8"/>
      <c r="E8" s="8"/>
      <c r="F8" s="9"/>
      <c r="G8" s="9" t="s">
        <v>1</v>
      </c>
      <c r="H8" s="11" t="s">
        <v>8</v>
      </c>
      <c r="J8" s="10">
        <v>45291</v>
      </c>
    </row>
    <row r="9" spans="1:10" s="4" customFormat="1" ht="13.8" x14ac:dyDescent="0.3">
      <c r="B9" s="5"/>
      <c r="D9" s="12"/>
      <c r="F9" s="9"/>
      <c r="G9" s="9"/>
      <c r="J9" s="10"/>
    </row>
    <row r="10" spans="1:10" s="4" customFormat="1" ht="13.8" x14ac:dyDescent="0.3">
      <c r="B10" s="5"/>
      <c r="C10" s="5"/>
      <c r="D10" s="5" t="s">
        <v>9</v>
      </c>
      <c r="F10" s="13"/>
      <c r="G10" s="13"/>
      <c r="H10" s="123" t="s">
        <v>645</v>
      </c>
      <c r="J10" s="13"/>
    </row>
    <row r="11" spans="1:10" s="4" customFormat="1" ht="13.8" x14ac:dyDescent="0.3">
      <c r="B11" s="5"/>
      <c r="D11" s="12"/>
      <c r="E11" s="1"/>
      <c r="H11" s="124" t="s">
        <v>646</v>
      </c>
    </row>
    <row r="12" spans="1:10" s="4" customFormat="1" ht="13.8" x14ac:dyDescent="0.3">
      <c r="A12" s="14"/>
      <c r="B12" s="15">
        <v>-1</v>
      </c>
      <c r="C12" s="15">
        <f>+B12-1</f>
        <v>-2</v>
      </c>
      <c r="D12" s="15">
        <f>C12-1</f>
        <v>-3</v>
      </c>
      <c r="E12" s="15">
        <f t="shared" ref="E12:G12" si="0">+D12-1</f>
        <v>-4</v>
      </c>
      <c r="F12" s="15">
        <f t="shared" si="0"/>
        <v>-5</v>
      </c>
      <c r="G12" s="15">
        <f t="shared" si="0"/>
        <v>-6</v>
      </c>
      <c r="H12" s="15">
        <f>+G12-1</f>
        <v>-7</v>
      </c>
      <c r="I12" s="15">
        <f t="shared" ref="I12:J12" si="1">+H12-1</f>
        <v>-8</v>
      </c>
      <c r="J12" s="15">
        <f t="shared" si="1"/>
        <v>-9</v>
      </c>
    </row>
    <row r="13" spans="1:10" s="4" customFormat="1" ht="13.8" x14ac:dyDescent="0.3">
      <c r="A13" s="5" t="s">
        <v>10</v>
      </c>
      <c r="B13" s="5" t="s">
        <v>16</v>
      </c>
      <c r="C13" s="5" t="s">
        <v>17</v>
      </c>
      <c r="D13" s="16" t="s">
        <v>349</v>
      </c>
      <c r="E13" s="5" t="s">
        <v>350</v>
      </c>
      <c r="F13" s="5"/>
      <c r="G13" s="5" t="s">
        <v>353</v>
      </c>
      <c r="H13" s="5" t="s">
        <v>11</v>
      </c>
      <c r="I13" s="16" t="s">
        <v>349</v>
      </c>
      <c r="J13" s="5" t="s">
        <v>12</v>
      </c>
    </row>
    <row r="14" spans="1:10" s="4" customFormat="1" ht="13.8" x14ac:dyDescent="0.3">
      <c r="A14" s="17" t="s">
        <v>13</v>
      </c>
      <c r="B14" s="5" t="s">
        <v>14</v>
      </c>
      <c r="C14" s="5" t="s">
        <v>18</v>
      </c>
      <c r="D14" s="18">
        <v>46022</v>
      </c>
      <c r="E14" s="5" t="s">
        <v>351</v>
      </c>
      <c r="F14" s="5" t="s">
        <v>352</v>
      </c>
      <c r="G14" s="5" t="s">
        <v>354</v>
      </c>
      <c r="H14" s="5" t="s">
        <v>15</v>
      </c>
      <c r="I14" s="19">
        <v>46387</v>
      </c>
      <c r="J14" s="19">
        <v>46387</v>
      </c>
    </row>
    <row r="15" spans="1:10" s="4" customFormat="1" ht="12" customHeight="1" x14ac:dyDescent="0.3">
      <c r="A15" s="20"/>
      <c r="B15" s="7"/>
      <c r="C15" s="7"/>
      <c r="D15" s="21"/>
      <c r="E15" s="7"/>
      <c r="F15" s="7"/>
      <c r="G15" s="7"/>
      <c r="H15" s="7"/>
      <c r="I15" s="21"/>
      <c r="J15" s="21"/>
    </row>
    <row r="16" spans="1:10" x14ac:dyDescent="0.3">
      <c r="A16" s="22">
        <v>1</v>
      </c>
      <c r="B16" s="23" t="s">
        <v>355</v>
      </c>
      <c r="C16" s="23" t="s">
        <v>282</v>
      </c>
      <c r="D16" s="24">
        <f>+'B-9 2025'!I16</f>
        <v>-5210.62</v>
      </c>
      <c r="E16" s="24">
        <v>0</v>
      </c>
      <c r="F16" s="24">
        <v>0</v>
      </c>
      <c r="G16" s="24">
        <v>0</v>
      </c>
      <c r="H16" s="24">
        <v>0</v>
      </c>
      <c r="I16" s="24">
        <v>-5210.62</v>
      </c>
      <c r="J16" s="24">
        <v>-5210.6200000000008</v>
      </c>
    </row>
    <row r="17" spans="1:10" x14ac:dyDescent="0.3">
      <c r="A17" s="22">
        <f>+A16+1</f>
        <v>2</v>
      </c>
      <c r="B17" s="23" t="s">
        <v>356</v>
      </c>
      <c r="C17" s="23" t="s">
        <v>288</v>
      </c>
      <c r="D17" s="24">
        <f>+'B-9 2025'!I17</f>
        <v>1713.25</v>
      </c>
      <c r="E17" s="24">
        <v>0</v>
      </c>
      <c r="F17" s="24">
        <v>0</v>
      </c>
      <c r="G17" s="24">
        <v>0</v>
      </c>
      <c r="H17" s="24">
        <v>0</v>
      </c>
      <c r="I17" s="24">
        <v>1713.25</v>
      </c>
      <c r="J17" s="24">
        <v>1713.25</v>
      </c>
    </row>
    <row r="18" spans="1:10" x14ac:dyDescent="0.3">
      <c r="A18" s="22">
        <f t="shared" ref="A18:A81" si="2">+A17+1</f>
        <v>3</v>
      </c>
      <c r="B18" s="23" t="s">
        <v>357</v>
      </c>
      <c r="C18" s="29" t="s">
        <v>289</v>
      </c>
      <c r="D18" s="24">
        <f>+'B-9 2025'!I18</f>
        <v>349.159999999999</v>
      </c>
      <c r="E18" s="24">
        <v>0</v>
      </c>
      <c r="F18" s="24">
        <v>0</v>
      </c>
      <c r="G18" s="24">
        <v>0</v>
      </c>
      <c r="H18" s="24">
        <v>0</v>
      </c>
      <c r="I18" s="24">
        <v>349.159999999999</v>
      </c>
      <c r="J18" s="24">
        <v>349.159999999999</v>
      </c>
    </row>
    <row r="19" spans="1:10" x14ac:dyDescent="0.3">
      <c r="A19" s="22">
        <f t="shared" si="2"/>
        <v>4</v>
      </c>
      <c r="B19" s="23" t="s">
        <v>358</v>
      </c>
      <c r="C19" s="29" t="s">
        <v>286</v>
      </c>
      <c r="D19" s="24">
        <f>+'B-9 2025'!I19</f>
        <v>342.86</v>
      </c>
      <c r="E19" s="24">
        <v>0</v>
      </c>
      <c r="F19" s="24">
        <v>0</v>
      </c>
      <c r="G19" s="24">
        <v>0</v>
      </c>
      <c r="H19" s="24">
        <v>0</v>
      </c>
      <c r="I19" s="24">
        <v>342.86</v>
      </c>
      <c r="J19" s="24">
        <v>342.86</v>
      </c>
    </row>
    <row r="20" spans="1:10" x14ac:dyDescent="0.3">
      <c r="A20" s="22">
        <f t="shared" si="2"/>
        <v>5</v>
      </c>
      <c r="B20" s="23" t="s">
        <v>359</v>
      </c>
      <c r="C20" s="29" t="s">
        <v>287</v>
      </c>
      <c r="D20" s="24">
        <f>+'B-9 2025'!I20</f>
        <v>28.889999999999898</v>
      </c>
      <c r="E20" s="24">
        <v>0</v>
      </c>
      <c r="F20" s="24">
        <v>0</v>
      </c>
      <c r="G20" s="24">
        <v>0</v>
      </c>
      <c r="H20" s="24">
        <v>0</v>
      </c>
      <c r="I20" s="24">
        <v>28.889999999999898</v>
      </c>
      <c r="J20" s="24">
        <v>28.88999999999989</v>
      </c>
    </row>
    <row r="21" spans="1:10" x14ac:dyDescent="0.3">
      <c r="A21" s="22">
        <f t="shared" si="2"/>
        <v>6</v>
      </c>
      <c r="B21" s="23" t="s">
        <v>755</v>
      </c>
      <c r="C21" s="23"/>
      <c r="D21" s="27">
        <f t="shared" ref="D21:J21" si="3">SUM(D16:D20)</f>
        <v>-2776.4600000000009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7">
        <f t="shared" si="3"/>
        <v>-2776.4600000000009</v>
      </c>
      <c r="J21" s="27">
        <f t="shared" si="3"/>
        <v>-2776.4600000000019</v>
      </c>
    </row>
    <row r="22" spans="1:10" x14ac:dyDescent="0.3">
      <c r="A22" s="22">
        <f t="shared" si="2"/>
        <v>7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x14ac:dyDescent="0.3">
      <c r="A23" s="22">
        <f t="shared" si="2"/>
        <v>8</v>
      </c>
      <c r="B23" s="23" t="s">
        <v>19</v>
      </c>
      <c r="C23" s="23" t="s">
        <v>282</v>
      </c>
      <c r="D23" s="24">
        <f>+'B-9 2025'!I23</f>
        <v>54006.998123372003</v>
      </c>
      <c r="E23" s="24">
        <v>4122.7044134613352</v>
      </c>
      <c r="F23" s="24">
        <v>438.3599999999999</v>
      </c>
      <c r="G23" s="24">
        <v>893.42000000000007</v>
      </c>
      <c r="H23" s="24">
        <v>0</v>
      </c>
      <c r="I23" s="24">
        <v>56797.922536833343</v>
      </c>
      <c r="J23" s="24">
        <v>55388.889652177146</v>
      </c>
    </row>
    <row r="24" spans="1:10" x14ac:dyDescent="0.3">
      <c r="A24" s="22">
        <f t="shared" si="2"/>
        <v>9</v>
      </c>
      <c r="B24" s="23" t="s">
        <v>20</v>
      </c>
      <c r="C24" s="23" t="s">
        <v>283</v>
      </c>
      <c r="D24" s="24">
        <f>+'B-9 2025'!I24</f>
        <v>25939.197514828833</v>
      </c>
      <c r="E24" s="24">
        <v>3127.3995152350562</v>
      </c>
      <c r="F24" s="24">
        <v>414.3599999999999</v>
      </c>
      <c r="G24" s="24">
        <v>411.47100000000006</v>
      </c>
      <c r="H24" s="24">
        <v>0</v>
      </c>
      <c r="I24" s="24">
        <v>28240.766030063882</v>
      </c>
      <c r="J24" s="24">
        <v>27085.028905634357</v>
      </c>
    </row>
    <row r="25" spans="1:10" x14ac:dyDescent="0.3">
      <c r="A25" s="22">
        <f t="shared" si="2"/>
        <v>10</v>
      </c>
      <c r="B25" s="23" t="s">
        <v>21</v>
      </c>
      <c r="C25" s="23" t="s">
        <v>284</v>
      </c>
      <c r="D25" s="24">
        <f>+'B-9 2025'!I25</f>
        <v>103578.19169392431</v>
      </c>
      <c r="E25" s="24">
        <v>13996.213150222609</v>
      </c>
      <c r="F25" s="24">
        <v>3989.3133333333371</v>
      </c>
      <c r="G25" s="24">
        <v>4811.8360000000002</v>
      </c>
      <c r="H25" s="24">
        <v>0</v>
      </c>
      <c r="I25" s="24">
        <v>108773.25551081391</v>
      </c>
      <c r="J25" s="24">
        <v>106105.75109862987</v>
      </c>
    </row>
    <row r="26" spans="1:10" x14ac:dyDescent="0.3">
      <c r="A26" s="22">
        <f t="shared" si="2"/>
        <v>11</v>
      </c>
      <c r="B26" s="23" t="s">
        <v>22</v>
      </c>
      <c r="C26" s="23" t="s">
        <v>284</v>
      </c>
      <c r="D26" s="24">
        <f>+'B-9 2025'!I26</f>
        <v>-3457.6773101537005</v>
      </c>
      <c r="E26" s="24">
        <v>14124.771327776007</v>
      </c>
      <c r="F26" s="24">
        <v>0</v>
      </c>
      <c r="G26" s="24">
        <v>0</v>
      </c>
      <c r="H26" s="24">
        <v>0</v>
      </c>
      <c r="I26" s="24">
        <v>10667.094017622399</v>
      </c>
      <c r="J26" s="24">
        <v>3604.7083537343538</v>
      </c>
    </row>
    <row r="27" spans="1:10" x14ac:dyDescent="0.3">
      <c r="A27" s="22">
        <f t="shared" si="2"/>
        <v>12</v>
      </c>
      <c r="B27" s="23" t="s">
        <v>23</v>
      </c>
      <c r="C27" s="23" t="s">
        <v>285</v>
      </c>
      <c r="D27" s="24">
        <f>+'B-9 2025'!I27</f>
        <v>-7535.9416705715903</v>
      </c>
      <c r="E27" s="24">
        <v>1381.9538103429065</v>
      </c>
      <c r="F27" s="24">
        <v>4413</v>
      </c>
      <c r="G27" s="24">
        <v>468.72</v>
      </c>
      <c r="H27" s="24">
        <v>0</v>
      </c>
      <c r="I27" s="24">
        <v>-11035.70786022868</v>
      </c>
      <c r="J27" s="24">
        <v>-9281.7714399380056</v>
      </c>
    </row>
    <row r="28" spans="1:10" x14ac:dyDescent="0.3">
      <c r="A28" s="22">
        <f t="shared" si="2"/>
        <v>13</v>
      </c>
      <c r="B28" s="23" t="s">
        <v>24</v>
      </c>
      <c r="C28" s="23" t="s">
        <v>286</v>
      </c>
      <c r="D28" s="24">
        <f>+'B-9 2025'!I28</f>
        <v>14453.942237955778</v>
      </c>
      <c r="E28" s="24">
        <v>1176.151320202478</v>
      </c>
      <c r="F28" s="24">
        <v>194.64</v>
      </c>
      <c r="G28" s="24">
        <v>386.36900000000003</v>
      </c>
      <c r="H28" s="24">
        <v>0</v>
      </c>
      <c r="I28" s="24">
        <v>15049.084558158271</v>
      </c>
      <c r="J28" s="24">
        <v>14745.556567467662</v>
      </c>
    </row>
    <row r="29" spans="1:10" x14ac:dyDescent="0.3">
      <c r="A29" s="22">
        <f t="shared" si="2"/>
        <v>14</v>
      </c>
      <c r="B29" s="23" t="s">
        <v>25</v>
      </c>
      <c r="C29" s="23" t="s">
        <v>287</v>
      </c>
      <c r="D29" s="24">
        <f>+'B-9 2025'!I29</f>
        <v>6541.9026888186063</v>
      </c>
      <c r="E29" s="24">
        <v>1381.9681169931948</v>
      </c>
      <c r="F29" s="24">
        <v>157.32</v>
      </c>
      <c r="G29" s="24">
        <v>220.44399999999996</v>
      </c>
      <c r="H29" s="24">
        <v>0</v>
      </c>
      <c r="I29" s="24">
        <v>7546.1068058118008</v>
      </c>
      <c r="J29" s="24">
        <v>7040.7953944959481</v>
      </c>
    </row>
    <row r="30" spans="1:10" x14ac:dyDescent="0.3">
      <c r="A30" s="22">
        <f t="shared" si="2"/>
        <v>15</v>
      </c>
      <c r="B30" s="23" t="s">
        <v>705</v>
      </c>
      <c r="C30" s="23"/>
      <c r="D30" s="27">
        <f>SUM(D23:D29)</f>
        <v>193526.61327817425</v>
      </c>
      <c r="E30" s="27">
        <f t="shared" ref="E30:H30" si="4">SUM(E23:E29)</f>
        <v>39311.161654233591</v>
      </c>
      <c r="F30" s="27">
        <f>SUM(F23:F29)</f>
        <v>9606.9933333333356</v>
      </c>
      <c r="G30" s="27">
        <f t="shared" ref="G30" si="5">SUM(G23:G29)</f>
        <v>7192.26</v>
      </c>
      <c r="H30" s="27">
        <f t="shared" si="4"/>
        <v>0</v>
      </c>
      <c r="I30" s="27">
        <f t="shared" ref="I30:J30" si="6">SUM(I23:I29)</f>
        <v>216038.52159907494</v>
      </c>
      <c r="J30" s="27">
        <f t="shared" si="6"/>
        <v>204688.95853220133</v>
      </c>
    </row>
    <row r="31" spans="1:10" x14ac:dyDescent="0.3">
      <c r="A31" s="22">
        <f t="shared" si="2"/>
        <v>16</v>
      </c>
      <c r="B31" s="23"/>
      <c r="C31" s="23"/>
      <c r="D31" s="24"/>
      <c r="E31" s="24"/>
      <c r="F31" s="24"/>
      <c r="G31" s="24"/>
      <c r="H31" s="24"/>
      <c r="I31" s="24"/>
      <c r="J31" s="24"/>
    </row>
    <row r="32" spans="1:10" x14ac:dyDescent="0.3">
      <c r="A32" s="22">
        <f t="shared" si="2"/>
        <v>17</v>
      </c>
      <c r="B32" s="23" t="s">
        <v>26</v>
      </c>
      <c r="C32" s="23" t="s">
        <v>282</v>
      </c>
      <c r="D32" s="24">
        <f>+'B-9 2025'!I32</f>
        <v>35642.812491155455</v>
      </c>
      <c r="E32" s="24">
        <v>2292.1818634012366</v>
      </c>
      <c r="F32" s="24">
        <v>245.64</v>
      </c>
      <c r="G32" s="24">
        <v>64.010999999999996</v>
      </c>
      <c r="H32" s="24">
        <v>0</v>
      </c>
      <c r="I32" s="24">
        <v>37625.34335455671</v>
      </c>
      <c r="J32" s="24">
        <v>36616.766056405308</v>
      </c>
    </row>
    <row r="33" spans="1:10" x14ac:dyDescent="0.3">
      <c r="A33" s="22">
        <f t="shared" si="2"/>
        <v>18</v>
      </c>
      <c r="B33" s="23" t="s">
        <v>27</v>
      </c>
      <c r="C33" s="23" t="s">
        <v>283</v>
      </c>
      <c r="D33" s="24">
        <f>+'B-9 2025'!I33</f>
        <v>13901.202429291759</v>
      </c>
      <c r="E33" s="24">
        <v>326.47406171452349</v>
      </c>
      <c r="F33" s="24">
        <v>37.68</v>
      </c>
      <c r="G33" s="24">
        <v>18.308999999999997</v>
      </c>
      <c r="H33" s="24">
        <v>0</v>
      </c>
      <c r="I33" s="24">
        <v>14171.687491006343</v>
      </c>
      <c r="J33" s="24">
        <v>14031.86437524437</v>
      </c>
    </row>
    <row r="34" spans="1:10" x14ac:dyDescent="0.3">
      <c r="A34" s="22">
        <f t="shared" si="2"/>
        <v>19</v>
      </c>
      <c r="B34" s="23" t="s">
        <v>28</v>
      </c>
      <c r="C34" s="23" t="s">
        <v>284</v>
      </c>
      <c r="D34" s="24">
        <f>+'B-9 2025'!I34</f>
        <v>61410.130283701466</v>
      </c>
      <c r="E34" s="24">
        <v>12574.640211891197</v>
      </c>
      <c r="F34" s="24">
        <v>1207.9733333333281</v>
      </c>
      <c r="G34" s="24">
        <v>241.78799999999998</v>
      </c>
      <c r="H34" s="24">
        <v>0</v>
      </c>
      <c r="I34" s="24">
        <v>72535.009162259346</v>
      </c>
      <c r="J34" s="24">
        <v>66900.325768064111</v>
      </c>
    </row>
    <row r="35" spans="1:10" x14ac:dyDescent="0.3">
      <c r="A35" s="22">
        <f t="shared" si="2"/>
        <v>20</v>
      </c>
      <c r="B35" s="23" t="s">
        <v>29</v>
      </c>
      <c r="C35" s="23" t="s">
        <v>284</v>
      </c>
      <c r="D35" s="24">
        <f>+'B-9 2025'!I35</f>
        <v>46671.644390610301</v>
      </c>
      <c r="E35" s="24">
        <v>11668.654344916911</v>
      </c>
      <c r="F35" s="24">
        <v>0</v>
      </c>
      <c r="G35" s="24">
        <v>0</v>
      </c>
      <c r="H35" s="24">
        <v>0</v>
      </c>
      <c r="I35" s="24">
        <v>58340.298735527285</v>
      </c>
      <c r="J35" s="24">
        <v>52462.863246830682</v>
      </c>
    </row>
    <row r="36" spans="1:10" x14ac:dyDescent="0.3">
      <c r="A36" s="22">
        <f t="shared" si="2"/>
        <v>21</v>
      </c>
      <c r="B36" s="23" t="s">
        <v>30</v>
      </c>
      <c r="C36" s="23" t="s">
        <v>285</v>
      </c>
      <c r="D36" s="24">
        <f>+'B-9 2025'!I36</f>
        <v>32990.517081322032</v>
      </c>
      <c r="E36" s="24">
        <v>1053.0297368245695</v>
      </c>
      <c r="F36" s="24">
        <v>23.399999999999995</v>
      </c>
      <c r="G36" s="24">
        <v>45.611999999999995</v>
      </c>
      <c r="H36" s="24">
        <v>0</v>
      </c>
      <c r="I36" s="24">
        <v>33974.534818146683</v>
      </c>
      <c r="J36" s="24">
        <v>33470.673304957963</v>
      </c>
    </row>
    <row r="37" spans="1:10" x14ac:dyDescent="0.3">
      <c r="A37" s="22">
        <f t="shared" si="2"/>
        <v>22</v>
      </c>
      <c r="B37" s="23" t="s">
        <v>31</v>
      </c>
      <c r="C37" s="23" t="s">
        <v>286</v>
      </c>
      <c r="D37" s="24">
        <f>+'B-9 2025'!I37</f>
        <v>25064.366638478696</v>
      </c>
      <c r="E37" s="24">
        <v>2379.9587622841418</v>
      </c>
      <c r="F37" s="24">
        <v>53.16</v>
      </c>
      <c r="G37" s="24">
        <v>47.028000000000006</v>
      </c>
      <c r="H37" s="24">
        <v>0</v>
      </c>
      <c r="I37" s="24">
        <v>27344.137400762829</v>
      </c>
      <c r="J37" s="24">
        <v>26187.526240420895</v>
      </c>
    </row>
    <row r="38" spans="1:10" x14ac:dyDescent="0.3">
      <c r="A38" s="22">
        <f t="shared" si="2"/>
        <v>23</v>
      </c>
      <c r="B38" s="23" t="s">
        <v>32</v>
      </c>
      <c r="C38" s="23" t="s">
        <v>287</v>
      </c>
      <c r="D38" s="24">
        <f>+'B-9 2025'!I38</f>
        <v>3832.0466573274553</v>
      </c>
      <c r="E38" s="24">
        <v>712.8557524694852</v>
      </c>
      <c r="F38" s="24">
        <v>15.479999999999997</v>
      </c>
      <c r="G38" s="24">
        <v>10.558999999999999</v>
      </c>
      <c r="H38" s="24">
        <v>0</v>
      </c>
      <c r="I38" s="24">
        <v>4518.8634097969461</v>
      </c>
      <c r="J38" s="24">
        <v>4172.0836384662753</v>
      </c>
    </row>
    <row r="39" spans="1:10" x14ac:dyDescent="0.3">
      <c r="A39" s="22">
        <f t="shared" si="2"/>
        <v>24</v>
      </c>
      <c r="B39" s="23" t="s">
        <v>706</v>
      </c>
      <c r="C39" s="23"/>
      <c r="D39" s="27">
        <f>SUM(D32:D38)</f>
        <v>219512.71997188716</v>
      </c>
      <c r="E39" s="27">
        <f t="shared" ref="E39:H39" si="7">SUM(E32:E38)</f>
        <v>31007.794733502065</v>
      </c>
      <c r="F39" s="27">
        <f>SUM(F32:F38)</f>
        <v>1583.3333333333283</v>
      </c>
      <c r="G39" s="27">
        <f t="shared" ref="G39" si="8">SUM(G32:G38)</f>
        <v>427.30699999999996</v>
      </c>
      <c r="H39" s="27">
        <f t="shared" si="7"/>
        <v>0</v>
      </c>
      <c r="I39" s="27">
        <f t="shared" ref="I39:J39" si="9">SUM(I32:I38)</f>
        <v>248509.87437205613</v>
      </c>
      <c r="J39" s="27">
        <f t="shared" si="9"/>
        <v>233842.10263038962</v>
      </c>
    </row>
    <row r="40" spans="1:10" x14ac:dyDescent="0.3">
      <c r="A40" s="22">
        <f t="shared" si="2"/>
        <v>25</v>
      </c>
      <c r="B40" s="23"/>
      <c r="C40" s="23"/>
      <c r="D40" s="24"/>
      <c r="E40" s="24"/>
      <c r="F40" s="24"/>
      <c r="G40" s="24"/>
      <c r="H40" s="24"/>
      <c r="I40" s="24"/>
      <c r="J40" s="24"/>
    </row>
    <row r="41" spans="1:10" x14ac:dyDescent="0.3">
      <c r="A41" s="22">
        <f t="shared" si="2"/>
        <v>26</v>
      </c>
      <c r="B41" s="23" t="s">
        <v>33</v>
      </c>
      <c r="C41" s="23" t="s">
        <v>282</v>
      </c>
      <c r="D41" s="24">
        <f>+'B-9 2025'!I41</f>
        <v>14638.748600059909</v>
      </c>
      <c r="E41" s="24">
        <v>241.25711892846121</v>
      </c>
      <c r="F41" s="24">
        <v>23.28</v>
      </c>
      <c r="G41" s="24">
        <v>25.858000000000001</v>
      </c>
      <c r="H41" s="24">
        <v>0</v>
      </c>
      <c r="I41" s="24">
        <v>14830.867718988422</v>
      </c>
      <c r="J41" s="24">
        <v>14729.756991313887</v>
      </c>
    </row>
    <row r="42" spans="1:10" x14ac:dyDescent="0.3">
      <c r="A42" s="22">
        <f t="shared" si="2"/>
        <v>27</v>
      </c>
      <c r="B42" s="23" t="s">
        <v>34</v>
      </c>
      <c r="C42" s="23" t="s">
        <v>283</v>
      </c>
      <c r="D42" s="24">
        <f>+'B-9 2025'!I42</f>
        <v>7970.9338422022074</v>
      </c>
      <c r="E42" s="24">
        <v>336.64911335054717</v>
      </c>
      <c r="F42" s="24">
        <v>4.5599999999999996</v>
      </c>
      <c r="G42" s="24">
        <v>17.04</v>
      </c>
      <c r="H42" s="24">
        <v>0</v>
      </c>
      <c r="I42" s="24">
        <v>8285.9829555527504</v>
      </c>
      <c r="J42" s="24">
        <v>8125.0366882711005</v>
      </c>
    </row>
    <row r="43" spans="1:10" x14ac:dyDescent="0.3">
      <c r="A43" s="22">
        <f t="shared" si="2"/>
        <v>28</v>
      </c>
      <c r="B43" s="23" t="s">
        <v>35</v>
      </c>
      <c r="C43" s="23" t="s">
        <v>284</v>
      </c>
      <c r="D43" s="24">
        <f>+'B-9 2025'!I43</f>
        <v>6525.5304202959496</v>
      </c>
      <c r="E43" s="24">
        <v>6717.4695475891622</v>
      </c>
      <c r="F43" s="24">
        <v>1879.0466666666637</v>
      </c>
      <c r="G43" s="24">
        <v>207.399</v>
      </c>
      <c r="H43" s="24">
        <v>0</v>
      </c>
      <c r="I43" s="24">
        <v>11156.554301218441</v>
      </c>
      <c r="J43" s="24">
        <v>8804.7969559350786</v>
      </c>
    </row>
    <row r="44" spans="1:10" x14ac:dyDescent="0.3">
      <c r="A44" s="22">
        <f t="shared" si="2"/>
        <v>29</v>
      </c>
      <c r="B44" s="23" t="s">
        <v>36</v>
      </c>
      <c r="C44" s="23" t="s">
        <v>284</v>
      </c>
      <c r="D44" s="24">
        <f>+'B-9 2025'!I44</f>
        <v>29178.725256846112</v>
      </c>
      <c r="E44" s="24">
        <v>8849.5492334706032</v>
      </c>
      <c r="F44" s="24">
        <v>0</v>
      </c>
      <c r="G44" s="24">
        <v>0</v>
      </c>
      <c r="H44" s="24">
        <v>0</v>
      </c>
      <c r="I44" s="24">
        <v>38028.274490316813</v>
      </c>
      <c r="J44" s="24">
        <v>33603.499873581481</v>
      </c>
    </row>
    <row r="45" spans="1:10" x14ac:dyDescent="0.3">
      <c r="A45" s="22">
        <f t="shared" si="2"/>
        <v>30</v>
      </c>
      <c r="B45" s="23" t="s">
        <v>37</v>
      </c>
      <c r="C45" s="23" t="s">
        <v>285</v>
      </c>
      <c r="D45" s="24">
        <f>+'B-9 2025'!I45</f>
        <v>17693.572099370063</v>
      </c>
      <c r="E45" s="24">
        <v>1206.5753552109059</v>
      </c>
      <c r="F45" s="24">
        <v>89.279999999999987</v>
      </c>
      <c r="G45" s="24">
        <v>50.176999999999992</v>
      </c>
      <c r="H45" s="24">
        <v>0</v>
      </c>
      <c r="I45" s="24">
        <v>18760.690454580985</v>
      </c>
      <c r="J45" s="24">
        <v>18217.127866085033</v>
      </c>
    </row>
    <row r="46" spans="1:10" x14ac:dyDescent="0.3">
      <c r="A46" s="22">
        <f t="shared" si="2"/>
        <v>31</v>
      </c>
      <c r="B46" s="23" t="s">
        <v>38</v>
      </c>
      <c r="C46" s="23" t="s">
        <v>286</v>
      </c>
      <c r="D46" s="24">
        <f>+'B-9 2025'!I46</f>
        <v>8865.0896248646295</v>
      </c>
      <c r="E46" s="24">
        <v>784.06406834980487</v>
      </c>
      <c r="F46" s="24">
        <v>77.519999999999982</v>
      </c>
      <c r="G46" s="24">
        <v>25.558999999999997</v>
      </c>
      <c r="H46" s="24">
        <v>0</v>
      </c>
      <c r="I46" s="24">
        <v>9546.0746932144466</v>
      </c>
      <c r="J46" s="24">
        <v>9200.528099377525</v>
      </c>
    </row>
    <row r="47" spans="1:10" x14ac:dyDescent="0.3">
      <c r="A47" s="22">
        <f t="shared" si="2"/>
        <v>32</v>
      </c>
      <c r="B47" s="23" t="s">
        <v>39</v>
      </c>
      <c r="C47" s="23" t="s">
        <v>287</v>
      </c>
      <c r="D47" s="24">
        <f>+'B-9 2025'!I47</f>
        <v>1620.9623029437782</v>
      </c>
      <c r="E47" s="24">
        <v>116.45566959051371</v>
      </c>
      <c r="F47" s="24">
        <v>3.24</v>
      </c>
      <c r="G47" s="24">
        <v>4.0089999999999995</v>
      </c>
      <c r="H47" s="24">
        <v>0</v>
      </c>
      <c r="I47" s="24">
        <v>1730.1689725342894</v>
      </c>
      <c r="J47" s="24">
        <v>1674.7503273596069</v>
      </c>
    </row>
    <row r="48" spans="1:10" x14ac:dyDescent="0.3">
      <c r="A48" s="22">
        <f t="shared" si="2"/>
        <v>33</v>
      </c>
      <c r="B48" s="23" t="s">
        <v>707</v>
      </c>
      <c r="C48" s="23"/>
      <c r="D48" s="27">
        <f>SUM(D41:D47)</f>
        <v>86493.562146582655</v>
      </c>
      <c r="E48" s="27">
        <f t="shared" ref="E48:H48" si="10">SUM(E41:E47)</f>
        <v>18252.020106489999</v>
      </c>
      <c r="F48" s="27">
        <f>SUM(F41:F47)</f>
        <v>2076.9266666666636</v>
      </c>
      <c r="G48" s="27">
        <f t="shared" ref="G48" si="11">SUM(G41:G47)</f>
        <v>330.04200000000003</v>
      </c>
      <c r="H48" s="27">
        <f t="shared" si="10"/>
        <v>0</v>
      </c>
      <c r="I48" s="27">
        <f t="shared" ref="I48:J48" si="12">SUM(I41:I47)</f>
        <v>102338.61358640615</v>
      </c>
      <c r="J48" s="27">
        <f t="shared" si="12"/>
        <v>94355.496801923713</v>
      </c>
    </row>
    <row r="49" spans="1:10" x14ac:dyDescent="0.3">
      <c r="A49" s="22">
        <f t="shared" si="2"/>
        <v>34</v>
      </c>
      <c r="B49" s="23"/>
      <c r="C49" s="23"/>
      <c r="D49" s="24"/>
      <c r="E49" s="24"/>
      <c r="F49" s="24"/>
      <c r="G49" s="24"/>
      <c r="H49" s="24"/>
      <c r="I49" s="24"/>
      <c r="J49" s="24"/>
    </row>
    <row r="50" spans="1:10" x14ac:dyDescent="0.3">
      <c r="A50" s="22">
        <f t="shared" si="2"/>
        <v>35</v>
      </c>
      <c r="B50" s="23" t="s">
        <v>40</v>
      </c>
      <c r="C50" s="23" t="s">
        <v>282</v>
      </c>
      <c r="D50" s="24">
        <f>+'B-9 2025'!I50</f>
        <v>7447.7660051326357</v>
      </c>
      <c r="E50" s="24">
        <v>210.54248770897757</v>
      </c>
      <c r="F50" s="24">
        <v>10.32</v>
      </c>
      <c r="G50" s="24">
        <v>10.162000000000001</v>
      </c>
      <c r="H50" s="24">
        <v>0</v>
      </c>
      <c r="I50" s="24">
        <v>7637.8264928416193</v>
      </c>
      <c r="J50" s="24">
        <v>7544.2703948360268</v>
      </c>
    </row>
    <row r="51" spans="1:10" x14ac:dyDescent="0.3">
      <c r="A51" s="22">
        <f t="shared" si="2"/>
        <v>36</v>
      </c>
      <c r="B51" s="23" t="s">
        <v>41</v>
      </c>
      <c r="C51" s="23" t="s">
        <v>283</v>
      </c>
      <c r="D51" s="24">
        <f>+'B-9 2025'!I51</f>
        <v>9563.1350350930752</v>
      </c>
      <c r="E51" s="24">
        <v>-776.0579619452127</v>
      </c>
      <c r="F51" s="24">
        <v>9.9599999999999991</v>
      </c>
      <c r="G51" s="24">
        <v>13.521000000000001</v>
      </c>
      <c r="H51" s="24">
        <v>0</v>
      </c>
      <c r="I51" s="24">
        <v>8763.5960731478626</v>
      </c>
      <c r="J51" s="24">
        <v>9173.3270369015154</v>
      </c>
    </row>
    <row r="52" spans="1:10" x14ac:dyDescent="0.3">
      <c r="A52" s="22">
        <f t="shared" si="2"/>
        <v>37</v>
      </c>
      <c r="B52" s="23" t="s">
        <v>42</v>
      </c>
      <c r="C52" s="23" t="s">
        <v>284</v>
      </c>
      <c r="D52" s="24">
        <f>+'B-9 2025'!I52</f>
        <v>40693.927193704927</v>
      </c>
      <c r="E52" s="24">
        <v>7772.537939818314</v>
      </c>
      <c r="F52" s="24">
        <v>110.05000000000005</v>
      </c>
      <c r="G52" s="24">
        <v>100.506</v>
      </c>
      <c r="H52" s="24">
        <v>0</v>
      </c>
      <c r="I52" s="24">
        <v>48255.909133523281</v>
      </c>
      <c r="J52" s="24">
        <v>44453.616114466255</v>
      </c>
    </row>
    <row r="53" spans="1:10" x14ac:dyDescent="0.3">
      <c r="A53" s="22">
        <f t="shared" si="2"/>
        <v>38</v>
      </c>
      <c r="B53" s="23" t="s">
        <v>43</v>
      </c>
      <c r="C53" s="23" t="s">
        <v>284</v>
      </c>
      <c r="D53" s="24">
        <f>+'B-9 2025'!I53</f>
        <v>378.352259640395</v>
      </c>
      <c r="E53" s="24">
        <v>2298.8540578202005</v>
      </c>
      <c r="F53" s="24">
        <v>0</v>
      </c>
      <c r="G53" s="24">
        <v>0</v>
      </c>
      <c r="H53" s="24">
        <v>0</v>
      </c>
      <c r="I53" s="24">
        <v>2677.2063174605901</v>
      </c>
      <c r="J53" s="24">
        <v>1527.7792885504916</v>
      </c>
    </row>
    <row r="54" spans="1:10" x14ac:dyDescent="0.3">
      <c r="A54" s="22">
        <f t="shared" si="2"/>
        <v>39</v>
      </c>
      <c r="B54" s="23" t="s">
        <v>44</v>
      </c>
      <c r="C54" s="23" t="s">
        <v>285</v>
      </c>
      <c r="D54" s="24">
        <f>+'B-9 2025'!I54</f>
        <v>33638.48903694137</v>
      </c>
      <c r="E54" s="24">
        <v>1239.9135976852515</v>
      </c>
      <c r="F54" s="24">
        <v>2.8800000000000008</v>
      </c>
      <c r="G54" s="24">
        <v>49.072999999999993</v>
      </c>
      <c r="H54" s="24">
        <v>0</v>
      </c>
      <c r="I54" s="24">
        <v>34826.449634626624</v>
      </c>
      <c r="J54" s="24">
        <v>34237.857384795454</v>
      </c>
    </row>
    <row r="55" spans="1:10" x14ac:dyDescent="0.3">
      <c r="A55" s="22">
        <f t="shared" si="2"/>
        <v>40</v>
      </c>
      <c r="B55" s="23" t="s">
        <v>45</v>
      </c>
      <c r="C55" s="23" t="s">
        <v>286</v>
      </c>
      <c r="D55" s="24">
        <f>+'B-9 2025'!I55</f>
        <v>15647.624895322186</v>
      </c>
      <c r="E55" s="24">
        <v>456.46179909074846</v>
      </c>
      <c r="F55" s="24">
        <v>14.640000000000002</v>
      </c>
      <c r="G55" s="24">
        <v>20.977</v>
      </c>
      <c r="H55" s="24">
        <v>0</v>
      </c>
      <c r="I55" s="24">
        <v>16068.469694412997</v>
      </c>
      <c r="J55" s="24">
        <v>15860.932186267948</v>
      </c>
    </row>
    <row r="56" spans="1:10" x14ac:dyDescent="0.3">
      <c r="A56" s="22">
        <f t="shared" si="2"/>
        <v>41</v>
      </c>
      <c r="B56" s="23" t="s">
        <v>46</v>
      </c>
      <c r="C56" s="23" t="s">
        <v>287</v>
      </c>
      <c r="D56" s="24">
        <f>+'B-9 2025'!I56</f>
        <v>1082.6835316403799</v>
      </c>
      <c r="E56" s="24">
        <v>88.558496715864692</v>
      </c>
      <c r="F56" s="24">
        <v>9.8400000000000016</v>
      </c>
      <c r="G56" s="24">
        <v>2.101</v>
      </c>
      <c r="H56" s="24">
        <v>0</v>
      </c>
      <c r="I56" s="24">
        <v>1159.3010283562428</v>
      </c>
      <c r="J56" s="24">
        <v>1120.9865936665753</v>
      </c>
    </row>
    <row r="57" spans="1:10" x14ac:dyDescent="0.3">
      <c r="A57" s="22">
        <f t="shared" si="2"/>
        <v>42</v>
      </c>
      <c r="B57" s="23" t="s">
        <v>708</v>
      </c>
      <c r="C57" s="23"/>
      <c r="D57" s="27">
        <f>SUM(D50:D56)</f>
        <v>108451.97795747496</v>
      </c>
      <c r="E57" s="27">
        <f t="shared" ref="E57:H57" si="13">SUM(E50:E56)</f>
        <v>11290.810416894145</v>
      </c>
      <c r="F57" s="27">
        <f>SUM(F50:F56)</f>
        <v>157.69000000000005</v>
      </c>
      <c r="G57" s="27">
        <f t="shared" ref="G57" si="14">SUM(G50:G56)</f>
        <v>196.34</v>
      </c>
      <c r="H57" s="27">
        <f t="shared" si="13"/>
        <v>0</v>
      </c>
      <c r="I57" s="27">
        <f t="shared" ref="I57:J57" si="15">SUM(I50:I56)</f>
        <v>119388.75837436922</v>
      </c>
      <c r="J57" s="27">
        <f t="shared" si="15"/>
        <v>113918.76899948427</v>
      </c>
    </row>
    <row r="58" spans="1:10" x14ac:dyDescent="0.3">
      <c r="A58" s="22">
        <f t="shared" si="2"/>
        <v>43</v>
      </c>
      <c r="B58" s="23"/>
      <c r="C58" s="23"/>
      <c r="D58" s="24"/>
      <c r="E58" s="24"/>
      <c r="F58" s="24"/>
      <c r="G58" s="24"/>
      <c r="H58" s="24"/>
      <c r="I58" s="24"/>
      <c r="J58" s="24"/>
    </row>
    <row r="59" spans="1:10" x14ac:dyDescent="0.3">
      <c r="A59" s="22">
        <f t="shared" si="2"/>
        <v>44</v>
      </c>
      <c r="B59" s="23" t="s">
        <v>47</v>
      </c>
      <c r="C59" s="23" t="s">
        <v>282</v>
      </c>
      <c r="D59" s="24">
        <f>+'B-9 2025'!I59</f>
        <v>8166.2778787849502</v>
      </c>
      <c r="E59" s="24">
        <v>319.36223574995353</v>
      </c>
      <c r="F59" s="24">
        <v>23.520000000000007</v>
      </c>
      <c r="G59" s="24">
        <v>8.0359999999999996</v>
      </c>
      <c r="H59" s="24">
        <v>0</v>
      </c>
      <c r="I59" s="24">
        <v>8454.0841145349004</v>
      </c>
      <c r="J59" s="24">
        <v>8310.4563610279474</v>
      </c>
    </row>
    <row r="60" spans="1:10" x14ac:dyDescent="0.3">
      <c r="A60" s="22">
        <f t="shared" si="2"/>
        <v>45</v>
      </c>
      <c r="B60" s="23" t="s">
        <v>48</v>
      </c>
      <c r="C60" s="23" t="s">
        <v>283</v>
      </c>
      <c r="D60" s="24">
        <f>+'B-9 2025'!I60</f>
        <v>4562.1287460048125</v>
      </c>
      <c r="E60" s="24">
        <v>188.98498683536656</v>
      </c>
      <c r="F60" s="24">
        <v>12.96</v>
      </c>
      <c r="G60" s="24">
        <v>4.4829999999999997</v>
      </c>
      <c r="H60" s="24">
        <v>0</v>
      </c>
      <c r="I60" s="24">
        <v>4733.6707328401853</v>
      </c>
      <c r="J60" s="24">
        <v>4648.0561161416927</v>
      </c>
    </row>
    <row r="61" spans="1:10" x14ac:dyDescent="0.3">
      <c r="A61" s="22">
        <f t="shared" si="2"/>
        <v>46</v>
      </c>
      <c r="B61" s="23" t="s">
        <v>49</v>
      </c>
      <c r="C61" s="23" t="s">
        <v>284</v>
      </c>
      <c r="D61" s="24">
        <f>+'B-9 2025'!I61</f>
        <v>48416.782921016311</v>
      </c>
      <c r="E61" s="24">
        <v>6495.4013063200846</v>
      </c>
      <c r="F61" s="24">
        <v>953.03999999999985</v>
      </c>
      <c r="G61" s="24">
        <v>81.317999999999998</v>
      </c>
      <c r="H61" s="24">
        <v>0</v>
      </c>
      <c r="I61" s="24">
        <v>53877.826227336416</v>
      </c>
      <c r="J61" s="24">
        <v>51152.685321843011</v>
      </c>
    </row>
    <row r="62" spans="1:10" x14ac:dyDescent="0.3">
      <c r="A62" s="22">
        <f t="shared" si="2"/>
        <v>47</v>
      </c>
      <c r="B62" s="23" t="s">
        <v>50</v>
      </c>
      <c r="C62" s="23" t="s">
        <v>284</v>
      </c>
      <c r="D62" s="24">
        <f>+'B-9 2025'!I62</f>
        <v>16430.964591435892</v>
      </c>
      <c r="E62" s="24">
        <v>7154.450153218002</v>
      </c>
      <c r="F62" s="24">
        <v>0</v>
      </c>
      <c r="G62" s="24">
        <v>0</v>
      </c>
      <c r="H62" s="24">
        <v>0</v>
      </c>
      <c r="I62" s="24">
        <v>23585.414744653994</v>
      </c>
      <c r="J62" s="24">
        <v>20008.189668044899</v>
      </c>
    </row>
    <row r="63" spans="1:10" x14ac:dyDescent="0.3">
      <c r="A63" s="22">
        <f t="shared" si="2"/>
        <v>48</v>
      </c>
      <c r="B63" s="23" t="s">
        <v>51</v>
      </c>
      <c r="C63" s="23" t="s">
        <v>285</v>
      </c>
      <c r="D63" s="24">
        <f>+'B-9 2025'!I63</f>
        <v>20664.062015147811</v>
      </c>
      <c r="E63" s="24">
        <v>1455.4962601648695</v>
      </c>
      <c r="F63" s="24">
        <v>0</v>
      </c>
      <c r="G63" s="24">
        <v>27.233000000000001</v>
      </c>
      <c r="H63" s="24">
        <v>0</v>
      </c>
      <c r="I63" s="24">
        <v>22092.325275312611</v>
      </c>
      <c r="J63" s="24">
        <v>21379.005606768671</v>
      </c>
    </row>
    <row r="64" spans="1:10" x14ac:dyDescent="0.3">
      <c r="A64" s="22">
        <f t="shared" si="2"/>
        <v>49</v>
      </c>
      <c r="B64" s="23" t="s">
        <v>52</v>
      </c>
      <c r="C64" s="23" t="s">
        <v>286</v>
      </c>
      <c r="D64" s="24">
        <f>+'B-9 2025'!I64</f>
        <v>13621.664773927823</v>
      </c>
      <c r="E64" s="24">
        <v>744.22140765173344</v>
      </c>
      <c r="F64" s="24">
        <v>2.7600000000000002</v>
      </c>
      <c r="G64" s="24">
        <v>15.431999999999999</v>
      </c>
      <c r="H64" s="24">
        <v>0</v>
      </c>
      <c r="I64" s="24">
        <v>14347.694181579496</v>
      </c>
      <c r="J64" s="24">
        <v>13985.145152539375</v>
      </c>
    </row>
    <row r="65" spans="1:10" x14ac:dyDescent="0.3">
      <c r="A65" s="22">
        <f t="shared" si="2"/>
        <v>50</v>
      </c>
      <c r="B65" s="23" t="s">
        <v>53</v>
      </c>
      <c r="C65" s="23" t="s">
        <v>287</v>
      </c>
      <c r="D65" s="24">
        <f>+'B-9 2025'!I65</f>
        <v>2515.6148701916832</v>
      </c>
      <c r="E65" s="24">
        <v>287.00544847690065</v>
      </c>
      <c r="F65" s="24">
        <v>253.80000000000004</v>
      </c>
      <c r="G65" s="24">
        <v>5.1260000000000003</v>
      </c>
      <c r="H65" s="24">
        <v>0</v>
      </c>
      <c r="I65" s="24">
        <v>2543.6943186685808</v>
      </c>
      <c r="J65" s="24">
        <v>2530.4771710235409</v>
      </c>
    </row>
    <row r="66" spans="1:10" x14ac:dyDescent="0.3">
      <c r="A66" s="22">
        <f t="shared" si="2"/>
        <v>51</v>
      </c>
      <c r="B66" s="23" t="s">
        <v>709</v>
      </c>
      <c r="C66" s="23"/>
      <c r="D66" s="27">
        <f>SUM(D59:D65)</f>
        <v>114377.49579650929</v>
      </c>
      <c r="E66" s="27">
        <f t="shared" ref="E66:H66" si="16">SUM(E59:E65)</f>
        <v>16644.921798416908</v>
      </c>
      <c r="F66" s="27">
        <f>SUM(F59:F65)</f>
        <v>1246.08</v>
      </c>
      <c r="G66" s="27">
        <f t="shared" ref="G66" si="17">SUM(G59:G65)</f>
        <v>141.62799999999999</v>
      </c>
      <c r="H66" s="27">
        <f t="shared" si="16"/>
        <v>0</v>
      </c>
      <c r="I66" s="27">
        <f t="shared" ref="I66:J66" si="18">SUM(I59:I65)</f>
        <v>129634.70959492619</v>
      </c>
      <c r="J66" s="27">
        <f t="shared" si="18"/>
        <v>122014.01539738913</v>
      </c>
    </row>
    <row r="67" spans="1:10" x14ac:dyDescent="0.3">
      <c r="A67" s="22">
        <f t="shared" si="2"/>
        <v>52</v>
      </c>
      <c r="B67" s="23"/>
      <c r="C67" s="23"/>
      <c r="D67" s="24"/>
      <c r="E67" s="24"/>
      <c r="F67" s="24"/>
      <c r="G67" s="24"/>
      <c r="H67" s="24"/>
      <c r="I67" s="24"/>
      <c r="J67" s="24"/>
    </row>
    <row r="68" spans="1:10" x14ac:dyDescent="0.3">
      <c r="A68" s="22">
        <f t="shared" si="2"/>
        <v>53</v>
      </c>
      <c r="B68" s="23" t="s">
        <v>54</v>
      </c>
      <c r="C68" s="23" t="s">
        <v>283</v>
      </c>
      <c r="D68" s="24">
        <f>+'B-9 2025'!I68</f>
        <v>1023.8799999999999</v>
      </c>
      <c r="E68" s="24">
        <v>0</v>
      </c>
      <c r="F68" s="24">
        <v>3.24</v>
      </c>
      <c r="G68" s="24">
        <v>0</v>
      </c>
      <c r="H68" s="24">
        <v>0</v>
      </c>
      <c r="I68" s="24">
        <v>1020.6399999999999</v>
      </c>
      <c r="J68" s="24">
        <v>1022.26</v>
      </c>
    </row>
    <row r="69" spans="1:10" x14ac:dyDescent="0.3">
      <c r="A69" s="22">
        <f t="shared" si="2"/>
        <v>54</v>
      </c>
      <c r="B69" s="23"/>
      <c r="C69" s="23"/>
      <c r="D69" s="24"/>
      <c r="E69" s="24"/>
      <c r="F69" s="24"/>
      <c r="G69" s="24"/>
      <c r="H69" s="24"/>
      <c r="I69" s="24"/>
      <c r="J69" s="24"/>
    </row>
    <row r="70" spans="1:10" x14ac:dyDescent="0.3">
      <c r="A70" s="22">
        <f t="shared" si="2"/>
        <v>55</v>
      </c>
      <c r="B70" s="23" t="s">
        <v>55</v>
      </c>
      <c r="C70" s="23" t="s">
        <v>282</v>
      </c>
      <c r="D70" s="24">
        <f>+'B-9 2025'!I70</f>
        <v>106998.71975183426</v>
      </c>
      <c r="E70" s="24">
        <v>3516.0536785805298</v>
      </c>
      <c r="F70" s="24">
        <v>94.679999999999993</v>
      </c>
      <c r="G70" s="24">
        <v>14.417</v>
      </c>
      <c r="H70" s="24">
        <v>0</v>
      </c>
      <c r="I70" s="24">
        <v>110405.67643041481</v>
      </c>
      <c r="J70" s="24">
        <v>108698.45976924195</v>
      </c>
    </row>
    <row r="71" spans="1:10" x14ac:dyDescent="0.3">
      <c r="A71" s="22">
        <f t="shared" si="2"/>
        <v>56</v>
      </c>
      <c r="B71" s="23" t="s">
        <v>56</v>
      </c>
      <c r="C71" s="23" t="s">
        <v>283</v>
      </c>
      <c r="D71" s="24">
        <f>+'B-9 2025'!I71</f>
        <v>19539.076138480745</v>
      </c>
      <c r="E71" s="24">
        <v>7055.6334657682119</v>
      </c>
      <c r="F71" s="24">
        <v>51.120000000000005</v>
      </c>
      <c r="G71" s="24">
        <v>29.112000000000002</v>
      </c>
      <c r="H71" s="24">
        <v>0</v>
      </c>
      <c r="I71" s="24">
        <v>26514.477604249038</v>
      </c>
      <c r="J71" s="24">
        <v>23012.723761766192</v>
      </c>
    </row>
    <row r="72" spans="1:10" x14ac:dyDescent="0.3">
      <c r="A72" s="22">
        <f t="shared" si="2"/>
        <v>57</v>
      </c>
      <c r="B72" s="23" t="s">
        <v>57</v>
      </c>
      <c r="C72" s="23" t="s">
        <v>284</v>
      </c>
      <c r="D72" s="24">
        <f>+'B-9 2025'!I72</f>
        <v>62647.110937664496</v>
      </c>
      <c r="E72" s="24">
        <v>24406.720593379509</v>
      </c>
      <c r="F72" s="24">
        <v>446.16000000000008</v>
      </c>
      <c r="G72" s="24">
        <v>88.519000000000005</v>
      </c>
      <c r="H72" s="24">
        <v>0</v>
      </c>
      <c r="I72" s="24">
        <v>86519.152531043888</v>
      </c>
      <c r="J72" s="24">
        <v>74557.133167489956</v>
      </c>
    </row>
    <row r="73" spans="1:10" x14ac:dyDescent="0.3">
      <c r="A73" s="22">
        <f t="shared" si="2"/>
        <v>58</v>
      </c>
      <c r="B73" s="23" t="s">
        <v>58</v>
      </c>
      <c r="C73" s="23" t="s">
        <v>284</v>
      </c>
      <c r="D73" s="24">
        <f>+'B-9 2025'!I73</f>
        <v>17170.023971352279</v>
      </c>
      <c r="E73" s="24">
        <v>16877.778511993125</v>
      </c>
      <c r="F73" s="24">
        <v>49925.458812618403</v>
      </c>
      <c r="G73" s="24">
        <v>0</v>
      </c>
      <c r="H73" s="24">
        <v>0</v>
      </c>
      <c r="I73" s="24">
        <v>-15877.656329272404</v>
      </c>
      <c r="J73" s="24">
        <v>21920.86059413624</v>
      </c>
    </row>
    <row r="74" spans="1:10" x14ac:dyDescent="0.3">
      <c r="A74" s="22">
        <f t="shared" si="2"/>
        <v>59</v>
      </c>
      <c r="B74" s="23" t="s">
        <v>59</v>
      </c>
      <c r="C74" s="23" t="s">
        <v>285</v>
      </c>
      <c r="D74" s="24">
        <f>+'B-9 2025'!I74</f>
        <v>15588.587666502421</v>
      </c>
      <c r="E74" s="24">
        <v>451.40432043603926</v>
      </c>
      <c r="F74" s="24">
        <v>308.87999999999994</v>
      </c>
      <c r="G74" s="24">
        <v>2.129</v>
      </c>
      <c r="H74" s="24">
        <v>0</v>
      </c>
      <c r="I74" s="24">
        <v>15728.982986938461</v>
      </c>
      <c r="J74" s="24">
        <v>15658.854215351756</v>
      </c>
    </row>
    <row r="75" spans="1:10" x14ac:dyDescent="0.3">
      <c r="A75" s="22">
        <f t="shared" si="2"/>
        <v>60</v>
      </c>
      <c r="B75" s="23" t="s">
        <v>60</v>
      </c>
      <c r="C75" s="23" t="s">
        <v>286</v>
      </c>
      <c r="D75" s="24">
        <f>+'B-9 2025'!I75</f>
        <v>33687.303137942959</v>
      </c>
      <c r="E75" s="24">
        <v>3560.8276145133941</v>
      </c>
      <c r="F75" s="24">
        <v>18.84</v>
      </c>
      <c r="G75" s="24">
        <v>15.321000000000002</v>
      </c>
      <c r="H75" s="24">
        <v>0</v>
      </c>
      <c r="I75" s="24">
        <v>37213.969752456382</v>
      </c>
      <c r="J75" s="24">
        <v>35446.369228735464</v>
      </c>
    </row>
    <row r="76" spans="1:10" x14ac:dyDescent="0.3">
      <c r="A76" s="22">
        <f t="shared" si="2"/>
        <v>61</v>
      </c>
      <c r="B76" s="23" t="s">
        <v>61</v>
      </c>
      <c r="C76" s="23" t="s">
        <v>287</v>
      </c>
      <c r="D76" s="24">
        <f>+'B-9 2025'!I76</f>
        <v>6470.6638180591808</v>
      </c>
      <c r="E76" s="24">
        <v>212.302625560856</v>
      </c>
      <c r="F76" s="24">
        <v>35.160000000000004</v>
      </c>
      <c r="G76" s="24">
        <v>0.74700000000000011</v>
      </c>
      <c r="H76" s="24">
        <v>0</v>
      </c>
      <c r="I76" s="24">
        <v>6647.0594436200363</v>
      </c>
      <c r="J76" s="24">
        <v>6558.7163425925874</v>
      </c>
    </row>
    <row r="77" spans="1:10" x14ac:dyDescent="0.3">
      <c r="A77" s="22">
        <f t="shared" si="2"/>
        <v>62</v>
      </c>
      <c r="B77" s="23" t="s">
        <v>710</v>
      </c>
      <c r="C77" s="23"/>
      <c r="D77" s="27">
        <f>SUM(D70:D76)</f>
        <v>262101.48542183635</v>
      </c>
      <c r="E77" s="27">
        <f t="shared" ref="E77:H77" si="19">SUM(E70:E76)</f>
        <v>56080.720810231665</v>
      </c>
      <c r="F77" s="27">
        <f>SUM(F70:F76)</f>
        <v>50880.298812618399</v>
      </c>
      <c r="G77" s="27">
        <f t="shared" ref="G77" si="20">SUM(G70:G76)</f>
        <v>150.245</v>
      </c>
      <c r="H77" s="27">
        <f t="shared" si="19"/>
        <v>0</v>
      </c>
      <c r="I77" s="27">
        <f t="shared" ref="I77:J77" si="21">SUM(I70:I76)</f>
        <v>267151.66241945024</v>
      </c>
      <c r="J77" s="27">
        <f t="shared" si="21"/>
        <v>285853.11707931414</v>
      </c>
    </row>
    <row r="78" spans="1:10" x14ac:dyDescent="0.3">
      <c r="A78" s="22">
        <f t="shared" si="2"/>
        <v>63</v>
      </c>
      <c r="B78" s="23"/>
      <c r="C78" s="23"/>
      <c r="D78" s="24"/>
      <c r="E78" s="24"/>
      <c r="F78" s="24"/>
      <c r="G78" s="24"/>
      <c r="H78" s="24"/>
      <c r="I78" s="24"/>
      <c r="J78" s="24"/>
    </row>
    <row r="79" spans="1:10" x14ac:dyDescent="0.3">
      <c r="A79" s="22">
        <f t="shared" si="2"/>
        <v>64</v>
      </c>
      <c r="B79" s="23" t="s">
        <v>62</v>
      </c>
      <c r="C79" s="23" t="s">
        <v>282</v>
      </c>
      <c r="D79" s="24">
        <f>+'B-9 2025'!I79</f>
        <v>8948.108945700078</v>
      </c>
      <c r="E79" s="24">
        <v>377.42961009830117</v>
      </c>
      <c r="F79" s="24">
        <v>2.0399999999999996</v>
      </c>
      <c r="G79" s="24">
        <v>75.84899999999999</v>
      </c>
      <c r="H79" s="24">
        <v>0</v>
      </c>
      <c r="I79" s="24">
        <v>9247.6495557983726</v>
      </c>
      <c r="J79" s="24">
        <v>9114.7134993998661</v>
      </c>
    </row>
    <row r="80" spans="1:10" x14ac:dyDescent="0.3">
      <c r="A80" s="22">
        <f t="shared" si="2"/>
        <v>65</v>
      </c>
      <c r="B80" s="23" t="s">
        <v>63</v>
      </c>
      <c r="C80" s="23" t="s">
        <v>283</v>
      </c>
      <c r="D80" s="24">
        <f>+'B-9 2025'!I80</f>
        <v>5600.2928603456467</v>
      </c>
      <c r="E80" s="24">
        <v>474.5231526160041</v>
      </c>
      <c r="F80" s="24">
        <v>52.080000000000013</v>
      </c>
      <c r="G80" s="24">
        <v>52.802999999999997</v>
      </c>
      <c r="H80" s="24">
        <v>0</v>
      </c>
      <c r="I80" s="24">
        <v>5969.933012961651</v>
      </c>
      <c r="J80" s="24">
        <v>5828.6661243355975</v>
      </c>
    </row>
    <row r="81" spans="1:10" x14ac:dyDescent="0.3">
      <c r="A81" s="22">
        <f t="shared" si="2"/>
        <v>66</v>
      </c>
      <c r="B81" s="23" t="s">
        <v>64</v>
      </c>
      <c r="C81" s="23" t="s">
        <v>284</v>
      </c>
      <c r="D81" s="24">
        <f>+'B-9 2025'!I81</f>
        <v>24961.398920525055</v>
      </c>
      <c r="E81" s="24">
        <v>3920.9625058640436</v>
      </c>
      <c r="F81" s="24">
        <v>44.923333333333318</v>
      </c>
      <c r="G81" s="24">
        <v>252.75299999999999</v>
      </c>
      <c r="H81" s="24">
        <v>0</v>
      </c>
      <c r="I81" s="24">
        <v>28584.685093055745</v>
      </c>
      <c r="J81" s="24">
        <v>27488.628628001279</v>
      </c>
    </row>
    <row r="82" spans="1:10" x14ac:dyDescent="0.3">
      <c r="A82" s="22">
        <f t="shared" ref="A82:A146" si="22">+A81+1</f>
        <v>67</v>
      </c>
      <c r="B82" s="23" t="s">
        <v>65</v>
      </c>
      <c r="C82" s="23" t="s">
        <v>285</v>
      </c>
      <c r="D82" s="24">
        <f>+'B-9 2025'!I82</f>
        <v>1803.493836703833</v>
      </c>
      <c r="E82" s="24">
        <v>322.00923971821976</v>
      </c>
      <c r="F82" s="24">
        <v>178.44000000000003</v>
      </c>
      <c r="G82" s="24">
        <v>48.556999999999995</v>
      </c>
      <c r="H82" s="24">
        <v>0</v>
      </c>
      <c r="I82" s="24">
        <v>1898.5060764220559</v>
      </c>
      <c r="J82" s="24">
        <v>1837.7275781974008</v>
      </c>
    </row>
    <row r="83" spans="1:10" x14ac:dyDescent="0.3">
      <c r="A83" s="22">
        <f t="shared" si="22"/>
        <v>68</v>
      </c>
      <c r="B83" s="23" t="s">
        <v>66</v>
      </c>
      <c r="C83" s="23" t="s">
        <v>286</v>
      </c>
      <c r="D83" s="24">
        <f>+'B-9 2025'!I83</f>
        <v>3984.6480843328522</v>
      </c>
      <c r="E83" s="24">
        <v>418.76974293363457</v>
      </c>
      <c r="F83" s="24">
        <v>1.9199999999999997</v>
      </c>
      <c r="G83" s="24">
        <v>50.366999999999997</v>
      </c>
      <c r="H83" s="24">
        <v>0</v>
      </c>
      <c r="I83" s="24">
        <v>4351.1308272664892</v>
      </c>
      <c r="J83" s="24">
        <v>4153.0836109630454</v>
      </c>
    </row>
    <row r="84" spans="1:10" x14ac:dyDescent="0.3">
      <c r="A84" s="22">
        <f t="shared" si="22"/>
        <v>69</v>
      </c>
      <c r="B84" s="23" t="s">
        <v>67</v>
      </c>
      <c r="C84" s="23" t="s">
        <v>287</v>
      </c>
      <c r="D84" s="24">
        <f>+'B-9 2025'!I84</f>
        <v>1156.6267276174349</v>
      </c>
      <c r="E84" s="24">
        <v>129.02971573870016</v>
      </c>
      <c r="F84" s="24">
        <v>3.72</v>
      </c>
      <c r="G84" s="24">
        <v>12.550000000000002</v>
      </c>
      <c r="H84" s="24">
        <v>0</v>
      </c>
      <c r="I84" s="24">
        <v>1269.3864433561291</v>
      </c>
      <c r="J84" s="24">
        <v>1209.1997522238626</v>
      </c>
    </row>
    <row r="85" spans="1:10" x14ac:dyDescent="0.3">
      <c r="A85" s="22">
        <f t="shared" si="22"/>
        <v>70</v>
      </c>
      <c r="B85" s="23" t="s">
        <v>711</v>
      </c>
      <c r="C85" s="23"/>
      <c r="D85" s="27">
        <f>SUM(D79:D84)</f>
        <v>46454.569375224899</v>
      </c>
      <c r="E85" s="27">
        <f t="shared" ref="E85:H85" si="23">SUM(E79:E84)</f>
        <v>5642.7239669689034</v>
      </c>
      <c r="F85" s="27">
        <f>SUM(F79:F84)</f>
        <v>283.12333333333339</v>
      </c>
      <c r="G85" s="27">
        <f t="shared" ref="G85" si="24">SUM(G79:G84)</f>
        <v>492.87900000000002</v>
      </c>
      <c r="H85" s="27">
        <f t="shared" si="23"/>
        <v>0</v>
      </c>
      <c r="I85" s="27">
        <f t="shared" ref="I85:J85" si="25">SUM(I79:I84)</f>
        <v>51321.291008860448</v>
      </c>
      <c r="J85" s="27">
        <f t="shared" si="25"/>
        <v>49632.01919312105</v>
      </c>
    </row>
    <row r="86" spans="1:10" x14ac:dyDescent="0.3">
      <c r="A86" s="22">
        <f t="shared" si="22"/>
        <v>71</v>
      </c>
      <c r="B86" s="23"/>
      <c r="C86" s="23"/>
      <c r="D86" s="28"/>
      <c r="E86" s="28"/>
      <c r="F86" s="28"/>
      <c r="G86" s="28"/>
      <c r="H86" s="28"/>
      <c r="I86" s="28"/>
      <c r="J86" s="28"/>
    </row>
    <row r="87" spans="1:10" x14ac:dyDescent="0.3">
      <c r="A87" s="22">
        <f t="shared" si="22"/>
        <v>72</v>
      </c>
      <c r="B87" s="29" t="s">
        <v>68</v>
      </c>
      <c r="C87" s="29" t="s">
        <v>282</v>
      </c>
      <c r="D87" s="24">
        <f>+'B-9 2025'!I87</f>
        <v>44332.213533192014</v>
      </c>
      <c r="E87" s="24">
        <v>1840.6650435330278</v>
      </c>
      <c r="F87" s="24">
        <v>0</v>
      </c>
      <c r="G87" s="24">
        <v>113.12299999999999</v>
      </c>
      <c r="H87" s="24">
        <v>0</v>
      </c>
      <c r="I87" s="24">
        <v>46059.755576725103</v>
      </c>
      <c r="J87" s="24">
        <v>45169.750969689099</v>
      </c>
    </row>
    <row r="88" spans="1:10" x14ac:dyDescent="0.3">
      <c r="A88" s="22">
        <f t="shared" si="22"/>
        <v>73</v>
      </c>
      <c r="B88" s="29" t="s">
        <v>69</v>
      </c>
      <c r="C88" s="29" t="s">
        <v>283</v>
      </c>
      <c r="D88" s="24">
        <f>+'B-9 2025'!I88</f>
        <v>8545.8319202572693</v>
      </c>
      <c r="E88" s="24">
        <v>329.59661089372929</v>
      </c>
      <c r="F88" s="24">
        <v>0</v>
      </c>
      <c r="G88" s="24">
        <v>21.941000000000003</v>
      </c>
      <c r="H88" s="24">
        <v>0</v>
      </c>
      <c r="I88" s="24">
        <v>8853.4875311509822</v>
      </c>
      <c r="J88" s="24">
        <v>8694.9471740853114</v>
      </c>
    </row>
    <row r="89" spans="1:10" x14ac:dyDescent="0.3">
      <c r="A89" s="22">
        <f t="shared" si="22"/>
        <v>74</v>
      </c>
      <c r="B89" s="29" t="s">
        <v>70</v>
      </c>
      <c r="C89" s="29" t="s">
        <v>284</v>
      </c>
      <c r="D89" s="24">
        <f>+'B-9 2025'!I89</f>
        <v>94906.916014395669</v>
      </c>
      <c r="E89" s="24">
        <v>5361.6772874838152</v>
      </c>
      <c r="F89" s="24">
        <v>0</v>
      </c>
      <c r="G89" s="24">
        <v>286.47200000000004</v>
      </c>
      <c r="H89" s="24">
        <v>0</v>
      </c>
      <c r="I89" s="24">
        <v>99982.121301879291</v>
      </c>
      <c r="J89" s="24">
        <v>97382.550748884605</v>
      </c>
    </row>
    <row r="90" spans="1:10" x14ac:dyDescent="0.3">
      <c r="A90" s="22">
        <f t="shared" si="22"/>
        <v>75</v>
      </c>
      <c r="B90" s="29" t="s">
        <v>71</v>
      </c>
      <c r="C90" s="29" t="s">
        <v>284</v>
      </c>
      <c r="D90" s="24">
        <f>+'B-9 2025'!I90</f>
        <v>20847.4507832298</v>
      </c>
      <c r="E90" s="24">
        <v>4033.9105298149007</v>
      </c>
      <c r="F90" s="24">
        <v>0</v>
      </c>
      <c r="G90" s="24">
        <v>0</v>
      </c>
      <c r="H90" s="24">
        <v>0</v>
      </c>
      <c r="I90" s="24">
        <v>24881.361313044701</v>
      </c>
      <c r="J90" s="24">
        <v>22864.406048137233</v>
      </c>
    </row>
    <row r="91" spans="1:10" x14ac:dyDescent="0.3">
      <c r="A91" s="22">
        <f t="shared" si="22"/>
        <v>76</v>
      </c>
      <c r="B91" s="29" t="s">
        <v>72</v>
      </c>
      <c r="C91" s="29" t="s">
        <v>285</v>
      </c>
      <c r="D91" s="24">
        <f>+'B-9 2025'!I91</f>
        <v>17412.678031992516</v>
      </c>
      <c r="E91" s="24">
        <v>808.6894022965713</v>
      </c>
      <c r="F91" s="24">
        <v>0</v>
      </c>
      <c r="G91" s="24">
        <v>49.884999999999991</v>
      </c>
      <c r="H91" s="24">
        <v>0</v>
      </c>
      <c r="I91" s="24">
        <v>18171.48243428913</v>
      </c>
      <c r="J91" s="24">
        <v>17781.315279152161</v>
      </c>
    </row>
    <row r="92" spans="1:10" x14ac:dyDescent="0.3">
      <c r="A92" s="22">
        <f t="shared" si="22"/>
        <v>77</v>
      </c>
      <c r="B92" s="29" t="s">
        <v>73</v>
      </c>
      <c r="C92" s="29" t="s">
        <v>286</v>
      </c>
      <c r="D92" s="24">
        <f>+'B-9 2025'!I92</f>
        <v>25354.129413543149</v>
      </c>
      <c r="E92" s="24">
        <v>873.48218580731054</v>
      </c>
      <c r="F92" s="24">
        <v>0</v>
      </c>
      <c r="G92" s="24">
        <v>64.867000000000004</v>
      </c>
      <c r="H92" s="24">
        <v>0</v>
      </c>
      <c r="I92" s="24">
        <v>26162.744599350444</v>
      </c>
      <c r="J92" s="24">
        <v>25744.54024125572</v>
      </c>
    </row>
    <row r="93" spans="1:10" x14ac:dyDescent="0.3">
      <c r="A93" s="22">
        <f t="shared" si="22"/>
        <v>78</v>
      </c>
      <c r="B93" s="29" t="s">
        <v>74</v>
      </c>
      <c r="C93" s="29" t="s">
        <v>287</v>
      </c>
      <c r="D93" s="24">
        <f>+'B-9 2025'!I93</f>
        <v>4956.4425015887582</v>
      </c>
      <c r="E93" s="24">
        <v>286.33557099392863</v>
      </c>
      <c r="F93" s="24">
        <v>0</v>
      </c>
      <c r="G93" s="24">
        <v>13.891999999999999</v>
      </c>
      <c r="H93" s="24">
        <v>0</v>
      </c>
      <c r="I93" s="24">
        <v>5228.8860725826835</v>
      </c>
      <c r="J93" s="24">
        <v>5089.6446034157207</v>
      </c>
    </row>
    <row r="94" spans="1:10" x14ac:dyDescent="0.3">
      <c r="A94" s="22">
        <f t="shared" si="22"/>
        <v>79</v>
      </c>
      <c r="B94" s="23" t="s">
        <v>712</v>
      </c>
      <c r="C94" s="23"/>
      <c r="D94" s="27">
        <f>SUM(D87:D93)</f>
        <v>216355.66219819919</v>
      </c>
      <c r="E94" s="27">
        <f t="shared" ref="E94:H94" si="26">SUM(E87:E93)</f>
        <v>13534.356630823282</v>
      </c>
      <c r="F94" s="27">
        <f>SUM(F87:F93)</f>
        <v>0</v>
      </c>
      <c r="G94" s="27">
        <f t="shared" ref="G94" si="27">SUM(G87:G93)</f>
        <v>550.18000000000006</v>
      </c>
      <c r="H94" s="27">
        <f t="shared" si="26"/>
        <v>0</v>
      </c>
      <c r="I94" s="27">
        <f t="shared" ref="I94:J94" si="28">SUM(I87:I93)</f>
        <v>229339.83882902234</v>
      </c>
      <c r="J94" s="27">
        <f t="shared" si="28"/>
        <v>222727.15506461984</v>
      </c>
    </row>
    <row r="95" spans="1:10" x14ac:dyDescent="0.3">
      <c r="A95" s="22">
        <f t="shared" si="22"/>
        <v>80</v>
      </c>
      <c r="B95" s="23"/>
      <c r="C95" s="23"/>
      <c r="D95" s="24"/>
      <c r="E95" s="24"/>
      <c r="F95" s="24"/>
      <c r="G95" s="24"/>
      <c r="H95" s="24"/>
      <c r="I95" s="24"/>
      <c r="J95" s="24"/>
    </row>
    <row r="96" spans="1:10" x14ac:dyDescent="0.3">
      <c r="A96" s="22">
        <f t="shared" si="22"/>
        <v>81</v>
      </c>
      <c r="B96" s="29" t="s">
        <v>360</v>
      </c>
      <c r="C96" s="29" t="s">
        <v>282</v>
      </c>
      <c r="D96" s="24">
        <f>+'B-9 2025'!I96</f>
        <v>3867.84</v>
      </c>
      <c r="E96" s="24">
        <v>0</v>
      </c>
      <c r="F96" s="24">
        <v>0</v>
      </c>
      <c r="G96" s="24">
        <v>0</v>
      </c>
      <c r="H96" s="24">
        <v>0</v>
      </c>
      <c r="I96" s="24">
        <v>3867.84</v>
      </c>
      <c r="J96" s="24">
        <v>3867.8399999999988</v>
      </c>
    </row>
    <row r="97" spans="1:10" x14ac:dyDescent="0.3">
      <c r="A97" s="22">
        <f t="shared" si="22"/>
        <v>82</v>
      </c>
      <c r="B97" s="29" t="s">
        <v>361</v>
      </c>
      <c r="C97" s="29" t="s">
        <v>288</v>
      </c>
      <c r="D97" s="24">
        <f>+'B-9 2025'!I97</f>
        <v>-1658.5359229999999</v>
      </c>
      <c r="E97" s="24">
        <v>46.74135900000001</v>
      </c>
      <c r="F97" s="24">
        <v>0</v>
      </c>
      <c r="G97" s="24">
        <v>0</v>
      </c>
      <c r="H97" s="24">
        <v>0</v>
      </c>
      <c r="I97" s="24">
        <v>-1611.794564</v>
      </c>
      <c r="J97" s="24">
        <v>-1635.1652434999999</v>
      </c>
    </row>
    <row r="98" spans="1:10" x14ac:dyDescent="0.3">
      <c r="A98" s="22">
        <f t="shared" si="22"/>
        <v>83</v>
      </c>
      <c r="B98" s="29" t="s">
        <v>444</v>
      </c>
      <c r="C98" s="29" t="s">
        <v>289</v>
      </c>
      <c r="D98" s="24">
        <f>+'B-9 2025'!I98</f>
        <v>19920.755735270384</v>
      </c>
      <c r="E98" s="24">
        <v>99.415302811725098</v>
      </c>
      <c r="F98" s="24">
        <v>13.199999999999998</v>
      </c>
      <c r="G98" s="24">
        <v>0</v>
      </c>
      <c r="H98" s="24">
        <v>0</v>
      </c>
      <c r="I98" s="24">
        <v>20006.971038082109</v>
      </c>
      <c r="J98" s="24">
        <v>19963.831913461225</v>
      </c>
    </row>
    <row r="99" spans="1:10" x14ac:dyDescent="0.3">
      <c r="A99" s="22">
        <f>+A97+1</f>
        <v>83</v>
      </c>
      <c r="B99" s="29" t="s">
        <v>362</v>
      </c>
      <c r="C99" s="29" t="s">
        <v>286</v>
      </c>
      <c r="D99" s="24">
        <f>+'B-9 2025'!I99</f>
        <v>4523.8605879999996</v>
      </c>
      <c r="E99" s="24">
        <v>5.0201960000000012</v>
      </c>
      <c r="F99" s="24">
        <v>0</v>
      </c>
      <c r="G99" s="24">
        <v>0</v>
      </c>
      <c r="H99" s="24">
        <v>0</v>
      </c>
      <c r="I99" s="24">
        <v>4528.8807839999909</v>
      </c>
      <c r="J99" s="24">
        <v>4526.3706859999957</v>
      </c>
    </row>
    <row r="100" spans="1:10" x14ac:dyDescent="0.3">
      <c r="A100" s="22">
        <f>+A98+1</f>
        <v>84</v>
      </c>
      <c r="B100" s="29" t="s">
        <v>363</v>
      </c>
      <c r="C100" s="29" t="s">
        <v>287</v>
      </c>
      <c r="D100" s="24">
        <f>+'B-9 2025'!I100</f>
        <v>335.46266499999996</v>
      </c>
      <c r="E100" s="24">
        <v>0.43755500000000008</v>
      </c>
      <c r="F100" s="24">
        <v>0</v>
      </c>
      <c r="G100" s="24">
        <v>0</v>
      </c>
      <c r="H100" s="24">
        <v>0</v>
      </c>
      <c r="I100" s="24">
        <v>335.90021999999999</v>
      </c>
      <c r="J100" s="24">
        <v>335.6814424999996</v>
      </c>
    </row>
    <row r="101" spans="1:10" x14ac:dyDescent="0.3">
      <c r="A101" s="22">
        <f t="shared" si="22"/>
        <v>85</v>
      </c>
      <c r="B101" s="23" t="s">
        <v>713</v>
      </c>
      <c r="C101" s="23"/>
      <c r="D101" s="27">
        <f>SUM(D96:D100)</f>
        <v>26989.383065270384</v>
      </c>
      <c r="E101" s="27">
        <f t="shared" ref="E101:H101" si="29">SUM(E96:E100)</f>
        <v>151.61441281172512</v>
      </c>
      <c r="F101" s="27">
        <f>SUM(F96:F100)</f>
        <v>13.199999999999998</v>
      </c>
      <c r="G101" s="27">
        <f t="shared" si="29"/>
        <v>0</v>
      </c>
      <c r="H101" s="27">
        <f t="shared" si="29"/>
        <v>0</v>
      </c>
      <c r="I101" s="27">
        <f t="shared" ref="I101:J101" si="30">SUM(I96:I100)</f>
        <v>27127.797478082099</v>
      </c>
      <c r="J101" s="27">
        <f t="shared" si="30"/>
        <v>27058.558798461218</v>
      </c>
    </row>
    <row r="102" spans="1:10" x14ac:dyDescent="0.3">
      <c r="A102" s="22">
        <f t="shared" si="22"/>
        <v>86</v>
      </c>
      <c r="B102" s="23"/>
      <c r="C102" s="23"/>
      <c r="D102" s="24"/>
      <c r="E102" s="24"/>
      <c r="F102" s="24"/>
      <c r="G102" s="24"/>
      <c r="H102" s="24"/>
      <c r="I102" s="24"/>
      <c r="J102" s="24"/>
    </row>
    <row r="103" spans="1:10" x14ac:dyDescent="0.3">
      <c r="A103" s="22">
        <f t="shared" si="22"/>
        <v>87</v>
      </c>
      <c r="B103" s="29" t="s">
        <v>75</v>
      </c>
      <c r="C103" s="29" t="s">
        <v>282</v>
      </c>
      <c r="D103" s="24">
        <f>+'B-9 2025'!I103</f>
        <v>246722.34262415481</v>
      </c>
      <c r="E103" s="24">
        <v>19142.574785926343</v>
      </c>
      <c r="F103" s="24">
        <v>189.72</v>
      </c>
      <c r="G103" s="24">
        <v>221.24699999999999</v>
      </c>
      <c r="H103" s="24">
        <v>0</v>
      </c>
      <c r="I103" s="24">
        <v>265453.95041008125</v>
      </c>
      <c r="J103" s="24">
        <v>256033.80224941377</v>
      </c>
    </row>
    <row r="104" spans="1:10" x14ac:dyDescent="0.3">
      <c r="A104" s="22">
        <f t="shared" si="22"/>
        <v>88</v>
      </c>
      <c r="B104" s="29" t="s">
        <v>76</v>
      </c>
      <c r="C104" s="29" t="s">
        <v>288</v>
      </c>
      <c r="D104" s="24">
        <f>+'B-9 2025'!I104</f>
        <v>967730.38792945642</v>
      </c>
      <c r="E104" s="24">
        <v>86947.529513026544</v>
      </c>
      <c r="F104" s="24">
        <v>7252.3199999999988</v>
      </c>
      <c r="G104" s="24">
        <v>820.29600000000005</v>
      </c>
      <c r="H104" s="24">
        <v>0</v>
      </c>
      <c r="I104" s="24">
        <v>1046605.3014424833</v>
      </c>
      <c r="J104" s="24">
        <v>1006990.7438793236</v>
      </c>
    </row>
    <row r="105" spans="1:10" x14ac:dyDescent="0.3">
      <c r="A105" s="22">
        <f t="shared" si="22"/>
        <v>89</v>
      </c>
      <c r="B105" s="29" t="s">
        <v>77</v>
      </c>
      <c r="C105" s="29" t="s">
        <v>288</v>
      </c>
      <c r="D105" s="24">
        <f>+'B-9 2025'!I105</f>
        <v>3830.88361352333</v>
      </c>
      <c r="E105" s="24">
        <v>104.56129853444452</v>
      </c>
      <c r="F105" s="24">
        <v>383.44333333333333</v>
      </c>
      <c r="G105" s="24">
        <v>0</v>
      </c>
      <c r="H105" s="24">
        <v>0</v>
      </c>
      <c r="I105" s="24">
        <v>3552.0015787244402</v>
      </c>
      <c r="J105" s="24">
        <v>3692.4241897548122</v>
      </c>
    </row>
    <row r="106" spans="1:10" x14ac:dyDescent="0.3">
      <c r="A106" s="22">
        <f t="shared" si="22"/>
        <v>90</v>
      </c>
      <c r="B106" s="29" t="s">
        <v>78</v>
      </c>
      <c r="C106" s="29" t="s">
        <v>288</v>
      </c>
      <c r="D106" s="24">
        <f>+'B-9 2025'!I106</f>
        <v>7507.6982199999993</v>
      </c>
      <c r="E106" s="24">
        <v>1.7127399999999999</v>
      </c>
      <c r="F106" s="24">
        <v>0</v>
      </c>
      <c r="G106" s="24">
        <v>0</v>
      </c>
      <c r="H106" s="24">
        <v>0</v>
      </c>
      <c r="I106" s="24">
        <v>7509.4109600000002</v>
      </c>
      <c r="J106" s="24">
        <v>7508.5545899999961</v>
      </c>
    </row>
    <row r="107" spans="1:10" x14ac:dyDescent="0.3">
      <c r="A107" s="22">
        <f t="shared" si="22"/>
        <v>91</v>
      </c>
      <c r="B107" s="29" t="s">
        <v>79</v>
      </c>
      <c r="C107" s="29" t="s">
        <v>289</v>
      </c>
      <c r="D107" s="24">
        <f>+'B-9 2025'!I107</f>
        <v>182491.72004202165</v>
      </c>
      <c r="E107" s="24">
        <v>15129.661015724219</v>
      </c>
      <c r="F107" s="24">
        <v>621.12</v>
      </c>
      <c r="G107" s="24">
        <v>164.84400000000002</v>
      </c>
      <c r="H107" s="24">
        <v>0</v>
      </c>
      <c r="I107" s="24">
        <v>196835.41705774507</v>
      </c>
      <c r="J107" s="24">
        <v>189624.85836898658</v>
      </c>
    </row>
    <row r="108" spans="1:10" x14ac:dyDescent="0.3">
      <c r="A108" s="22">
        <f t="shared" si="22"/>
        <v>92</v>
      </c>
      <c r="B108" s="29" t="s">
        <v>80</v>
      </c>
      <c r="C108" s="29" t="s">
        <v>286</v>
      </c>
      <c r="D108" s="24">
        <f>+'B-9 2025'!I108</f>
        <v>102325.35351099662</v>
      </c>
      <c r="E108" s="24">
        <v>7936.2630461310773</v>
      </c>
      <c r="F108" s="24">
        <v>560.52</v>
      </c>
      <c r="G108" s="24">
        <v>88.804999999999978</v>
      </c>
      <c r="H108" s="24">
        <v>0</v>
      </c>
      <c r="I108" s="24">
        <v>109612.29155712754</v>
      </c>
      <c r="J108" s="24">
        <v>105948.63893518451</v>
      </c>
    </row>
    <row r="109" spans="1:10" x14ac:dyDescent="0.3">
      <c r="A109" s="22">
        <f t="shared" si="22"/>
        <v>93</v>
      </c>
      <c r="B109" s="29" t="s">
        <v>81</v>
      </c>
      <c r="C109" s="29" t="s">
        <v>287</v>
      </c>
      <c r="D109" s="24">
        <f>+'B-9 2025'!I109</f>
        <v>22481.080389775998</v>
      </c>
      <c r="E109" s="24">
        <v>2157.8153266067752</v>
      </c>
      <c r="F109" s="24">
        <v>198</v>
      </c>
      <c r="G109" s="24">
        <v>19.257999999999999</v>
      </c>
      <c r="H109" s="24">
        <v>0</v>
      </c>
      <c r="I109" s="24">
        <v>24421.637716382778</v>
      </c>
      <c r="J109" s="24">
        <v>23447.37483897289</v>
      </c>
    </row>
    <row r="110" spans="1:10" x14ac:dyDescent="0.3">
      <c r="A110" s="22">
        <f t="shared" si="22"/>
        <v>94</v>
      </c>
      <c r="B110" s="29" t="s">
        <v>82</v>
      </c>
      <c r="C110" s="29" t="s">
        <v>287</v>
      </c>
      <c r="D110" s="24">
        <f>+'B-9 2025'!I110</f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</row>
    <row r="111" spans="1:10" x14ac:dyDescent="0.3">
      <c r="A111" s="22">
        <f t="shared" si="22"/>
        <v>95</v>
      </c>
      <c r="B111" s="29" t="s">
        <v>83</v>
      </c>
      <c r="C111" s="29" t="s">
        <v>287</v>
      </c>
      <c r="D111" s="24">
        <f>+'B-9 2025'!I111</f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</row>
    <row r="112" spans="1:10" x14ac:dyDescent="0.3">
      <c r="A112" s="22">
        <f t="shared" si="22"/>
        <v>96</v>
      </c>
      <c r="B112" s="29" t="s">
        <v>84</v>
      </c>
      <c r="C112" s="29" t="s">
        <v>85</v>
      </c>
      <c r="D112" s="24">
        <f>+'B-9 2025'!I112</f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</row>
    <row r="113" spans="1:10" x14ac:dyDescent="0.3">
      <c r="A113" s="22">
        <f t="shared" si="22"/>
        <v>97</v>
      </c>
      <c r="B113" s="23" t="s">
        <v>714</v>
      </c>
      <c r="C113" s="23"/>
      <c r="D113" s="27">
        <f>SUM(D103:D112)</f>
        <v>1533089.4663299287</v>
      </c>
      <c r="E113" s="27">
        <f t="shared" ref="E113:H113" si="31">SUM(E103:E112)</f>
        <v>131420.11772594941</v>
      </c>
      <c r="F113" s="27">
        <f>SUM(F103:F112)</f>
        <v>9205.123333333333</v>
      </c>
      <c r="G113" s="27">
        <f t="shared" ref="G113" si="32">SUM(G103:G112)</f>
        <v>1314.4500000000003</v>
      </c>
      <c r="H113" s="27">
        <f t="shared" si="31"/>
        <v>0</v>
      </c>
      <c r="I113" s="27">
        <f t="shared" ref="I113:J113" si="33">SUM(I103:I112)</f>
        <v>1653990.0107225445</v>
      </c>
      <c r="J113" s="27">
        <f t="shared" si="33"/>
        <v>1593246.3970516361</v>
      </c>
    </row>
    <row r="114" spans="1:10" x14ac:dyDescent="0.3">
      <c r="A114" s="22">
        <f t="shared" si="22"/>
        <v>98</v>
      </c>
      <c r="B114" s="23"/>
      <c r="C114" s="23"/>
      <c r="D114" s="24"/>
      <c r="E114" s="24"/>
      <c r="F114" s="24"/>
      <c r="G114" s="24"/>
      <c r="H114" s="24"/>
      <c r="I114" s="24"/>
      <c r="J114" s="24"/>
    </row>
    <row r="115" spans="1:10" x14ac:dyDescent="0.3">
      <c r="A115" s="22">
        <f t="shared" si="22"/>
        <v>99</v>
      </c>
      <c r="B115" s="23" t="s">
        <v>86</v>
      </c>
      <c r="C115" s="23" t="s">
        <v>290</v>
      </c>
      <c r="D115" s="24">
        <f>+'B-9 2025'!I115</f>
        <v>6419.9396399999905</v>
      </c>
      <c r="E115" s="24">
        <v>1645.4098800000004</v>
      </c>
      <c r="F115" s="24">
        <v>0</v>
      </c>
      <c r="G115" s="24">
        <v>0</v>
      </c>
      <c r="H115" s="24">
        <v>0</v>
      </c>
      <c r="I115" s="24">
        <v>8065.3495199999907</v>
      </c>
      <c r="J115" s="24">
        <v>7242.644579999991</v>
      </c>
    </row>
    <row r="116" spans="1:10" x14ac:dyDescent="0.3">
      <c r="A116" s="22">
        <f t="shared" si="22"/>
        <v>100</v>
      </c>
      <c r="B116" s="23"/>
      <c r="C116" s="23"/>
      <c r="D116" s="24"/>
      <c r="E116" s="24"/>
      <c r="F116" s="24"/>
      <c r="G116" s="24"/>
      <c r="H116" s="24"/>
      <c r="I116" s="24"/>
      <c r="J116" s="24"/>
    </row>
    <row r="117" spans="1:10" x14ac:dyDescent="0.3">
      <c r="A117" s="22">
        <f t="shared" si="22"/>
        <v>101</v>
      </c>
      <c r="B117" s="29" t="s">
        <v>87</v>
      </c>
      <c r="C117" s="29" t="s">
        <v>287</v>
      </c>
      <c r="D117" s="24">
        <f>+'B-9 2025'!I117</f>
        <v>609.34181139999998</v>
      </c>
      <c r="E117" s="24">
        <v>77.507443799999081</v>
      </c>
      <c r="F117" s="24">
        <v>0</v>
      </c>
      <c r="G117" s="24">
        <v>0</v>
      </c>
      <c r="H117" s="24">
        <v>0</v>
      </c>
      <c r="I117" s="24">
        <v>686.84925520000002</v>
      </c>
      <c r="J117" s="24">
        <v>655.40659156923073</v>
      </c>
    </row>
    <row r="118" spans="1:10" x14ac:dyDescent="0.3">
      <c r="A118" s="22">
        <f t="shared" si="22"/>
        <v>102</v>
      </c>
      <c r="B118" s="29" t="s">
        <v>88</v>
      </c>
      <c r="C118" s="29" t="s">
        <v>341</v>
      </c>
      <c r="D118" s="24">
        <f>+'B-9 2025'!I118</f>
        <v>1419.0804267399981</v>
      </c>
      <c r="E118" s="24">
        <v>40.120035580000362</v>
      </c>
      <c r="F118" s="24">
        <v>0</v>
      </c>
      <c r="G118" s="24">
        <v>0</v>
      </c>
      <c r="H118" s="24">
        <v>0</v>
      </c>
      <c r="I118" s="24">
        <v>1459.2004623199989</v>
      </c>
      <c r="J118" s="24">
        <v>1449.8392741453827</v>
      </c>
    </row>
    <row r="119" spans="1:10" x14ac:dyDescent="0.3">
      <c r="A119" s="22">
        <f t="shared" si="22"/>
        <v>103</v>
      </c>
      <c r="B119" s="23" t="s">
        <v>276</v>
      </c>
      <c r="C119" s="23" t="s">
        <v>337</v>
      </c>
      <c r="D119" s="24">
        <f>+'B-9 2025'!I119</f>
        <v>2.15</v>
      </c>
      <c r="E119" s="24">
        <v>0</v>
      </c>
      <c r="F119" s="24">
        <v>0</v>
      </c>
      <c r="G119" s="24">
        <v>0</v>
      </c>
      <c r="H119" s="24">
        <v>0</v>
      </c>
      <c r="I119" s="24">
        <v>2.15</v>
      </c>
      <c r="J119" s="24">
        <v>2.1499999999999995</v>
      </c>
    </row>
    <row r="120" spans="1:10" x14ac:dyDescent="0.3">
      <c r="A120" s="22">
        <f t="shared" si="22"/>
        <v>104</v>
      </c>
      <c r="B120" s="23" t="s">
        <v>277</v>
      </c>
      <c r="C120" s="23" t="s">
        <v>338</v>
      </c>
      <c r="D120" s="24">
        <f>+'B-9 2025'!I120</f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</row>
    <row r="121" spans="1:10" x14ac:dyDescent="0.3">
      <c r="A121" s="22">
        <f t="shared" si="22"/>
        <v>105</v>
      </c>
      <c r="B121" s="23" t="s">
        <v>278</v>
      </c>
      <c r="C121" s="23" t="s">
        <v>291</v>
      </c>
      <c r="D121" s="24">
        <f>+'B-9 2025'!I121</f>
        <v>-122.4</v>
      </c>
      <c r="E121" s="24">
        <v>0</v>
      </c>
      <c r="F121" s="24">
        <v>20.16</v>
      </c>
      <c r="G121" s="24">
        <v>0</v>
      </c>
      <c r="H121" s="24">
        <v>0</v>
      </c>
      <c r="I121" s="24">
        <v>-142.56</v>
      </c>
      <c r="J121" s="24">
        <v>-132.47999999999999</v>
      </c>
    </row>
    <row r="122" spans="1:10" x14ac:dyDescent="0.3">
      <c r="A122" s="22">
        <f t="shared" si="22"/>
        <v>106</v>
      </c>
      <c r="B122" s="23"/>
      <c r="C122" s="23"/>
      <c r="D122" s="24"/>
      <c r="E122" s="24"/>
      <c r="F122" s="24"/>
      <c r="G122" s="24"/>
      <c r="H122" s="24"/>
      <c r="I122" s="24"/>
      <c r="J122" s="24"/>
    </row>
    <row r="123" spans="1:10" s="33" customFormat="1" x14ac:dyDescent="0.3">
      <c r="A123" s="22">
        <f t="shared" si="22"/>
        <v>107</v>
      </c>
      <c r="B123" s="34" t="s">
        <v>715</v>
      </c>
      <c r="C123" s="34"/>
      <c r="D123" s="2">
        <f>SUM(D118,D117,D115,D113,D94,D85,D77,D68,D66,D57,D48,D39,D30,D119,D120,D121,D21,D101)</f>
        <v>2813928.4674192276</v>
      </c>
      <c r="E123" s="2">
        <f t="shared" ref="E123:J123" si="34">SUM(E118,E117,E115,E113,E94,E85,E77,E68,E66,E57,E48,E39,E30,E119,E120,E121,E21,E101)</f>
        <v>325099.2796157017</v>
      </c>
      <c r="F123" s="2">
        <f t="shared" si="34"/>
        <v>75076.168812618402</v>
      </c>
      <c r="G123" s="2">
        <f t="shared" si="34"/>
        <v>10795.331</v>
      </c>
      <c r="H123" s="2">
        <f t="shared" si="34"/>
        <v>0</v>
      </c>
      <c r="I123" s="2">
        <f t="shared" si="34"/>
        <v>3053156.2472223123</v>
      </c>
      <c r="J123" s="2">
        <f t="shared" si="34"/>
        <v>2954799.9499942539</v>
      </c>
    </row>
    <row r="124" spans="1:10" x14ac:dyDescent="0.3">
      <c r="A124" s="22">
        <f t="shared" si="22"/>
        <v>108</v>
      </c>
      <c r="B124" s="23"/>
      <c r="C124" s="23"/>
      <c r="D124" s="24"/>
      <c r="E124" s="24"/>
      <c r="F124" s="24"/>
      <c r="G124" s="24"/>
      <c r="H124" s="24"/>
      <c r="I124" s="24"/>
      <c r="J124" s="24"/>
    </row>
    <row r="125" spans="1:10" x14ac:dyDescent="0.3">
      <c r="A125" s="22">
        <f t="shared" si="22"/>
        <v>109</v>
      </c>
      <c r="B125" s="23" t="s">
        <v>89</v>
      </c>
      <c r="C125" s="23" t="s">
        <v>282</v>
      </c>
      <c r="D125" s="24">
        <f>+'B-9 2025'!I125</f>
        <v>27158.589207085763</v>
      </c>
      <c r="E125" s="24">
        <v>447.16013254880932</v>
      </c>
      <c r="F125" s="24">
        <v>418.32000000000011</v>
      </c>
      <c r="G125" s="24">
        <v>119.923</v>
      </c>
      <c r="H125" s="24">
        <v>0</v>
      </c>
      <c r="I125" s="24">
        <v>27067.506339634587</v>
      </c>
      <c r="J125" s="24">
        <v>27094.237212190146</v>
      </c>
    </row>
    <row r="126" spans="1:10" x14ac:dyDescent="0.3">
      <c r="A126" s="22">
        <f t="shared" si="22"/>
        <v>110</v>
      </c>
      <c r="B126" s="23" t="s">
        <v>90</v>
      </c>
      <c r="C126" s="23" t="s">
        <v>288</v>
      </c>
      <c r="D126" s="24">
        <f>+'B-9 2025'!I126</f>
        <v>169712.24876375214</v>
      </c>
      <c r="E126" s="24">
        <v>25483.734339781528</v>
      </c>
      <c r="F126" s="24">
        <v>546.95999999999992</v>
      </c>
      <c r="G126" s="24">
        <v>600.39300000000003</v>
      </c>
      <c r="H126" s="24">
        <v>0</v>
      </c>
      <c r="I126" s="24">
        <v>194048.63010353362</v>
      </c>
      <c r="J126" s="24">
        <v>181763.34370661899</v>
      </c>
    </row>
    <row r="127" spans="1:10" x14ac:dyDescent="0.3">
      <c r="A127" s="22">
        <f t="shared" si="22"/>
        <v>111</v>
      </c>
      <c r="B127" s="23" t="s">
        <v>91</v>
      </c>
      <c r="C127" s="23" t="s">
        <v>289</v>
      </c>
      <c r="D127" s="24">
        <f>+'B-9 2025'!I127</f>
        <v>114754.63271230093</v>
      </c>
      <c r="E127" s="24">
        <v>13279.608668522163</v>
      </c>
      <c r="F127" s="24">
        <v>673.56000000000006</v>
      </c>
      <c r="G127" s="24">
        <v>424.99100000000004</v>
      </c>
      <c r="H127" s="24">
        <v>0</v>
      </c>
      <c r="I127" s="24">
        <v>126935.69038082262</v>
      </c>
      <c r="J127" s="24">
        <v>120768.39810376658</v>
      </c>
    </row>
    <row r="128" spans="1:10" x14ac:dyDescent="0.3">
      <c r="A128" s="22">
        <f t="shared" si="22"/>
        <v>112</v>
      </c>
      <c r="B128" s="23" t="s">
        <v>92</v>
      </c>
      <c r="C128" s="23" t="s">
        <v>286</v>
      </c>
      <c r="D128" s="24">
        <f>+'B-9 2025'!I128</f>
        <v>28383.489092211552</v>
      </c>
      <c r="E128" s="24">
        <v>2332.7833806664976</v>
      </c>
      <c r="F128" s="24">
        <v>299.04000000000008</v>
      </c>
      <c r="G128" s="24">
        <v>103.57200000000002</v>
      </c>
      <c r="H128" s="24">
        <v>0</v>
      </c>
      <c r="I128" s="24">
        <v>30313.660472878029</v>
      </c>
      <c r="J128" s="24">
        <v>29331.176456330708</v>
      </c>
    </row>
    <row r="129" spans="1:10" x14ac:dyDescent="0.3">
      <c r="A129" s="22">
        <f t="shared" si="22"/>
        <v>113</v>
      </c>
      <c r="B129" s="23" t="s">
        <v>93</v>
      </c>
      <c r="C129" s="23" t="s">
        <v>287</v>
      </c>
      <c r="D129" s="24">
        <f>+'B-9 2025'!I129</f>
        <v>7268.38728081301</v>
      </c>
      <c r="E129" s="24">
        <v>600.50753711046048</v>
      </c>
      <c r="F129" s="24">
        <v>45</v>
      </c>
      <c r="G129" s="24">
        <v>26.489999999999995</v>
      </c>
      <c r="H129" s="24">
        <v>0</v>
      </c>
      <c r="I129" s="24">
        <v>7797.4048179234669</v>
      </c>
      <c r="J129" s="24">
        <v>7528.3113223676091</v>
      </c>
    </row>
    <row r="130" spans="1:10" x14ac:dyDescent="0.3">
      <c r="A130" s="22">
        <f t="shared" si="22"/>
        <v>114</v>
      </c>
      <c r="B130" s="23" t="s">
        <v>716</v>
      </c>
      <c r="C130" s="23"/>
      <c r="D130" s="27">
        <f>SUM(D125:D129)</f>
        <v>347277.34705616336</v>
      </c>
      <c r="E130" s="27">
        <f t="shared" ref="E130:H130" si="35">SUM(E125:E129)</f>
        <v>42143.794058629457</v>
      </c>
      <c r="F130" s="27">
        <f>SUM(F125:F129)</f>
        <v>1982.88</v>
      </c>
      <c r="G130" s="27">
        <f t="shared" ref="G130" si="36">SUM(G125:G129)</f>
        <v>1275.3690000000001</v>
      </c>
      <c r="H130" s="27">
        <f t="shared" si="35"/>
        <v>0</v>
      </c>
      <c r="I130" s="27">
        <f t="shared" ref="I130:J130" si="37">SUM(I125:I129)</f>
        <v>386162.89211479237</v>
      </c>
      <c r="J130" s="27">
        <f t="shared" si="37"/>
        <v>366485.46680127404</v>
      </c>
    </row>
    <row r="131" spans="1:10" x14ac:dyDescent="0.3">
      <c r="A131" s="22">
        <f t="shared" si="22"/>
        <v>115</v>
      </c>
      <c r="B131" s="23"/>
      <c r="C131" s="23"/>
      <c r="D131" s="24"/>
      <c r="E131" s="24"/>
      <c r="F131" s="24"/>
      <c r="G131" s="24"/>
      <c r="H131" s="24"/>
      <c r="I131" s="24"/>
      <c r="J131" s="24"/>
    </row>
    <row r="132" spans="1:10" x14ac:dyDescent="0.3">
      <c r="A132" s="22">
        <f t="shared" si="22"/>
        <v>116</v>
      </c>
      <c r="B132" s="53" t="s">
        <v>364</v>
      </c>
      <c r="C132" s="53" t="s">
        <v>282</v>
      </c>
      <c r="D132" s="24">
        <f>+'B-9 2025'!I132</f>
        <v>-85.76</v>
      </c>
      <c r="E132" s="24">
        <v>0</v>
      </c>
      <c r="F132" s="24">
        <v>0</v>
      </c>
      <c r="G132" s="24">
        <v>0</v>
      </c>
      <c r="H132" s="24">
        <v>0</v>
      </c>
      <c r="I132" s="24">
        <v>-85.76</v>
      </c>
      <c r="J132" s="24">
        <v>-85.76</v>
      </c>
    </row>
    <row r="133" spans="1:10" x14ac:dyDescent="0.3">
      <c r="A133" s="22">
        <f t="shared" si="22"/>
        <v>117</v>
      </c>
      <c r="B133" s="53" t="s">
        <v>365</v>
      </c>
      <c r="C133" s="53" t="s">
        <v>288</v>
      </c>
      <c r="D133" s="24">
        <f>+'B-9 2025'!I133</f>
        <v>-2145.2399999999998</v>
      </c>
      <c r="E133" s="24">
        <v>0</v>
      </c>
      <c r="F133" s="24">
        <v>0</v>
      </c>
      <c r="G133" s="24">
        <v>0</v>
      </c>
      <c r="H133" s="24">
        <v>0</v>
      </c>
      <c r="I133" s="24">
        <v>-2145.2399999999998</v>
      </c>
      <c r="J133" s="24">
        <v>-2145.2399999999989</v>
      </c>
    </row>
    <row r="134" spans="1:10" x14ac:dyDescent="0.3">
      <c r="A134" s="22">
        <f t="shared" si="22"/>
        <v>118</v>
      </c>
      <c r="B134" s="53" t="s">
        <v>366</v>
      </c>
      <c r="C134" s="53" t="s">
        <v>286</v>
      </c>
      <c r="D134" s="24">
        <f>+'B-9 2025'!I134</f>
        <v>-201.96</v>
      </c>
      <c r="E134" s="24">
        <v>0</v>
      </c>
      <c r="F134" s="24">
        <v>0</v>
      </c>
      <c r="G134" s="24">
        <v>0</v>
      </c>
      <c r="H134" s="24">
        <v>0</v>
      </c>
      <c r="I134" s="24">
        <v>-201.96</v>
      </c>
      <c r="J134" s="24">
        <v>-201.96</v>
      </c>
    </row>
    <row r="135" spans="1:10" x14ac:dyDescent="0.3">
      <c r="A135" s="22">
        <f t="shared" si="22"/>
        <v>119</v>
      </c>
      <c r="B135" s="53" t="s">
        <v>367</v>
      </c>
      <c r="C135" s="53" t="s">
        <v>287</v>
      </c>
      <c r="D135" s="24">
        <f>+'B-9 2025'!I135</f>
        <v>-49.71</v>
      </c>
      <c r="E135" s="24">
        <v>0</v>
      </c>
      <c r="F135" s="24">
        <v>0</v>
      </c>
      <c r="G135" s="24">
        <v>0</v>
      </c>
      <c r="H135" s="24">
        <v>0</v>
      </c>
      <c r="I135" s="24">
        <v>-49.71</v>
      </c>
      <c r="J135" s="24">
        <v>-49.71</v>
      </c>
    </row>
    <row r="136" spans="1:10" x14ac:dyDescent="0.3">
      <c r="A136" s="22">
        <f t="shared" si="22"/>
        <v>120</v>
      </c>
      <c r="B136" s="53" t="s">
        <v>717</v>
      </c>
      <c r="C136" s="53"/>
      <c r="D136" s="27">
        <f t="shared" ref="D136:J136" si="38">SUM(D132:D135)</f>
        <v>-2482.67</v>
      </c>
      <c r="E136" s="27">
        <f t="shared" si="38"/>
        <v>0</v>
      </c>
      <c r="F136" s="27">
        <f t="shared" si="38"/>
        <v>0</v>
      </c>
      <c r="G136" s="27">
        <f t="shared" si="38"/>
        <v>0</v>
      </c>
      <c r="H136" s="27">
        <f t="shared" si="38"/>
        <v>0</v>
      </c>
      <c r="I136" s="27">
        <f t="shared" si="38"/>
        <v>-2482.67</v>
      </c>
      <c r="J136" s="27">
        <f t="shared" si="38"/>
        <v>-2482.6699999999992</v>
      </c>
    </row>
    <row r="137" spans="1:10" x14ac:dyDescent="0.3">
      <c r="A137" s="22">
        <f t="shared" si="22"/>
        <v>121</v>
      </c>
      <c r="B137" s="53"/>
      <c r="C137" s="53"/>
      <c r="D137" s="24"/>
      <c r="E137" s="24"/>
      <c r="F137" s="24"/>
      <c r="G137" s="24"/>
      <c r="H137" s="24"/>
      <c r="I137" s="24"/>
      <c r="J137" s="24"/>
    </row>
    <row r="138" spans="1:10" x14ac:dyDescent="0.3">
      <c r="A138" s="22">
        <f t="shared" si="22"/>
        <v>122</v>
      </c>
      <c r="B138" s="53" t="s">
        <v>368</v>
      </c>
      <c r="C138" s="53" t="s">
        <v>282</v>
      </c>
      <c r="D138" s="24">
        <f>+'B-9 2025'!I138</f>
        <v>-329.159999999999</v>
      </c>
      <c r="E138" s="24">
        <v>0</v>
      </c>
      <c r="F138" s="24">
        <v>0</v>
      </c>
      <c r="G138" s="24">
        <v>0</v>
      </c>
      <c r="H138" s="24">
        <v>0</v>
      </c>
      <c r="I138" s="24">
        <v>-329.159999999999</v>
      </c>
      <c r="J138" s="24">
        <v>-329.159999999999</v>
      </c>
    </row>
    <row r="139" spans="1:10" x14ac:dyDescent="0.3">
      <c r="A139" s="22">
        <f t="shared" si="22"/>
        <v>123</v>
      </c>
      <c r="B139" s="53" t="s">
        <v>369</v>
      </c>
      <c r="C139" s="53" t="s">
        <v>288</v>
      </c>
      <c r="D139" s="24">
        <f>+'B-9 2025'!I139</f>
        <v>-3444.1899999999901</v>
      </c>
      <c r="E139" s="24">
        <v>0</v>
      </c>
      <c r="F139" s="24">
        <v>0</v>
      </c>
      <c r="G139" s="24">
        <v>0</v>
      </c>
      <c r="H139" s="24">
        <v>0</v>
      </c>
      <c r="I139" s="24">
        <v>-3444.1899999999901</v>
      </c>
      <c r="J139" s="24">
        <v>-3444.1899999999901</v>
      </c>
    </row>
    <row r="140" spans="1:10" x14ac:dyDescent="0.3">
      <c r="A140" s="22">
        <f t="shared" si="22"/>
        <v>124</v>
      </c>
      <c r="B140" s="53" t="s">
        <v>370</v>
      </c>
      <c r="C140" s="53" t="s">
        <v>289</v>
      </c>
      <c r="D140" s="24">
        <f>+'B-9 2025'!I140</f>
        <v>-607.52</v>
      </c>
      <c r="E140" s="24">
        <v>0</v>
      </c>
      <c r="F140" s="24">
        <v>0</v>
      </c>
      <c r="G140" s="24">
        <v>0</v>
      </c>
      <c r="H140" s="24">
        <v>0</v>
      </c>
      <c r="I140" s="24">
        <v>-607.52</v>
      </c>
      <c r="J140" s="24">
        <v>-607.52000000000021</v>
      </c>
    </row>
    <row r="141" spans="1:10" x14ac:dyDescent="0.3">
      <c r="A141" s="22">
        <f t="shared" si="22"/>
        <v>125</v>
      </c>
      <c r="B141" s="53" t="s">
        <v>371</v>
      </c>
      <c r="C141" s="53" t="s">
        <v>286</v>
      </c>
      <c r="D141" s="24">
        <f>+'B-9 2025'!I141</f>
        <v>-1469.27</v>
      </c>
      <c r="E141" s="24">
        <v>0</v>
      </c>
      <c r="F141" s="24">
        <v>0</v>
      </c>
      <c r="G141" s="24">
        <v>0</v>
      </c>
      <c r="H141" s="24">
        <v>0</v>
      </c>
      <c r="I141" s="24">
        <v>-1469.27</v>
      </c>
      <c r="J141" s="24">
        <v>-1469.2700000000002</v>
      </c>
    </row>
    <row r="142" spans="1:10" x14ac:dyDescent="0.3">
      <c r="A142" s="22">
        <f t="shared" si="22"/>
        <v>126</v>
      </c>
      <c r="B142" s="53" t="s">
        <v>372</v>
      </c>
      <c r="C142" s="53" t="s">
        <v>287</v>
      </c>
      <c r="D142" s="24">
        <f>+'B-9 2025'!I142</f>
        <v>-208.8</v>
      </c>
      <c r="E142" s="24">
        <v>0</v>
      </c>
      <c r="F142" s="24">
        <v>0</v>
      </c>
      <c r="G142" s="24">
        <v>0</v>
      </c>
      <c r="H142" s="24">
        <v>0</v>
      </c>
      <c r="I142" s="24">
        <v>-208.8</v>
      </c>
      <c r="J142" s="24">
        <v>-208.80000000000004</v>
      </c>
    </row>
    <row r="143" spans="1:10" x14ac:dyDescent="0.3">
      <c r="A143" s="22">
        <f t="shared" si="22"/>
        <v>127</v>
      </c>
      <c r="B143" s="53" t="s">
        <v>718</v>
      </c>
      <c r="C143" s="53"/>
      <c r="D143" s="27">
        <f>SUM(D138:D142)</f>
        <v>-6058.9399999999887</v>
      </c>
      <c r="E143" s="27">
        <f t="shared" ref="E143:H143" si="39">SUM(E138:E142)</f>
        <v>0</v>
      </c>
      <c r="F143" s="27">
        <f>SUM(F138:F142)</f>
        <v>0</v>
      </c>
      <c r="G143" s="27">
        <f t="shared" si="39"/>
        <v>0</v>
      </c>
      <c r="H143" s="27">
        <f t="shared" si="39"/>
        <v>0</v>
      </c>
      <c r="I143" s="27">
        <f t="shared" ref="I143:J143" si="40">SUM(I138:I142)</f>
        <v>-6058.9399999999887</v>
      </c>
      <c r="J143" s="27">
        <f t="shared" si="40"/>
        <v>-6058.9399999999896</v>
      </c>
    </row>
    <row r="144" spans="1:10" x14ac:dyDescent="0.3">
      <c r="A144" s="22">
        <f t="shared" si="22"/>
        <v>128</v>
      </c>
      <c r="B144" s="23"/>
      <c r="C144" s="23"/>
      <c r="D144" s="24"/>
      <c r="E144" s="24"/>
      <c r="F144" s="24"/>
      <c r="G144" s="24"/>
      <c r="H144" s="24"/>
      <c r="I144" s="24"/>
      <c r="J144" s="24"/>
    </row>
    <row r="145" spans="1:10" x14ac:dyDescent="0.3">
      <c r="A145" s="22">
        <f t="shared" si="22"/>
        <v>129</v>
      </c>
      <c r="B145" s="23" t="s">
        <v>94</v>
      </c>
      <c r="C145" s="23" t="s">
        <v>282</v>
      </c>
      <c r="D145" s="24">
        <f>+'B-9 2025'!I145</f>
        <v>8516.2211737010057</v>
      </c>
      <c r="E145" s="24">
        <v>520.24797367588781</v>
      </c>
      <c r="F145" s="24">
        <v>25.680000000000003</v>
      </c>
      <c r="G145" s="24">
        <v>5.0979999999999999</v>
      </c>
      <c r="H145" s="24">
        <v>0</v>
      </c>
      <c r="I145" s="24">
        <v>9005.6911473768978</v>
      </c>
      <c r="J145" s="24">
        <v>8761.0115379037088</v>
      </c>
    </row>
    <row r="146" spans="1:10" x14ac:dyDescent="0.3">
      <c r="A146" s="22">
        <f t="shared" si="22"/>
        <v>130</v>
      </c>
      <c r="B146" s="23" t="s">
        <v>95</v>
      </c>
      <c r="C146" s="23" t="s">
        <v>283</v>
      </c>
      <c r="D146" s="24">
        <f>+'B-9 2025'!I146</f>
        <v>2353.7547977660165</v>
      </c>
      <c r="E146" s="24">
        <v>670.74140482767473</v>
      </c>
      <c r="F146" s="24">
        <v>3.5999999999999992</v>
      </c>
      <c r="G146" s="24">
        <v>2.4840000000000004</v>
      </c>
      <c r="H146" s="24">
        <v>0</v>
      </c>
      <c r="I146" s="24">
        <v>3018.4122025936899</v>
      </c>
      <c r="J146" s="24">
        <v>2686.1050315689477</v>
      </c>
    </row>
    <row r="147" spans="1:10" x14ac:dyDescent="0.3">
      <c r="A147" s="22">
        <f t="shared" ref="A147:A210" si="41">+A146+1</f>
        <v>131</v>
      </c>
      <c r="B147" s="23" t="s">
        <v>96</v>
      </c>
      <c r="C147" s="23" t="s">
        <v>284</v>
      </c>
      <c r="D147" s="24">
        <f>+'B-9 2025'!I147</f>
        <v>6569.2503847444277</v>
      </c>
      <c r="E147" s="24">
        <v>2449.3789735459736</v>
      </c>
      <c r="F147" s="24">
        <v>111.47999999999996</v>
      </c>
      <c r="G147" s="24">
        <v>13.020999999999999</v>
      </c>
      <c r="H147" s="24">
        <v>0</v>
      </c>
      <c r="I147" s="24">
        <v>8894.1283582903834</v>
      </c>
      <c r="J147" s="24">
        <v>7732.2152305494583</v>
      </c>
    </row>
    <row r="148" spans="1:10" x14ac:dyDescent="0.3">
      <c r="A148" s="22">
        <f t="shared" si="41"/>
        <v>132</v>
      </c>
      <c r="B148" s="23" t="s">
        <v>97</v>
      </c>
      <c r="C148" s="23" t="s">
        <v>284</v>
      </c>
      <c r="D148" s="24">
        <f>+'B-9 2025'!I148</f>
        <v>11474.628429999999</v>
      </c>
      <c r="E148" s="24">
        <v>3001.0328100000002</v>
      </c>
      <c r="F148" s="24">
        <v>0</v>
      </c>
      <c r="G148" s="24">
        <v>0</v>
      </c>
      <c r="H148" s="24">
        <v>0</v>
      </c>
      <c r="I148" s="24">
        <v>14475.661239999999</v>
      </c>
      <c r="J148" s="24">
        <v>12975.144834999997</v>
      </c>
    </row>
    <row r="149" spans="1:10" x14ac:dyDescent="0.3">
      <c r="A149" s="22">
        <f t="shared" si="41"/>
        <v>133</v>
      </c>
      <c r="B149" s="23" t="s">
        <v>98</v>
      </c>
      <c r="C149" s="23" t="s">
        <v>285</v>
      </c>
      <c r="D149" s="24">
        <f>+'B-9 2025'!I149</f>
        <v>4516.6011446745397</v>
      </c>
      <c r="E149" s="24">
        <v>1032.4115470582931</v>
      </c>
      <c r="F149" s="24">
        <v>0</v>
      </c>
      <c r="G149" s="24">
        <v>4.7660000000000009</v>
      </c>
      <c r="H149" s="24">
        <v>0</v>
      </c>
      <c r="I149" s="24">
        <v>5544.2466917328366</v>
      </c>
      <c r="J149" s="24">
        <v>5030.4144566652285</v>
      </c>
    </row>
    <row r="150" spans="1:10" x14ac:dyDescent="0.3">
      <c r="A150" s="22">
        <f t="shared" si="41"/>
        <v>134</v>
      </c>
      <c r="B150" s="23" t="s">
        <v>99</v>
      </c>
      <c r="C150" s="23" t="s">
        <v>286</v>
      </c>
      <c r="D150" s="24">
        <f>+'B-9 2025'!I150</f>
        <v>4148.7489807136844</v>
      </c>
      <c r="E150" s="24">
        <v>903.40183426337353</v>
      </c>
      <c r="F150" s="24">
        <v>0</v>
      </c>
      <c r="G150" s="24">
        <v>3.9670000000000001</v>
      </c>
      <c r="H150" s="24">
        <v>0</v>
      </c>
      <c r="I150" s="24">
        <v>5048.1838149770538</v>
      </c>
      <c r="J150" s="24">
        <v>4598.4578209222955</v>
      </c>
    </row>
    <row r="151" spans="1:10" x14ac:dyDescent="0.3">
      <c r="A151" s="22">
        <f t="shared" si="41"/>
        <v>135</v>
      </c>
      <c r="B151" s="23" t="s">
        <v>100</v>
      </c>
      <c r="C151" s="23" t="s">
        <v>287</v>
      </c>
      <c r="D151" s="24">
        <f>+'B-9 2025'!I151</f>
        <v>1219.7432475727551</v>
      </c>
      <c r="E151" s="24">
        <v>97.178802287085347</v>
      </c>
      <c r="F151" s="24">
        <v>6.7200000000000024</v>
      </c>
      <c r="G151" s="24">
        <v>0.77400000000000024</v>
      </c>
      <c r="H151" s="24">
        <v>0</v>
      </c>
      <c r="I151" s="24">
        <v>1309.4280498598459</v>
      </c>
      <c r="J151" s="24">
        <v>1264.6081835197197</v>
      </c>
    </row>
    <row r="152" spans="1:10" x14ac:dyDescent="0.3">
      <c r="A152" s="22">
        <f t="shared" si="41"/>
        <v>136</v>
      </c>
      <c r="B152" s="23" t="s">
        <v>719</v>
      </c>
      <c r="C152" s="23"/>
      <c r="D152" s="27">
        <f>SUM(D145:D151)</f>
        <v>38798.948159172432</v>
      </c>
      <c r="E152" s="27">
        <f t="shared" ref="E152:H152" si="42">SUM(E145:E151)</f>
        <v>8674.393345658289</v>
      </c>
      <c r="F152" s="27">
        <f>SUM(F145:F151)</f>
        <v>147.47999999999996</v>
      </c>
      <c r="G152" s="27">
        <f t="shared" ref="G152" si="43">SUM(G145:G151)</f>
        <v>30.110000000000003</v>
      </c>
      <c r="H152" s="27">
        <f t="shared" si="42"/>
        <v>0</v>
      </c>
      <c r="I152" s="27">
        <f t="shared" ref="I152:J152" si="44">SUM(I145:I151)</f>
        <v>47295.75150483071</v>
      </c>
      <c r="J152" s="27">
        <f t="shared" si="44"/>
        <v>43047.957096129358</v>
      </c>
    </row>
    <row r="153" spans="1:10" x14ac:dyDescent="0.3">
      <c r="A153" s="22">
        <f t="shared" si="41"/>
        <v>137</v>
      </c>
      <c r="B153" s="23"/>
      <c r="C153" s="23"/>
      <c r="D153" s="24"/>
      <c r="E153" s="24"/>
      <c r="F153" s="24"/>
      <c r="G153" s="24"/>
      <c r="H153" s="24"/>
      <c r="I153" s="24"/>
      <c r="J153" s="24"/>
    </row>
    <row r="154" spans="1:10" x14ac:dyDescent="0.3">
      <c r="A154" s="22">
        <f t="shared" si="41"/>
        <v>138</v>
      </c>
      <c r="B154" s="34" t="s">
        <v>720</v>
      </c>
      <c r="C154" s="34"/>
      <c r="D154" s="2">
        <f>SUM(D152,D143,D136,D130)</f>
        <v>377534.6852153358</v>
      </c>
      <c r="E154" s="2">
        <f t="shared" ref="E154:J154" si="45">SUM(E152,E143,E136,E130)</f>
        <v>50818.187404287746</v>
      </c>
      <c r="F154" s="2">
        <f t="shared" si="45"/>
        <v>2130.36</v>
      </c>
      <c r="G154" s="2">
        <f t="shared" si="45"/>
        <v>1305.479</v>
      </c>
      <c r="H154" s="2">
        <f t="shared" si="45"/>
        <v>0</v>
      </c>
      <c r="I154" s="2">
        <f t="shared" si="45"/>
        <v>424917.03361962311</v>
      </c>
      <c r="J154" s="2">
        <f t="shared" si="45"/>
        <v>400991.81389740342</v>
      </c>
    </row>
    <row r="155" spans="1:10" x14ac:dyDescent="0.3">
      <c r="A155" s="22">
        <f t="shared" si="41"/>
        <v>139</v>
      </c>
      <c r="B155" s="23"/>
      <c r="C155" s="23"/>
      <c r="D155" s="30"/>
      <c r="E155" s="30"/>
      <c r="F155" s="30"/>
      <c r="G155" s="30"/>
      <c r="H155" s="30"/>
      <c r="I155" s="30"/>
      <c r="J155" s="30"/>
    </row>
    <row r="156" spans="1:10" x14ac:dyDescent="0.3">
      <c r="A156" s="22">
        <f t="shared" si="41"/>
        <v>140</v>
      </c>
      <c r="B156" s="54" t="s">
        <v>101</v>
      </c>
      <c r="C156" s="54" t="s">
        <v>282</v>
      </c>
      <c r="D156" s="24">
        <f>+'B-9 2025'!I156</f>
        <v>-43.155373050000094</v>
      </c>
      <c r="E156" s="24">
        <v>0.14487564999999999</v>
      </c>
      <c r="F156" s="24">
        <v>0</v>
      </c>
      <c r="G156" s="24">
        <v>0</v>
      </c>
      <c r="H156" s="24">
        <v>0</v>
      </c>
      <c r="I156" s="24">
        <v>-43.010497400000105</v>
      </c>
      <c r="J156" s="24">
        <v>-43.082935225000107</v>
      </c>
    </row>
    <row r="157" spans="1:10" x14ac:dyDescent="0.3">
      <c r="A157" s="22">
        <f t="shared" si="41"/>
        <v>141</v>
      </c>
      <c r="B157" s="54" t="s">
        <v>373</v>
      </c>
      <c r="C157" s="53" t="s">
        <v>283</v>
      </c>
      <c r="D157" s="24">
        <f>+'B-9 2025'!I157</f>
        <v>23.81</v>
      </c>
      <c r="E157" s="24">
        <v>0</v>
      </c>
      <c r="F157" s="24">
        <v>0</v>
      </c>
      <c r="G157" s="24">
        <v>0</v>
      </c>
      <c r="H157" s="24">
        <v>0</v>
      </c>
      <c r="I157" s="24">
        <v>23.81</v>
      </c>
      <c r="J157" s="24">
        <v>23.81</v>
      </c>
    </row>
    <row r="158" spans="1:10" x14ac:dyDescent="0.3">
      <c r="A158" s="22">
        <f t="shared" si="41"/>
        <v>142</v>
      </c>
      <c r="B158" s="54" t="s">
        <v>374</v>
      </c>
      <c r="C158" s="53" t="s">
        <v>284</v>
      </c>
      <c r="D158" s="24">
        <f>+'B-9 2025'!I158</f>
        <v>135.159999999999</v>
      </c>
      <c r="E158" s="24">
        <v>0</v>
      </c>
      <c r="F158" s="24">
        <v>0</v>
      </c>
      <c r="G158" s="24">
        <v>0</v>
      </c>
      <c r="H158" s="24">
        <v>0</v>
      </c>
      <c r="I158" s="24">
        <v>135.159999999999</v>
      </c>
      <c r="J158" s="24">
        <v>135.15999999999897</v>
      </c>
    </row>
    <row r="159" spans="1:10" x14ac:dyDescent="0.3">
      <c r="A159" s="22">
        <f t="shared" si="41"/>
        <v>143</v>
      </c>
      <c r="B159" s="54" t="s">
        <v>375</v>
      </c>
      <c r="C159" s="53" t="s">
        <v>285</v>
      </c>
      <c r="D159" s="24">
        <f>+'B-9 2025'!I159</f>
        <v>-909.03</v>
      </c>
      <c r="E159" s="24">
        <v>0</v>
      </c>
      <c r="F159" s="24">
        <v>0</v>
      </c>
      <c r="G159" s="24">
        <v>0</v>
      </c>
      <c r="H159" s="24">
        <v>0</v>
      </c>
      <c r="I159" s="24">
        <v>-909.03</v>
      </c>
      <c r="J159" s="24">
        <v>-909.03000000000009</v>
      </c>
    </row>
    <row r="160" spans="1:10" x14ac:dyDescent="0.3">
      <c r="A160" s="22">
        <f t="shared" si="41"/>
        <v>144</v>
      </c>
      <c r="B160" s="54" t="s">
        <v>376</v>
      </c>
      <c r="C160" s="53" t="s">
        <v>286</v>
      </c>
      <c r="D160" s="24">
        <f>+'B-9 2025'!I160</f>
        <v>-284.01</v>
      </c>
      <c r="E160" s="24">
        <v>0</v>
      </c>
      <c r="F160" s="24">
        <v>0</v>
      </c>
      <c r="G160" s="24">
        <v>0</v>
      </c>
      <c r="H160" s="24">
        <v>0</v>
      </c>
      <c r="I160" s="24">
        <v>-284.01</v>
      </c>
      <c r="J160" s="24">
        <v>-284.0100000000001</v>
      </c>
    </row>
    <row r="161" spans="1:10" x14ac:dyDescent="0.3">
      <c r="A161" s="22">
        <f t="shared" si="41"/>
        <v>145</v>
      </c>
      <c r="B161" s="54" t="s">
        <v>377</v>
      </c>
      <c r="C161" s="53" t="s">
        <v>287</v>
      </c>
      <c r="D161" s="24">
        <f>+'B-9 2025'!I161</f>
        <v>-65.39</v>
      </c>
      <c r="E161" s="24">
        <v>0</v>
      </c>
      <c r="F161" s="24">
        <v>0</v>
      </c>
      <c r="G161" s="24">
        <v>0</v>
      </c>
      <c r="H161" s="24">
        <v>0</v>
      </c>
      <c r="I161" s="24">
        <v>-65.39</v>
      </c>
      <c r="J161" s="24">
        <v>-65.39</v>
      </c>
    </row>
    <row r="162" spans="1:10" x14ac:dyDescent="0.3">
      <c r="A162" s="22">
        <f t="shared" si="41"/>
        <v>146</v>
      </c>
      <c r="B162" s="54" t="s">
        <v>721</v>
      </c>
      <c r="C162" s="23"/>
      <c r="D162" s="27">
        <f>SUM(D155:D161)</f>
        <v>-1142.6153730500012</v>
      </c>
      <c r="E162" s="27">
        <f t="shared" ref="E162:H162" si="46">SUM(E155:E161)</f>
        <v>0.14487564999999999</v>
      </c>
      <c r="F162" s="27">
        <f>SUM(F155:F161)</f>
        <v>0</v>
      </c>
      <c r="G162" s="27">
        <f t="shared" si="46"/>
        <v>0</v>
      </c>
      <c r="H162" s="27">
        <f t="shared" si="46"/>
        <v>0</v>
      </c>
      <c r="I162" s="27">
        <f t="shared" ref="I162:J162" si="47">SUM(I155:I161)</f>
        <v>-1142.4704974000012</v>
      </c>
      <c r="J162" s="27">
        <f t="shared" si="47"/>
        <v>-1142.5429352250014</v>
      </c>
    </row>
    <row r="163" spans="1:10" x14ac:dyDescent="0.3">
      <c r="A163" s="22">
        <f t="shared" si="41"/>
        <v>147</v>
      </c>
      <c r="B163" s="23"/>
      <c r="C163" s="23"/>
      <c r="D163" s="30"/>
      <c r="E163" s="30"/>
      <c r="F163" s="30"/>
      <c r="G163" s="30"/>
      <c r="H163" s="30"/>
      <c r="I163" s="30"/>
      <c r="J163" s="30"/>
    </row>
    <row r="164" spans="1:10" x14ac:dyDescent="0.3">
      <c r="A164" s="22">
        <f t="shared" si="41"/>
        <v>148</v>
      </c>
      <c r="B164" s="23" t="s">
        <v>102</v>
      </c>
      <c r="C164" s="23" t="s">
        <v>282</v>
      </c>
      <c r="D164" s="24">
        <f>+'B-9 2025'!I164</f>
        <v>1557.4280865459607</v>
      </c>
      <c r="E164" s="24">
        <v>186.33156768121191</v>
      </c>
      <c r="F164" s="24">
        <v>0.95999999999999985</v>
      </c>
      <c r="G164" s="24">
        <v>0</v>
      </c>
      <c r="H164" s="24">
        <v>0</v>
      </c>
      <c r="I164" s="24">
        <v>1742.7996542271787</v>
      </c>
      <c r="J164" s="24">
        <v>1650.1193817859096</v>
      </c>
    </row>
    <row r="165" spans="1:10" x14ac:dyDescent="0.3">
      <c r="A165" s="22">
        <f t="shared" si="41"/>
        <v>149</v>
      </c>
      <c r="B165" s="23" t="s">
        <v>103</v>
      </c>
      <c r="C165" s="23" t="s">
        <v>283</v>
      </c>
      <c r="D165" s="24">
        <f>+'B-9 2025'!I165</f>
        <v>2774.1238527199762</v>
      </c>
      <c r="E165" s="24">
        <v>200.56588638904822</v>
      </c>
      <c r="F165" s="24">
        <v>21</v>
      </c>
      <c r="G165" s="24">
        <v>0</v>
      </c>
      <c r="H165" s="24">
        <v>0</v>
      </c>
      <c r="I165" s="24">
        <v>2953.6897391090247</v>
      </c>
      <c r="J165" s="24">
        <v>2863.9993060043689</v>
      </c>
    </row>
    <row r="166" spans="1:10" x14ac:dyDescent="0.3">
      <c r="A166" s="22">
        <f t="shared" si="41"/>
        <v>150</v>
      </c>
      <c r="B166" s="23" t="s">
        <v>104</v>
      </c>
      <c r="C166" s="23" t="s">
        <v>284</v>
      </c>
      <c r="D166" s="24">
        <f>+'B-9 2025'!I166</f>
        <v>6566.4315468186951</v>
      </c>
      <c r="E166" s="24">
        <v>768.13263847562905</v>
      </c>
      <c r="F166" s="24">
        <v>10.32</v>
      </c>
      <c r="G166" s="24">
        <v>0</v>
      </c>
      <c r="H166" s="24">
        <v>0</v>
      </c>
      <c r="I166" s="24">
        <v>7324.2441852943148</v>
      </c>
      <c r="J166" s="24">
        <v>6945.3881617231737</v>
      </c>
    </row>
    <row r="167" spans="1:10" x14ac:dyDescent="0.3">
      <c r="A167" s="22">
        <f t="shared" si="41"/>
        <v>151</v>
      </c>
      <c r="B167" s="23" t="s">
        <v>105</v>
      </c>
      <c r="C167" s="23" t="s">
        <v>285</v>
      </c>
      <c r="D167" s="24">
        <f>+'B-9 2025'!I167</f>
        <v>24.580013642101399</v>
      </c>
      <c r="E167" s="24">
        <v>15.573784040594829</v>
      </c>
      <c r="F167" s="24">
        <v>0</v>
      </c>
      <c r="G167" s="24">
        <v>0</v>
      </c>
      <c r="H167" s="24">
        <v>0</v>
      </c>
      <c r="I167" s="24">
        <v>40.153797682696194</v>
      </c>
      <c r="J167" s="24">
        <v>32.366905662398821</v>
      </c>
    </row>
    <row r="168" spans="1:10" x14ac:dyDescent="0.3">
      <c r="A168" s="22">
        <f t="shared" si="41"/>
        <v>152</v>
      </c>
      <c r="B168" s="23" t="s">
        <v>106</v>
      </c>
      <c r="C168" s="23" t="s">
        <v>285</v>
      </c>
      <c r="D168" s="24">
        <f>+'B-9 2025'!I168</f>
        <v>4547.3972895000106</v>
      </c>
      <c r="E168" s="24">
        <v>3.1425765000000103</v>
      </c>
      <c r="F168" s="24">
        <v>61.79999999999999</v>
      </c>
      <c r="G168" s="24">
        <v>0</v>
      </c>
      <c r="H168" s="24">
        <v>0</v>
      </c>
      <c r="I168" s="24">
        <v>4488.7398660000099</v>
      </c>
      <c r="J168" s="24">
        <v>4518.0718823333455</v>
      </c>
    </row>
    <row r="169" spans="1:10" x14ac:dyDescent="0.3">
      <c r="A169" s="22">
        <f t="shared" si="41"/>
        <v>153</v>
      </c>
      <c r="B169" s="23" t="s">
        <v>107</v>
      </c>
      <c r="C169" s="23" t="s">
        <v>286</v>
      </c>
      <c r="D169" s="24">
        <f>+'B-9 2025'!I169</f>
        <v>2296.0493561753383</v>
      </c>
      <c r="E169" s="24">
        <v>237.03619247521598</v>
      </c>
      <c r="F169" s="24">
        <v>2.52</v>
      </c>
      <c r="G169" s="24">
        <v>0</v>
      </c>
      <c r="H169" s="24">
        <v>0</v>
      </c>
      <c r="I169" s="24">
        <v>2530.565548650557</v>
      </c>
      <c r="J169" s="24">
        <v>2413.3190416753223</v>
      </c>
    </row>
    <row r="170" spans="1:10" x14ac:dyDescent="0.3">
      <c r="A170" s="22">
        <f t="shared" si="41"/>
        <v>154</v>
      </c>
      <c r="B170" s="23" t="s">
        <v>108</v>
      </c>
      <c r="C170" s="23" t="s">
        <v>287</v>
      </c>
      <c r="D170" s="24">
        <f>+'B-9 2025'!I170</f>
        <v>94.681144108259005</v>
      </c>
      <c r="E170" s="24">
        <v>16.26126539829249</v>
      </c>
      <c r="F170" s="24">
        <v>0</v>
      </c>
      <c r="G170" s="24">
        <v>0</v>
      </c>
      <c r="H170" s="24">
        <v>0</v>
      </c>
      <c r="I170" s="24">
        <v>110.94240950655073</v>
      </c>
      <c r="J170" s="24">
        <v>102.81177680740498</v>
      </c>
    </row>
    <row r="171" spans="1:10" x14ac:dyDescent="0.3">
      <c r="A171" s="22">
        <f t="shared" si="41"/>
        <v>155</v>
      </c>
      <c r="B171" s="23" t="s">
        <v>722</v>
      </c>
      <c r="C171" s="23"/>
      <c r="D171" s="27">
        <f>SUM(D164:D170)</f>
        <v>17860.691289510341</v>
      </c>
      <c r="E171" s="27">
        <f t="shared" ref="E171:H171" si="48">SUM(E164:E170)</f>
        <v>1427.0439109599922</v>
      </c>
      <c r="F171" s="27">
        <f>SUM(F164:F170)</f>
        <v>96.59999999999998</v>
      </c>
      <c r="G171" s="27">
        <f t="shared" ref="G171" si="49">SUM(G164:G170)</f>
        <v>0</v>
      </c>
      <c r="H171" s="27">
        <f t="shared" si="48"/>
        <v>0</v>
      </c>
      <c r="I171" s="27">
        <f t="shared" ref="I171:J171" si="50">SUM(I164:I170)</f>
        <v>19191.135200470333</v>
      </c>
      <c r="J171" s="27">
        <f t="shared" si="50"/>
        <v>18526.076455991923</v>
      </c>
    </row>
    <row r="172" spans="1:10" x14ac:dyDescent="0.3">
      <c r="A172" s="22">
        <f t="shared" si="41"/>
        <v>156</v>
      </c>
      <c r="B172" s="23"/>
      <c r="C172" s="23"/>
      <c r="D172" s="30"/>
      <c r="E172" s="30"/>
      <c r="F172" s="30"/>
      <c r="G172" s="30"/>
      <c r="H172" s="30"/>
      <c r="I172" s="30"/>
      <c r="J172" s="30"/>
    </row>
    <row r="173" spans="1:10" x14ac:dyDescent="0.3">
      <c r="A173" s="22">
        <f t="shared" si="41"/>
        <v>157</v>
      </c>
      <c r="B173" s="23" t="s">
        <v>109</v>
      </c>
      <c r="C173" s="23" t="s">
        <v>282</v>
      </c>
      <c r="D173" s="24">
        <f>+'B-9 2025'!I173</f>
        <v>147.70302518964525</v>
      </c>
      <c r="E173" s="24">
        <v>1.9167801225265928</v>
      </c>
      <c r="F173" s="24">
        <v>0</v>
      </c>
      <c r="G173" s="24">
        <v>0</v>
      </c>
      <c r="H173" s="24">
        <v>0</v>
      </c>
      <c r="I173" s="24">
        <v>149.61980531217202</v>
      </c>
      <c r="J173" s="24">
        <v>148.66141525090896</v>
      </c>
    </row>
    <row r="174" spans="1:10" x14ac:dyDescent="0.3">
      <c r="A174" s="22">
        <f t="shared" si="41"/>
        <v>158</v>
      </c>
      <c r="B174" s="23" t="s">
        <v>110</v>
      </c>
      <c r="C174" s="23" t="s">
        <v>283</v>
      </c>
      <c r="D174" s="24">
        <f>+'B-9 2025'!I174</f>
        <v>150.63229293936101</v>
      </c>
      <c r="E174" s="24">
        <v>0.74504264252335217</v>
      </c>
      <c r="F174" s="24">
        <v>0</v>
      </c>
      <c r="G174" s="24">
        <v>0</v>
      </c>
      <c r="H174" s="24">
        <v>0</v>
      </c>
      <c r="I174" s="24">
        <v>151.37733558188398</v>
      </c>
      <c r="J174" s="24">
        <v>151.00481426062231</v>
      </c>
    </row>
    <row r="175" spans="1:10" x14ac:dyDescent="0.3">
      <c r="A175" s="22">
        <f t="shared" si="41"/>
        <v>159</v>
      </c>
      <c r="B175" s="23" t="s">
        <v>111</v>
      </c>
      <c r="C175" s="23" t="s">
        <v>284</v>
      </c>
      <c r="D175" s="24">
        <f>+'B-9 2025'!I175</f>
        <v>7726.8819809947454</v>
      </c>
      <c r="E175" s="24">
        <v>1351.9156473008304</v>
      </c>
      <c r="F175" s="24">
        <v>0</v>
      </c>
      <c r="G175" s="24">
        <v>0</v>
      </c>
      <c r="H175" s="24">
        <v>0</v>
      </c>
      <c r="I175" s="24">
        <v>9078.797628295586</v>
      </c>
      <c r="J175" s="24">
        <v>8402.8398046451657</v>
      </c>
    </row>
    <row r="176" spans="1:10" x14ac:dyDescent="0.3">
      <c r="A176" s="22">
        <f t="shared" si="41"/>
        <v>160</v>
      </c>
      <c r="B176" s="23" t="s">
        <v>112</v>
      </c>
      <c r="C176" s="23" t="s">
        <v>285</v>
      </c>
      <c r="D176" s="24">
        <f>+'B-9 2025'!I176</f>
        <v>2102.0411691391846</v>
      </c>
      <c r="E176" s="24">
        <v>113.43522106090956</v>
      </c>
      <c r="F176" s="24">
        <v>0</v>
      </c>
      <c r="G176" s="24">
        <v>0</v>
      </c>
      <c r="H176" s="24">
        <v>0</v>
      </c>
      <c r="I176" s="24">
        <v>2215.4763902000936</v>
      </c>
      <c r="J176" s="24">
        <v>2158.7587796696394</v>
      </c>
    </row>
    <row r="177" spans="1:10" x14ac:dyDescent="0.3">
      <c r="A177" s="22">
        <f t="shared" si="41"/>
        <v>161</v>
      </c>
      <c r="B177" s="23" t="s">
        <v>113</v>
      </c>
      <c r="C177" s="23" t="s">
        <v>286</v>
      </c>
      <c r="D177" s="24">
        <f>+'B-9 2025'!I177</f>
        <v>184.33085362474901</v>
      </c>
      <c r="E177" s="24">
        <v>14.585565907249993</v>
      </c>
      <c r="F177" s="24">
        <v>5.16</v>
      </c>
      <c r="G177" s="24">
        <v>0</v>
      </c>
      <c r="H177" s="24">
        <v>0</v>
      </c>
      <c r="I177" s="24">
        <v>193.756419531999</v>
      </c>
      <c r="J177" s="24">
        <v>189.06413324504078</v>
      </c>
    </row>
    <row r="178" spans="1:10" x14ac:dyDescent="0.3">
      <c r="A178" s="22">
        <f t="shared" si="41"/>
        <v>162</v>
      </c>
      <c r="B178" s="23" t="s">
        <v>114</v>
      </c>
      <c r="C178" s="23" t="s">
        <v>287</v>
      </c>
      <c r="D178" s="24">
        <f>+'B-9 2025'!I178</f>
        <v>527.65998268632086</v>
      </c>
      <c r="E178" s="24">
        <v>263.01425034352644</v>
      </c>
      <c r="F178" s="24">
        <v>0</v>
      </c>
      <c r="G178" s="24">
        <v>0</v>
      </c>
      <c r="H178" s="24">
        <v>0</v>
      </c>
      <c r="I178" s="24">
        <v>790.67423302984696</v>
      </c>
      <c r="J178" s="24">
        <v>659.16710785808402</v>
      </c>
    </row>
    <row r="179" spans="1:10" x14ac:dyDescent="0.3">
      <c r="A179" s="22">
        <f t="shared" si="41"/>
        <v>163</v>
      </c>
      <c r="B179" s="23" t="s">
        <v>723</v>
      </c>
      <c r="C179" s="23"/>
      <c r="D179" s="27">
        <f>SUM(D173:D178)</f>
        <v>10839.249304574005</v>
      </c>
      <c r="E179" s="27">
        <f t="shared" ref="E179:H179" si="51">SUM(E173:E178)</f>
        <v>1745.6125073775661</v>
      </c>
      <c r="F179" s="27">
        <f>SUM(F173:F178)</f>
        <v>5.16</v>
      </c>
      <c r="G179" s="27">
        <f t="shared" ref="G179" si="52">SUM(G173:G178)</f>
        <v>0</v>
      </c>
      <c r="H179" s="27">
        <f t="shared" si="51"/>
        <v>0</v>
      </c>
      <c r="I179" s="27">
        <f t="shared" ref="I179:J179" si="53">SUM(I173:I178)</f>
        <v>12579.701811951583</v>
      </c>
      <c r="J179" s="27">
        <f t="shared" si="53"/>
        <v>11709.496054929461</v>
      </c>
    </row>
    <row r="180" spans="1:10" x14ac:dyDescent="0.3">
      <c r="A180" s="22">
        <f t="shared" si="41"/>
        <v>164</v>
      </c>
      <c r="B180" s="23"/>
      <c r="C180" s="23"/>
      <c r="D180" s="30"/>
      <c r="E180" s="30"/>
      <c r="F180" s="30"/>
      <c r="G180" s="30"/>
      <c r="H180" s="30"/>
      <c r="I180" s="30"/>
      <c r="J180" s="30"/>
    </row>
    <row r="181" spans="1:10" x14ac:dyDescent="0.3">
      <c r="A181" s="22">
        <f t="shared" si="41"/>
        <v>165</v>
      </c>
      <c r="B181" s="23" t="s">
        <v>115</v>
      </c>
      <c r="C181" s="23" t="s">
        <v>282</v>
      </c>
      <c r="D181" s="24">
        <f>+'B-9 2025'!I181</f>
        <v>1878.2736552929</v>
      </c>
      <c r="E181" s="24">
        <v>67.047604707099723</v>
      </c>
      <c r="F181" s="24">
        <v>0</v>
      </c>
      <c r="G181" s="24">
        <v>0</v>
      </c>
      <c r="H181" s="24">
        <v>0</v>
      </c>
      <c r="I181" s="24">
        <v>1945.3212599999999</v>
      </c>
      <c r="J181" s="24">
        <v>1931.1838668040714</v>
      </c>
    </row>
    <row r="182" spans="1:10" x14ac:dyDescent="0.3">
      <c r="A182" s="22">
        <f t="shared" si="41"/>
        <v>166</v>
      </c>
      <c r="B182" s="23" t="s">
        <v>116</v>
      </c>
      <c r="C182" s="23" t="s">
        <v>283</v>
      </c>
      <c r="D182" s="24">
        <f>+'B-9 2025'!I182</f>
        <v>1942.2053700000001</v>
      </c>
      <c r="E182" s="24">
        <v>3.2617899999999991</v>
      </c>
      <c r="F182" s="24">
        <v>0</v>
      </c>
      <c r="G182" s="24">
        <v>0</v>
      </c>
      <c r="H182" s="24">
        <v>0</v>
      </c>
      <c r="I182" s="24">
        <v>1945.4671599999999</v>
      </c>
      <c r="J182" s="24">
        <v>1943.8362649999967</v>
      </c>
    </row>
    <row r="183" spans="1:10" x14ac:dyDescent="0.3">
      <c r="A183" s="22">
        <f t="shared" si="41"/>
        <v>167</v>
      </c>
      <c r="B183" s="23" t="s">
        <v>117</v>
      </c>
      <c r="C183" s="23" t="s">
        <v>284</v>
      </c>
      <c r="D183" s="24">
        <f>+'B-9 2025'!I183</f>
        <v>10182.170169999999</v>
      </c>
      <c r="E183" s="24">
        <v>257.34338999999994</v>
      </c>
      <c r="F183" s="24">
        <v>0</v>
      </c>
      <c r="G183" s="24">
        <v>0</v>
      </c>
      <c r="H183" s="24">
        <v>0</v>
      </c>
      <c r="I183" s="24">
        <v>10439.513560000001</v>
      </c>
      <c r="J183" s="24">
        <v>10310.841864999999</v>
      </c>
    </row>
    <row r="184" spans="1:10" x14ac:dyDescent="0.3">
      <c r="A184" s="22">
        <f t="shared" si="41"/>
        <v>168</v>
      </c>
      <c r="B184" s="23" t="s">
        <v>118</v>
      </c>
      <c r="C184" s="23" t="s">
        <v>285</v>
      </c>
      <c r="D184" s="24">
        <f>+'B-9 2025'!I184</f>
        <v>3914.5896000000002</v>
      </c>
      <c r="E184" s="24">
        <v>6.6231999999999998</v>
      </c>
      <c r="F184" s="24">
        <v>0</v>
      </c>
      <c r="G184" s="24">
        <v>0</v>
      </c>
      <c r="H184" s="24">
        <v>0</v>
      </c>
      <c r="I184" s="24">
        <v>3921.2127999999998</v>
      </c>
      <c r="J184" s="24">
        <v>3917.9011999999971</v>
      </c>
    </row>
    <row r="185" spans="1:10" x14ac:dyDescent="0.3">
      <c r="A185" s="22">
        <f t="shared" si="41"/>
        <v>169</v>
      </c>
      <c r="B185" s="23" t="s">
        <v>119</v>
      </c>
      <c r="C185" s="23" t="s">
        <v>286</v>
      </c>
      <c r="D185" s="24">
        <f>+'B-9 2025'!I185</f>
        <v>1119.0792503564301</v>
      </c>
      <c r="E185" s="24">
        <v>132.9743312079207</v>
      </c>
      <c r="F185" s="24">
        <v>0</v>
      </c>
      <c r="G185" s="24">
        <v>0</v>
      </c>
      <c r="H185" s="24">
        <v>0</v>
      </c>
      <c r="I185" s="24">
        <v>1252.05358156435</v>
      </c>
      <c r="J185" s="24">
        <v>1185.56641596039</v>
      </c>
    </row>
    <row r="186" spans="1:10" x14ac:dyDescent="0.3">
      <c r="A186" s="22">
        <f t="shared" si="41"/>
        <v>170</v>
      </c>
      <c r="B186" s="23" t="s">
        <v>120</v>
      </c>
      <c r="C186" s="23" t="s">
        <v>287</v>
      </c>
      <c r="D186" s="24">
        <f>+'B-9 2025'!I186</f>
        <v>525.11997457516293</v>
      </c>
      <c r="E186" s="24">
        <v>59.705198235294588</v>
      </c>
      <c r="F186" s="24">
        <v>2.0399999999999996</v>
      </c>
      <c r="G186" s="24">
        <v>0</v>
      </c>
      <c r="H186" s="24">
        <v>0</v>
      </c>
      <c r="I186" s="24">
        <v>582.78517281045902</v>
      </c>
      <c r="J186" s="24">
        <v>553.96877424836657</v>
      </c>
    </row>
    <row r="187" spans="1:10" x14ac:dyDescent="0.3">
      <c r="A187" s="22">
        <f t="shared" si="41"/>
        <v>171</v>
      </c>
      <c r="B187" s="23" t="s">
        <v>121</v>
      </c>
      <c r="C187" s="23" t="s">
        <v>287</v>
      </c>
      <c r="D187" s="24">
        <f>+'B-9 2025'!I187</f>
        <v>21.33</v>
      </c>
      <c r="E187" s="24">
        <v>0</v>
      </c>
      <c r="F187" s="24">
        <v>0</v>
      </c>
      <c r="G187" s="24">
        <v>0</v>
      </c>
      <c r="H187" s="24">
        <v>0</v>
      </c>
      <c r="I187" s="24">
        <v>21.33</v>
      </c>
      <c r="J187" s="24">
        <v>21.329999999999991</v>
      </c>
    </row>
    <row r="188" spans="1:10" x14ac:dyDescent="0.3">
      <c r="A188" s="22">
        <f t="shared" si="41"/>
        <v>172</v>
      </c>
      <c r="B188" s="23" t="s">
        <v>724</v>
      </c>
      <c r="C188" s="23"/>
      <c r="D188" s="27">
        <f>SUM(D181:D187)</f>
        <v>19582.768020224492</v>
      </c>
      <c r="E188" s="27">
        <f t="shared" ref="E188:H188" si="54">SUM(E181:E187)</f>
        <v>526.95551415031491</v>
      </c>
      <c r="F188" s="27">
        <f>SUM(F181:F187)</f>
        <v>2.0399999999999996</v>
      </c>
      <c r="G188" s="27">
        <f t="shared" ref="G188" si="55">SUM(G181:G187)</f>
        <v>0</v>
      </c>
      <c r="H188" s="27">
        <f t="shared" si="54"/>
        <v>0</v>
      </c>
      <c r="I188" s="27">
        <f t="shared" ref="I188:J188" si="56">SUM(I181:I187)</f>
        <v>20107.68353437481</v>
      </c>
      <c r="J188" s="27">
        <f t="shared" si="56"/>
        <v>19864.628387012821</v>
      </c>
    </row>
    <row r="189" spans="1:10" x14ac:dyDescent="0.3">
      <c r="A189" s="22">
        <f t="shared" si="41"/>
        <v>173</v>
      </c>
      <c r="B189" s="23"/>
      <c r="C189" s="23"/>
      <c r="D189" s="24"/>
      <c r="E189" s="24"/>
      <c r="F189" s="24"/>
      <c r="G189" s="24"/>
      <c r="H189" s="24"/>
      <c r="I189" s="24"/>
      <c r="J189" s="24"/>
    </row>
    <row r="190" spans="1:10" x14ac:dyDescent="0.3">
      <c r="A190" s="22">
        <f t="shared" si="41"/>
        <v>174</v>
      </c>
      <c r="B190" s="29" t="s">
        <v>122</v>
      </c>
      <c r="C190" s="29" t="s">
        <v>282</v>
      </c>
      <c r="D190" s="24">
        <f>+'B-9 2025'!I190</f>
        <v>3477.3035577148671</v>
      </c>
      <c r="E190" s="24">
        <v>84.072810634973735</v>
      </c>
      <c r="F190" s="24">
        <v>56.880000000000017</v>
      </c>
      <c r="G190" s="24">
        <v>45.143000000000001</v>
      </c>
      <c r="H190" s="24">
        <v>0</v>
      </c>
      <c r="I190" s="24">
        <v>3459.3533683498399</v>
      </c>
      <c r="J190" s="24">
        <v>3466.0580053441954</v>
      </c>
    </row>
    <row r="191" spans="1:10" x14ac:dyDescent="0.3">
      <c r="A191" s="22">
        <f t="shared" si="41"/>
        <v>175</v>
      </c>
      <c r="B191" s="29" t="s">
        <v>123</v>
      </c>
      <c r="C191" s="29" t="s">
        <v>283</v>
      </c>
      <c r="D191" s="24">
        <f>+'B-9 2025'!I191</f>
        <v>-193.112529906682</v>
      </c>
      <c r="E191" s="24">
        <v>18.093331479630447</v>
      </c>
      <c r="F191" s="24">
        <v>0</v>
      </c>
      <c r="G191" s="24">
        <v>59.807000000000002</v>
      </c>
      <c r="H191" s="24">
        <v>0</v>
      </c>
      <c r="I191" s="24">
        <v>-234.826198427051</v>
      </c>
      <c r="J191" s="24">
        <v>-215.31626047837594</v>
      </c>
    </row>
    <row r="192" spans="1:10" x14ac:dyDescent="0.3">
      <c r="A192" s="22">
        <f t="shared" si="41"/>
        <v>176</v>
      </c>
      <c r="B192" s="29" t="s">
        <v>124</v>
      </c>
      <c r="C192" s="29" t="s">
        <v>283</v>
      </c>
      <c r="D192" s="24">
        <f>+'B-9 2025'!I192</f>
        <v>6056.1102069999897</v>
      </c>
      <c r="E192" s="24">
        <v>3.5122769999999939</v>
      </c>
      <c r="F192" s="24">
        <v>173.16000000000005</v>
      </c>
      <c r="G192" s="24">
        <v>0</v>
      </c>
      <c r="H192" s="24">
        <v>0</v>
      </c>
      <c r="I192" s="24">
        <v>5886.4624839999797</v>
      </c>
      <c r="J192" s="24">
        <v>5971.2942819999798</v>
      </c>
    </row>
    <row r="193" spans="1:10" x14ac:dyDescent="0.3">
      <c r="A193" s="22">
        <f t="shared" si="41"/>
        <v>177</v>
      </c>
      <c r="B193" s="29" t="s">
        <v>125</v>
      </c>
      <c r="C193" s="29" t="s">
        <v>284</v>
      </c>
      <c r="D193" s="24">
        <f>+'B-9 2025'!I193</f>
        <v>62265.034109923043</v>
      </c>
      <c r="E193" s="24">
        <v>703.80625412930578</v>
      </c>
      <c r="F193" s="24">
        <v>19.2</v>
      </c>
      <c r="G193" s="24">
        <v>488.61299999999994</v>
      </c>
      <c r="H193" s="24">
        <v>0</v>
      </c>
      <c r="I193" s="24">
        <v>62461.027364052345</v>
      </c>
      <c r="J193" s="24">
        <v>62299.248061285572</v>
      </c>
    </row>
    <row r="194" spans="1:10" x14ac:dyDescent="0.3">
      <c r="A194" s="22">
        <f t="shared" si="41"/>
        <v>178</v>
      </c>
      <c r="B194" s="29" t="s">
        <v>126</v>
      </c>
      <c r="C194" s="29" t="s">
        <v>284</v>
      </c>
      <c r="D194" s="24">
        <f>+'B-9 2025'!I194</f>
        <v>56.1982660026666</v>
      </c>
      <c r="E194" s="24">
        <v>19.992760848491926</v>
      </c>
      <c r="F194" s="24">
        <v>4560.5042820000099</v>
      </c>
      <c r="G194" s="24">
        <v>0</v>
      </c>
      <c r="H194" s="24">
        <v>0</v>
      </c>
      <c r="I194" s="24">
        <v>-4484.3132551488507</v>
      </c>
      <c r="J194" s="24">
        <v>-1289.4315559636027</v>
      </c>
    </row>
    <row r="195" spans="1:10" x14ac:dyDescent="0.3">
      <c r="A195" s="22">
        <f t="shared" si="41"/>
        <v>179</v>
      </c>
      <c r="B195" s="29" t="s">
        <v>127</v>
      </c>
      <c r="C195" s="29" t="s">
        <v>285</v>
      </c>
      <c r="D195" s="24">
        <f>+'B-9 2025'!I195</f>
        <v>17300.894641366278</v>
      </c>
      <c r="E195" s="24">
        <v>171.68354991916058</v>
      </c>
      <c r="F195" s="24">
        <v>0</v>
      </c>
      <c r="G195" s="24">
        <v>128.23499999999999</v>
      </c>
      <c r="H195" s="24">
        <v>0</v>
      </c>
      <c r="I195" s="24">
        <v>17344.343191285428</v>
      </c>
      <c r="J195" s="24">
        <v>17306.781353824557</v>
      </c>
    </row>
    <row r="196" spans="1:10" x14ac:dyDescent="0.3">
      <c r="A196" s="22">
        <f t="shared" si="41"/>
        <v>180</v>
      </c>
      <c r="B196" s="29" t="s">
        <v>128</v>
      </c>
      <c r="C196" s="29" t="s">
        <v>286</v>
      </c>
      <c r="D196" s="24">
        <f>+'B-9 2025'!I196</f>
        <v>4429.3951864560104</v>
      </c>
      <c r="E196" s="24">
        <v>84.190612492129986</v>
      </c>
      <c r="F196" s="24">
        <v>20.879999999999995</v>
      </c>
      <c r="G196" s="24">
        <v>52.625000000000007</v>
      </c>
      <c r="H196" s="24">
        <v>0</v>
      </c>
      <c r="I196" s="24">
        <v>4440.08079894814</v>
      </c>
      <c r="J196" s="24">
        <v>4431.769618949992</v>
      </c>
    </row>
    <row r="197" spans="1:10" x14ac:dyDescent="0.3">
      <c r="A197" s="22">
        <f t="shared" si="41"/>
        <v>181</v>
      </c>
      <c r="B197" s="29" t="s">
        <v>129</v>
      </c>
      <c r="C197" s="29" t="s">
        <v>287</v>
      </c>
      <c r="D197" s="24">
        <f>+'B-9 2025'!I197</f>
        <v>745.51538338555963</v>
      </c>
      <c r="E197" s="24">
        <v>-0.22365272327255353</v>
      </c>
      <c r="F197" s="24">
        <v>1.5599999999999996</v>
      </c>
      <c r="G197" s="24">
        <v>9.1679999999999993</v>
      </c>
      <c r="H197" s="24">
        <v>0</v>
      </c>
      <c r="I197" s="24">
        <v>734.56373066228707</v>
      </c>
      <c r="J197" s="24">
        <v>739.70452447295474</v>
      </c>
    </row>
    <row r="198" spans="1:10" x14ac:dyDescent="0.3">
      <c r="A198" s="22">
        <f t="shared" si="41"/>
        <v>182</v>
      </c>
      <c r="B198" s="56" t="s">
        <v>725</v>
      </c>
      <c r="C198" s="23"/>
      <c r="D198" s="27">
        <f>SUM(D190:D197)</f>
        <v>94137.338821941739</v>
      </c>
      <c r="E198" s="27">
        <f t="shared" ref="E198:H198" si="57">SUM(E190:E197)</f>
        <v>1085.1279437804199</v>
      </c>
      <c r="F198" s="27">
        <f>SUM(F190:F197)</f>
        <v>4832.1842820000102</v>
      </c>
      <c r="G198" s="27">
        <f t="shared" ref="G198" si="58">SUM(G190:G197)</f>
        <v>783.59100000000001</v>
      </c>
      <c r="H198" s="27">
        <f t="shared" si="57"/>
        <v>0</v>
      </c>
      <c r="I198" s="27">
        <f t="shared" ref="I198:J198" si="59">SUM(I190:I197)</f>
        <v>89606.691483722112</v>
      </c>
      <c r="J198" s="27">
        <f t="shared" si="59"/>
        <v>92710.108029435272</v>
      </c>
    </row>
    <row r="199" spans="1:10" x14ac:dyDescent="0.3">
      <c r="A199" s="22">
        <f t="shared" si="41"/>
        <v>183</v>
      </c>
      <c r="B199" s="23"/>
      <c r="C199" s="23"/>
      <c r="D199" s="24"/>
      <c r="E199" s="24"/>
      <c r="F199" s="24"/>
      <c r="G199" s="24"/>
      <c r="H199" s="24"/>
      <c r="I199" s="24"/>
      <c r="J199" s="24"/>
    </row>
    <row r="200" spans="1:10" x14ac:dyDescent="0.3">
      <c r="A200" s="22">
        <f t="shared" si="41"/>
        <v>184</v>
      </c>
      <c r="B200" s="29" t="s">
        <v>130</v>
      </c>
      <c r="C200" s="29" t="s">
        <v>282</v>
      </c>
      <c r="D200" s="24">
        <f>+'B-9 2025'!I200</f>
        <v>5914.0248873960199</v>
      </c>
      <c r="E200" s="24">
        <v>264.06314460396021</v>
      </c>
      <c r="F200" s="24">
        <v>24.24</v>
      </c>
      <c r="G200" s="24">
        <v>0</v>
      </c>
      <c r="H200" s="24">
        <v>0</v>
      </c>
      <c r="I200" s="24">
        <v>6153.8480319999699</v>
      </c>
      <c r="J200" s="24">
        <v>6038.7071090530362</v>
      </c>
    </row>
    <row r="201" spans="1:10" x14ac:dyDescent="0.3">
      <c r="A201" s="22">
        <f t="shared" si="41"/>
        <v>185</v>
      </c>
      <c r="B201" s="29" t="s">
        <v>131</v>
      </c>
      <c r="C201" s="29" t="s">
        <v>283</v>
      </c>
      <c r="D201" s="24">
        <f>+'B-9 2025'!I201</f>
        <v>8383.6109802647097</v>
      </c>
      <c r="E201" s="24">
        <v>566.1161655882355</v>
      </c>
      <c r="F201" s="24">
        <v>20.879999999999995</v>
      </c>
      <c r="G201" s="24">
        <v>0</v>
      </c>
      <c r="H201" s="24">
        <v>0</v>
      </c>
      <c r="I201" s="24">
        <v>8928.8471458529493</v>
      </c>
      <c r="J201" s="24">
        <v>8656.3171352058871</v>
      </c>
    </row>
    <row r="202" spans="1:10" x14ac:dyDescent="0.3">
      <c r="A202" s="22">
        <f t="shared" si="41"/>
        <v>186</v>
      </c>
      <c r="B202" s="29" t="s">
        <v>132</v>
      </c>
      <c r="C202" s="29" t="s">
        <v>284</v>
      </c>
      <c r="D202" s="24">
        <f>+'B-9 2025'!I202</f>
        <v>26576.240000000002</v>
      </c>
      <c r="E202" s="24">
        <v>0</v>
      </c>
      <c r="F202" s="24">
        <v>13.199999999999998</v>
      </c>
      <c r="G202" s="24">
        <v>0</v>
      </c>
      <c r="H202" s="24">
        <v>0</v>
      </c>
      <c r="I202" s="24">
        <v>26563.040000000001</v>
      </c>
      <c r="J202" s="24">
        <v>26569.64</v>
      </c>
    </row>
    <row r="203" spans="1:10" x14ac:dyDescent="0.3">
      <c r="A203" s="22">
        <f t="shared" si="41"/>
        <v>187</v>
      </c>
      <c r="B203" s="29" t="s">
        <v>133</v>
      </c>
      <c r="C203" s="29" t="s">
        <v>285</v>
      </c>
      <c r="D203" s="24">
        <f>+'B-9 2025'!I203</f>
        <v>7868.0974639999995</v>
      </c>
      <c r="E203" s="24">
        <v>9.4424879999999991</v>
      </c>
      <c r="F203" s="24">
        <v>0</v>
      </c>
      <c r="G203" s="24">
        <v>0</v>
      </c>
      <c r="H203" s="24">
        <v>0</v>
      </c>
      <c r="I203" s="24">
        <v>7877.5399519999992</v>
      </c>
      <c r="J203" s="24">
        <v>7872.8187079999971</v>
      </c>
    </row>
    <row r="204" spans="1:10" x14ac:dyDescent="0.3">
      <c r="A204" s="22">
        <f t="shared" si="41"/>
        <v>188</v>
      </c>
      <c r="B204" s="29" t="s">
        <v>134</v>
      </c>
      <c r="C204" s="29" t="s">
        <v>286</v>
      </c>
      <c r="D204" s="24">
        <f>+'B-9 2025'!I204</f>
        <v>6711.3043417986801</v>
      </c>
      <c r="E204" s="24">
        <v>237.45331820132199</v>
      </c>
      <c r="F204" s="24">
        <v>21.84</v>
      </c>
      <c r="G204" s="24">
        <v>0</v>
      </c>
      <c r="H204" s="24">
        <v>0</v>
      </c>
      <c r="I204" s="24">
        <v>6926.9176600000101</v>
      </c>
      <c r="J204" s="24">
        <v>6856.1436988855094</v>
      </c>
    </row>
    <row r="205" spans="1:10" x14ac:dyDescent="0.3">
      <c r="A205" s="22">
        <f t="shared" si="41"/>
        <v>189</v>
      </c>
      <c r="B205" s="29" t="s">
        <v>135</v>
      </c>
      <c r="C205" s="29" t="s">
        <v>287</v>
      </c>
      <c r="D205" s="24">
        <f>+'B-9 2025'!I205</f>
        <v>884.87893716503197</v>
      </c>
      <c r="E205" s="24">
        <v>61.507343156862902</v>
      </c>
      <c r="F205" s="24">
        <v>4.4400000000000004</v>
      </c>
      <c r="G205" s="24">
        <v>0</v>
      </c>
      <c r="H205" s="24">
        <v>0</v>
      </c>
      <c r="I205" s="24">
        <v>941.94628032189507</v>
      </c>
      <c r="J205" s="24">
        <v>913.42667950490181</v>
      </c>
    </row>
    <row r="206" spans="1:10" x14ac:dyDescent="0.3">
      <c r="A206" s="22">
        <f t="shared" si="41"/>
        <v>190</v>
      </c>
      <c r="B206" s="56" t="s">
        <v>726</v>
      </c>
      <c r="C206" s="23"/>
      <c r="D206" s="27">
        <f>SUM(D200:D205)</f>
        <v>56338.156610624443</v>
      </c>
      <c r="E206" s="27">
        <f t="shared" ref="E206:H206" si="60">SUM(E200:E205)</f>
        <v>1138.5824595503807</v>
      </c>
      <c r="F206" s="27">
        <f>SUM(F200:F205)</f>
        <v>84.59999999999998</v>
      </c>
      <c r="G206" s="27">
        <f t="shared" ref="G206" si="61">SUM(G200:G205)</f>
        <v>0</v>
      </c>
      <c r="H206" s="27">
        <f t="shared" si="60"/>
        <v>0</v>
      </c>
      <c r="I206" s="27">
        <f t="shared" ref="I206:J206" si="62">SUM(I200:I205)</f>
        <v>57392.139070174817</v>
      </c>
      <c r="J206" s="27">
        <f t="shared" si="62"/>
        <v>56907.053330649331</v>
      </c>
    </row>
    <row r="207" spans="1:10" x14ac:dyDescent="0.3">
      <c r="A207" s="22">
        <f t="shared" si="41"/>
        <v>191</v>
      </c>
      <c r="B207" s="23"/>
      <c r="C207" s="23"/>
      <c r="D207" s="24"/>
      <c r="E207" s="24"/>
      <c r="F207" s="24"/>
      <c r="G207" s="24"/>
      <c r="H207" s="24"/>
      <c r="I207" s="24"/>
      <c r="J207" s="24"/>
    </row>
    <row r="208" spans="1:10" x14ac:dyDescent="0.3">
      <c r="A208" s="22">
        <f t="shared" si="41"/>
        <v>192</v>
      </c>
      <c r="B208" s="54" t="s">
        <v>136</v>
      </c>
      <c r="C208" s="54" t="s">
        <v>282</v>
      </c>
      <c r="D208" s="24">
        <f>+'B-9 2025'!I208</f>
        <v>217.00368999999901</v>
      </c>
      <c r="E208" s="24">
        <v>34.071230000000007</v>
      </c>
      <c r="F208" s="24">
        <v>0</v>
      </c>
      <c r="G208" s="24">
        <v>0</v>
      </c>
      <c r="H208" s="24">
        <v>0</v>
      </c>
      <c r="I208" s="24">
        <v>251.074919999999</v>
      </c>
      <c r="J208" s="24">
        <v>234.03930499999899</v>
      </c>
    </row>
    <row r="209" spans="1:10" x14ac:dyDescent="0.3">
      <c r="A209" s="22">
        <f t="shared" si="41"/>
        <v>193</v>
      </c>
      <c r="B209" s="54" t="s">
        <v>378</v>
      </c>
      <c r="C209" s="54" t="s">
        <v>283</v>
      </c>
      <c r="D209" s="24">
        <f>+'B-9 2025'!I209</f>
        <v>46.59</v>
      </c>
      <c r="E209" s="24">
        <v>0</v>
      </c>
      <c r="F209" s="24">
        <v>0</v>
      </c>
      <c r="G209" s="24">
        <v>0</v>
      </c>
      <c r="H209" s="24">
        <v>0</v>
      </c>
      <c r="I209" s="24">
        <v>46.59</v>
      </c>
      <c r="J209" s="24">
        <v>46.590000000000018</v>
      </c>
    </row>
    <row r="210" spans="1:10" x14ac:dyDescent="0.3">
      <c r="A210" s="22">
        <f t="shared" si="41"/>
        <v>194</v>
      </c>
      <c r="B210" s="54" t="s">
        <v>379</v>
      </c>
      <c r="C210" s="54" t="s">
        <v>284</v>
      </c>
      <c r="D210" s="24">
        <f>+'B-9 2025'!I210</f>
        <v>-177.87</v>
      </c>
      <c r="E210" s="24">
        <v>0</v>
      </c>
      <c r="F210" s="24">
        <v>0</v>
      </c>
      <c r="G210" s="24">
        <v>0</v>
      </c>
      <c r="H210" s="24">
        <v>0</v>
      </c>
      <c r="I210" s="24">
        <v>-177.87</v>
      </c>
      <c r="J210" s="24">
        <v>-177.86999999999995</v>
      </c>
    </row>
    <row r="211" spans="1:10" x14ac:dyDescent="0.3">
      <c r="A211" s="22">
        <f t="shared" ref="A211:A274" si="63">+A210+1</f>
        <v>195</v>
      </c>
      <c r="B211" s="54" t="s">
        <v>380</v>
      </c>
      <c r="C211" s="54" t="s">
        <v>285</v>
      </c>
      <c r="D211" s="24">
        <f>+'B-9 2025'!I211</f>
        <v>11.36</v>
      </c>
      <c r="E211" s="24">
        <v>0</v>
      </c>
      <c r="F211" s="24">
        <v>0</v>
      </c>
      <c r="G211" s="24">
        <v>0</v>
      </c>
      <c r="H211" s="24">
        <v>0</v>
      </c>
      <c r="I211" s="24">
        <v>11.36</v>
      </c>
      <c r="J211" s="24">
        <v>11.360000000000001</v>
      </c>
    </row>
    <row r="212" spans="1:10" x14ac:dyDescent="0.3">
      <c r="A212" s="22">
        <f t="shared" si="63"/>
        <v>196</v>
      </c>
      <c r="B212" s="54" t="s">
        <v>381</v>
      </c>
      <c r="C212" s="54" t="s">
        <v>286</v>
      </c>
      <c r="D212" s="24">
        <f>+'B-9 2025'!I212</f>
        <v>-204.66</v>
      </c>
      <c r="E212" s="24">
        <v>0</v>
      </c>
      <c r="F212" s="24">
        <v>0</v>
      </c>
      <c r="G212" s="24">
        <v>0</v>
      </c>
      <c r="H212" s="24">
        <v>0</v>
      </c>
      <c r="I212" s="24">
        <v>-204.66</v>
      </c>
      <c r="J212" s="24">
        <v>-204.66</v>
      </c>
    </row>
    <row r="213" spans="1:10" x14ac:dyDescent="0.3">
      <c r="A213" s="22">
        <f t="shared" si="63"/>
        <v>197</v>
      </c>
      <c r="B213" s="54" t="s">
        <v>137</v>
      </c>
      <c r="C213" s="54" t="s">
        <v>287</v>
      </c>
      <c r="D213" s="24">
        <f>+'B-9 2025'!I213</f>
        <v>-222.01</v>
      </c>
      <c r="E213" s="24">
        <v>0</v>
      </c>
      <c r="F213" s="24">
        <v>0</v>
      </c>
      <c r="G213" s="24">
        <v>0</v>
      </c>
      <c r="H213" s="24">
        <v>0</v>
      </c>
      <c r="I213" s="24">
        <v>-222.01</v>
      </c>
      <c r="J213" s="24">
        <v>-222.01000000000002</v>
      </c>
    </row>
    <row r="214" spans="1:10" x14ac:dyDescent="0.3">
      <c r="A214" s="22">
        <f t="shared" si="63"/>
        <v>198</v>
      </c>
      <c r="B214" s="53" t="s">
        <v>727</v>
      </c>
      <c r="C214" s="23"/>
      <c r="D214" s="27">
        <f t="shared" ref="D214:J214" si="64">SUM(D208:D213)</f>
        <v>-329.58631000000099</v>
      </c>
      <c r="E214" s="27">
        <f t="shared" si="64"/>
        <v>34.071230000000007</v>
      </c>
      <c r="F214" s="27">
        <f t="shared" si="64"/>
        <v>0</v>
      </c>
      <c r="G214" s="27">
        <f t="shared" si="64"/>
        <v>0</v>
      </c>
      <c r="H214" s="27">
        <f t="shared" si="64"/>
        <v>0</v>
      </c>
      <c r="I214" s="27">
        <f t="shared" si="64"/>
        <v>-295.51508000000092</v>
      </c>
      <c r="J214" s="27">
        <f t="shared" si="64"/>
        <v>-312.55069500000093</v>
      </c>
    </row>
    <row r="215" spans="1:10" x14ac:dyDescent="0.3">
      <c r="A215" s="22">
        <f t="shared" si="63"/>
        <v>199</v>
      </c>
      <c r="B215" s="23"/>
      <c r="C215" s="23"/>
      <c r="D215" s="24"/>
      <c r="E215" s="24"/>
      <c r="F215" s="24"/>
      <c r="G215" s="24"/>
      <c r="H215" s="24"/>
      <c r="I215" s="24"/>
      <c r="J215" s="24"/>
    </row>
    <row r="216" spans="1:10" x14ac:dyDescent="0.3">
      <c r="A216" s="22">
        <f t="shared" si="63"/>
        <v>200</v>
      </c>
      <c r="B216" s="29" t="s">
        <v>138</v>
      </c>
      <c r="C216" s="29" t="s">
        <v>282</v>
      </c>
      <c r="D216" s="24">
        <f>+'B-9 2025'!I216</f>
        <v>3725.4592234315751</v>
      </c>
      <c r="E216" s="24">
        <v>168.37605121561913</v>
      </c>
      <c r="F216" s="24">
        <v>9</v>
      </c>
      <c r="G216" s="24">
        <v>8.5779999999999994</v>
      </c>
      <c r="H216" s="24">
        <v>0</v>
      </c>
      <c r="I216" s="24">
        <v>3876.2572746471992</v>
      </c>
      <c r="J216" s="24">
        <v>3798.8107469735082</v>
      </c>
    </row>
    <row r="217" spans="1:10" x14ac:dyDescent="0.3">
      <c r="A217" s="22">
        <f t="shared" si="63"/>
        <v>201</v>
      </c>
      <c r="B217" s="29" t="s">
        <v>139</v>
      </c>
      <c r="C217" s="29" t="s">
        <v>283</v>
      </c>
      <c r="D217" s="24">
        <f>+'B-9 2025'!I217</f>
        <v>-55.848619999999293</v>
      </c>
      <c r="E217" s="24">
        <v>60.740460000000013</v>
      </c>
      <c r="F217" s="24">
        <v>0</v>
      </c>
      <c r="G217" s="24">
        <v>0</v>
      </c>
      <c r="H217" s="24">
        <v>0</v>
      </c>
      <c r="I217" s="24">
        <v>4.8918400000008297</v>
      </c>
      <c r="J217" s="24">
        <v>-25.47838999999923</v>
      </c>
    </row>
    <row r="218" spans="1:10" x14ac:dyDescent="0.3">
      <c r="A218" s="22">
        <f t="shared" si="63"/>
        <v>202</v>
      </c>
      <c r="B218" s="29" t="s">
        <v>140</v>
      </c>
      <c r="C218" s="29" t="s">
        <v>283</v>
      </c>
      <c r="D218" s="24">
        <f>+'B-9 2025'!I218</f>
        <v>2370.8919317998639</v>
      </c>
      <c r="E218" s="24">
        <v>-295.71528228862508</v>
      </c>
      <c r="F218" s="24">
        <v>74.52</v>
      </c>
      <c r="G218" s="24">
        <v>10.289</v>
      </c>
      <c r="H218" s="24">
        <v>0</v>
      </c>
      <c r="I218" s="24">
        <v>1990.3676495112466</v>
      </c>
      <c r="J218" s="24">
        <v>2177.8359233625679</v>
      </c>
    </row>
    <row r="219" spans="1:10" x14ac:dyDescent="0.3">
      <c r="A219" s="22">
        <f t="shared" si="63"/>
        <v>203</v>
      </c>
      <c r="B219" s="29" t="s">
        <v>141</v>
      </c>
      <c r="C219" s="29" t="s">
        <v>284</v>
      </c>
      <c r="D219" s="24">
        <f>+'B-9 2025'!I219</f>
        <v>20234.062661278535</v>
      </c>
      <c r="E219" s="24">
        <v>1748.0254401254108</v>
      </c>
      <c r="F219" s="24">
        <v>659.40000000000009</v>
      </c>
      <c r="G219" s="24">
        <v>57.152999999999999</v>
      </c>
      <c r="H219" s="24">
        <v>0</v>
      </c>
      <c r="I219" s="24">
        <v>21265.535101403948</v>
      </c>
      <c r="J219" s="24">
        <v>20738.955661661763</v>
      </c>
    </row>
    <row r="220" spans="1:10" x14ac:dyDescent="0.3">
      <c r="A220" s="22">
        <f t="shared" si="63"/>
        <v>204</v>
      </c>
      <c r="B220" s="29" t="s">
        <v>142</v>
      </c>
      <c r="C220" s="29" t="s">
        <v>285</v>
      </c>
      <c r="D220" s="24">
        <f>+'B-9 2025'!I220</f>
        <v>3030.5119087904695</v>
      </c>
      <c r="E220" s="24">
        <v>151.39369013005492</v>
      </c>
      <c r="F220" s="24">
        <v>253.19999999999996</v>
      </c>
      <c r="G220" s="24">
        <v>9.0830000000000002</v>
      </c>
      <c r="H220" s="24">
        <v>0</v>
      </c>
      <c r="I220" s="24">
        <v>2919.6225989205209</v>
      </c>
      <c r="J220" s="24">
        <v>2973.3895759969018</v>
      </c>
    </row>
    <row r="221" spans="1:10" x14ac:dyDescent="0.3">
      <c r="A221" s="22">
        <f t="shared" si="63"/>
        <v>205</v>
      </c>
      <c r="B221" s="29" t="s">
        <v>143</v>
      </c>
      <c r="C221" s="29" t="s">
        <v>286</v>
      </c>
      <c r="D221" s="24">
        <f>+'B-9 2025'!I221</f>
        <v>4213.7822322318461</v>
      </c>
      <c r="E221" s="24">
        <v>330.82511599991534</v>
      </c>
      <c r="F221" s="24">
        <v>37.08</v>
      </c>
      <c r="G221" s="24">
        <v>11.442</v>
      </c>
      <c r="H221" s="24">
        <v>0</v>
      </c>
      <c r="I221" s="24">
        <v>4496.0853482317634</v>
      </c>
      <c r="J221" s="24">
        <v>4352.3281871939143</v>
      </c>
    </row>
    <row r="222" spans="1:10" x14ac:dyDescent="0.3">
      <c r="A222" s="22">
        <f t="shared" si="63"/>
        <v>206</v>
      </c>
      <c r="B222" s="29" t="s">
        <v>144</v>
      </c>
      <c r="C222" s="29" t="s">
        <v>287</v>
      </c>
      <c r="D222" s="24">
        <f>+'B-9 2025'!I222</f>
        <v>1384.7694725917233</v>
      </c>
      <c r="E222" s="24">
        <v>105.79685707212869</v>
      </c>
      <c r="F222" s="24">
        <v>25.200000000000006</v>
      </c>
      <c r="G222" s="24">
        <v>3.573</v>
      </c>
      <c r="H222" s="24">
        <v>0</v>
      </c>
      <c r="I222" s="24">
        <v>1461.7933296638489</v>
      </c>
      <c r="J222" s="24">
        <v>1422.5276217574972</v>
      </c>
    </row>
    <row r="223" spans="1:10" x14ac:dyDescent="0.3">
      <c r="A223" s="22">
        <f t="shared" si="63"/>
        <v>207</v>
      </c>
      <c r="B223" s="23" t="s">
        <v>728</v>
      </c>
      <c r="C223" s="23"/>
      <c r="D223" s="27">
        <f>SUM(D216:D222)</f>
        <v>34903.628810124013</v>
      </c>
      <c r="E223" s="27">
        <f t="shared" ref="E223:H223" si="65">SUM(E216:E222)</f>
        <v>2269.4423322545035</v>
      </c>
      <c r="F223" s="27">
        <f>SUM(F216:F222)</f>
        <v>1058.4000000000001</v>
      </c>
      <c r="G223" s="27">
        <f t="shared" ref="G223" si="66">SUM(G216:G222)</f>
        <v>100.11799999999998</v>
      </c>
      <c r="H223" s="27">
        <f t="shared" si="65"/>
        <v>0</v>
      </c>
      <c r="I223" s="27">
        <f t="shared" ref="I223:J223" si="67">SUM(I216:I222)</f>
        <v>36014.553142378529</v>
      </c>
      <c r="J223" s="27">
        <f t="shared" si="67"/>
        <v>35438.369326946144</v>
      </c>
    </row>
    <row r="224" spans="1:10" x14ac:dyDescent="0.3">
      <c r="A224" s="22">
        <f t="shared" si="63"/>
        <v>208</v>
      </c>
      <c r="B224" s="23"/>
      <c r="C224" s="23"/>
      <c r="D224" s="24"/>
      <c r="E224" s="24"/>
      <c r="F224" s="24"/>
      <c r="G224" s="24"/>
      <c r="H224" s="24"/>
      <c r="I224" s="24"/>
      <c r="J224" s="24"/>
    </row>
    <row r="225" spans="1:10" x14ac:dyDescent="0.3">
      <c r="A225" s="22">
        <f t="shared" si="63"/>
        <v>209</v>
      </c>
      <c r="B225" s="29" t="s">
        <v>145</v>
      </c>
      <c r="C225" s="29" t="s">
        <v>282</v>
      </c>
      <c r="D225" s="24">
        <f>+'B-9 2025'!I225</f>
        <v>7896.5111108175961</v>
      </c>
      <c r="E225" s="24">
        <v>191.52135783616859</v>
      </c>
      <c r="F225" s="24">
        <v>2.4</v>
      </c>
      <c r="G225" s="24">
        <v>6.8670000000000009</v>
      </c>
      <c r="H225" s="24">
        <v>0</v>
      </c>
      <c r="I225" s="24">
        <v>8078.7654686537689</v>
      </c>
      <c r="J225" s="24">
        <v>7987.4789943383712</v>
      </c>
    </row>
    <row r="226" spans="1:10" x14ac:dyDescent="0.3">
      <c r="A226" s="22">
        <f t="shared" si="63"/>
        <v>210</v>
      </c>
      <c r="B226" s="29" t="s">
        <v>146</v>
      </c>
      <c r="C226" s="29" t="s">
        <v>283</v>
      </c>
      <c r="D226" s="24">
        <f>+'B-9 2025'!I226</f>
        <v>5981.1631562291523</v>
      </c>
      <c r="E226" s="24">
        <v>207.43686584061615</v>
      </c>
      <c r="F226" s="24">
        <v>0.3600000000000001</v>
      </c>
      <c r="G226" s="24">
        <v>5.4070000000000009</v>
      </c>
      <c r="H226" s="24">
        <v>0</v>
      </c>
      <c r="I226" s="24">
        <v>6182.8330220697762</v>
      </c>
      <c r="J226" s="24">
        <v>6081.8707438496895</v>
      </c>
    </row>
    <row r="227" spans="1:10" x14ac:dyDescent="0.3">
      <c r="A227" s="22">
        <f t="shared" si="63"/>
        <v>211</v>
      </c>
      <c r="B227" s="29" t="s">
        <v>147</v>
      </c>
      <c r="C227" s="29" t="s">
        <v>284</v>
      </c>
      <c r="D227" s="24">
        <f>+'B-9 2025'!I227</f>
        <v>49523.880493350021</v>
      </c>
      <c r="E227" s="24">
        <v>2416.5792220082544</v>
      </c>
      <c r="F227" s="24">
        <v>352.13666666666631</v>
      </c>
      <c r="G227" s="24">
        <v>53.267000000000003</v>
      </c>
      <c r="H227" s="24">
        <v>0</v>
      </c>
      <c r="I227" s="24">
        <v>51535.056048691542</v>
      </c>
      <c r="J227" s="24">
        <v>50529.026969776998</v>
      </c>
    </row>
    <row r="228" spans="1:10" x14ac:dyDescent="0.3">
      <c r="A228" s="22">
        <f t="shared" si="63"/>
        <v>212</v>
      </c>
      <c r="B228" s="29" t="s">
        <v>148</v>
      </c>
      <c r="C228" s="29" t="s">
        <v>284</v>
      </c>
      <c r="D228" s="24">
        <f>+'B-9 2025'!I228</f>
        <v>-656.67765522899901</v>
      </c>
      <c r="E228" s="24">
        <v>253.05353188549995</v>
      </c>
      <c r="F228" s="24">
        <v>1783.125</v>
      </c>
      <c r="G228" s="24">
        <v>0</v>
      </c>
      <c r="H228" s="24">
        <v>0</v>
      </c>
      <c r="I228" s="24">
        <v>-2186.7491233434903</v>
      </c>
      <c r="J228" s="24">
        <v>-667.31435082470966</v>
      </c>
    </row>
    <row r="229" spans="1:10" x14ac:dyDescent="0.3">
      <c r="A229" s="22">
        <f t="shared" si="63"/>
        <v>213</v>
      </c>
      <c r="B229" s="29" t="s">
        <v>149</v>
      </c>
      <c r="C229" s="29" t="s">
        <v>285</v>
      </c>
      <c r="D229" s="24">
        <f>+'B-9 2025'!I229</f>
        <v>13733.968538763229</v>
      </c>
      <c r="E229" s="24">
        <v>431.23281757830597</v>
      </c>
      <c r="F229" s="24">
        <v>0</v>
      </c>
      <c r="G229" s="24">
        <v>12.14</v>
      </c>
      <c r="H229" s="24">
        <v>0</v>
      </c>
      <c r="I229" s="24">
        <v>14153.061356341586</v>
      </c>
      <c r="J229" s="24">
        <v>13943.22740909086</v>
      </c>
    </row>
    <row r="230" spans="1:10" x14ac:dyDescent="0.3">
      <c r="A230" s="22">
        <f t="shared" si="63"/>
        <v>214</v>
      </c>
      <c r="B230" s="29" t="s">
        <v>150</v>
      </c>
      <c r="C230" s="29" t="s">
        <v>286</v>
      </c>
      <c r="D230" s="24">
        <f>+'B-9 2025'!I230</f>
        <v>4781.6329426910061</v>
      </c>
      <c r="E230" s="24">
        <v>253.12677717166707</v>
      </c>
      <c r="F230" s="24">
        <v>1.4400000000000004</v>
      </c>
      <c r="G230" s="24">
        <v>4.8040000000000003</v>
      </c>
      <c r="H230" s="24">
        <v>0</v>
      </c>
      <c r="I230" s="24">
        <v>5028.5157198626712</v>
      </c>
      <c r="J230" s="24">
        <v>4904.9642095167465</v>
      </c>
    </row>
    <row r="231" spans="1:10" x14ac:dyDescent="0.3">
      <c r="A231" s="22">
        <f t="shared" si="63"/>
        <v>215</v>
      </c>
      <c r="B231" s="29" t="s">
        <v>151</v>
      </c>
      <c r="C231" s="29" t="s">
        <v>287</v>
      </c>
      <c r="D231" s="24">
        <f>+'B-9 2025'!I231</f>
        <v>638.56138194230232</v>
      </c>
      <c r="E231" s="24">
        <v>46.585542103823258</v>
      </c>
      <c r="F231" s="24">
        <v>0</v>
      </c>
      <c r="G231" s="24">
        <v>0.73399999999999999</v>
      </c>
      <c r="H231" s="24">
        <v>0</v>
      </c>
      <c r="I231" s="24">
        <v>684.41292404612511</v>
      </c>
      <c r="J231" s="24">
        <v>661.46984530190593</v>
      </c>
    </row>
    <row r="232" spans="1:10" x14ac:dyDescent="0.3">
      <c r="A232" s="22">
        <f t="shared" si="63"/>
        <v>216</v>
      </c>
      <c r="B232" s="23" t="s">
        <v>729</v>
      </c>
      <c r="C232" s="23"/>
      <c r="D232" s="27">
        <f>SUM(D225:D231)</f>
        <v>81899.039968564321</v>
      </c>
      <c r="E232" s="27">
        <f t="shared" ref="E232:H232" si="68">SUM(E225:E231)</f>
        <v>3799.5361144243352</v>
      </c>
      <c r="F232" s="27">
        <f>SUM(F225:F231)</f>
        <v>2139.4616666666666</v>
      </c>
      <c r="G232" s="27">
        <f t="shared" ref="G232" si="69">SUM(G225:G231)</f>
        <v>83.218999999999994</v>
      </c>
      <c r="H232" s="27">
        <f t="shared" si="68"/>
        <v>0</v>
      </c>
      <c r="I232" s="27">
        <f t="shared" ref="I232:J232" si="70">SUM(I225:I231)</f>
        <v>83475.895416321975</v>
      </c>
      <c r="J232" s="27">
        <f t="shared" si="70"/>
        <v>83440.723821049862</v>
      </c>
    </row>
    <row r="233" spans="1:10" x14ac:dyDescent="0.3">
      <c r="A233" s="22">
        <f t="shared" si="63"/>
        <v>217</v>
      </c>
      <c r="B233" s="23"/>
      <c r="C233" s="23"/>
      <c r="D233" s="24"/>
      <c r="E233" s="24"/>
      <c r="F233" s="24"/>
      <c r="G233" s="24"/>
      <c r="H233" s="24"/>
      <c r="I233" s="24"/>
      <c r="J233" s="24"/>
    </row>
    <row r="234" spans="1:10" x14ac:dyDescent="0.3">
      <c r="A234" s="22">
        <f t="shared" si="63"/>
        <v>218</v>
      </c>
      <c r="B234" s="29" t="s">
        <v>152</v>
      </c>
      <c r="C234" s="29" t="s">
        <v>282</v>
      </c>
      <c r="D234" s="24">
        <f>+'B-9 2025'!I234</f>
        <v>1698.4429128981362</v>
      </c>
      <c r="E234" s="24">
        <v>19.848276836707932</v>
      </c>
      <c r="F234" s="24">
        <v>2.0399999999999996</v>
      </c>
      <c r="G234" s="24">
        <v>0</v>
      </c>
      <c r="H234" s="24">
        <v>0</v>
      </c>
      <c r="I234" s="24">
        <v>1716.2511897348484</v>
      </c>
      <c r="J234" s="24">
        <v>1707.3141681116722</v>
      </c>
    </row>
    <row r="235" spans="1:10" x14ac:dyDescent="0.3">
      <c r="A235" s="22">
        <f t="shared" si="63"/>
        <v>219</v>
      </c>
      <c r="B235" s="29" t="s">
        <v>153</v>
      </c>
      <c r="C235" s="29" t="s">
        <v>283</v>
      </c>
      <c r="D235" s="24">
        <f>+'B-9 2025'!I235</f>
        <v>1339.1090851640599</v>
      </c>
      <c r="E235" s="24">
        <v>19.110918248151286</v>
      </c>
      <c r="F235" s="24">
        <v>46.919999999999987</v>
      </c>
      <c r="G235" s="24">
        <v>0</v>
      </c>
      <c r="H235" s="24">
        <v>0</v>
      </c>
      <c r="I235" s="24">
        <v>1311.3000034122113</v>
      </c>
      <c r="J235" s="24">
        <v>1325.205269223803</v>
      </c>
    </row>
    <row r="236" spans="1:10" x14ac:dyDescent="0.3">
      <c r="A236" s="22">
        <f t="shared" si="63"/>
        <v>220</v>
      </c>
      <c r="B236" s="29" t="s">
        <v>154</v>
      </c>
      <c r="C236" s="29" t="s">
        <v>284</v>
      </c>
      <c r="D236" s="24">
        <f>+'B-9 2025'!I236</f>
        <v>21137.16157716059</v>
      </c>
      <c r="E236" s="24">
        <v>362.3233164142793</v>
      </c>
      <c r="F236" s="24">
        <v>0.8400000000000003</v>
      </c>
      <c r="G236" s="24">
        <v>0</v>
      </c>
      <c r="H236" s="24">
        <v>0</v>
      </c>
      <c r="I236" s="24">
        <v>21498.644893574867</v>
      </c>
      <c r="J236" s="24">
        <v>21317.278881488346</v>
      </c>
    </row>
    <row r="237" spans="1:10" x14ac:dyDescent="0.3">
      <c r="A237" s="22">
        <f t="shared" si="63"/>
        <v>221</v>
      </c>
      <c r="B237" s="29" t="s">
        <v>155</v>
      </c>
      <c r="C237" s="29" t="s">
        <v>285</v>
      </c>
      <c r="D237" s="24">
        <f>+'B-9 2025'!I237</f>
        <v>3691.8132667525783</v>
      </c>
      <c r="E237" s="24">
        <v>48.262405972176204</v>
      </c>
      <c r="F237" s="24">
        <v>0</v>
      </c>
      <c r="G237" s="24">
        <v>0</v>
      </c>
      <c r="H237" s="24">
        <v>0</v>
      </c>
      <c r="I237" s="24">
        <v>3740.0756727247503</v>
      </c>
      <c r="J237" s="24">
        <v>3715.8609900722199</v>
      </c>
    </row>
    <row r="238" spans="1:10" x14ac:dyDescent="0.3">
      <c r="A238" s="22">
        <f t="shared" si="63"/>
        <v>222</v>
      </c>
      <c r="B238" s="29" t="s">
        <v>156</v>
      </c>
      <c r="C238" s="29" t="s">
        <v>286</v>
      </c>
      <c r="D238" s="24">
        <f>+'B-9 2025'!I238</f>
        <v>3918.7927546990095</v>
      </c>
      <c r="E238" s="24">
        <v>76.680328930054671</v>
      </c>
      <c r="F238" s="24">
        <v>1.6800000000000006</v>
      </c>
      <c r="G238" s="24">
        <v>0</v>
      </c>
      <c r="H238" s="24">
        <v>0</v>
      </c>
      <c r="I238" s="24">
        <v>3993.7930836290634</v>
      </c>
      <c r="J238" s="24">
        <v>3956.1631146537457</v>
      </c>
    </row>
    <row r="239" spans="1:10" x14ac:dyDescent="0.3">
      <c r="A239" s="22">
        <f t="shared" si="63"/>
        <v>223</v>
      </c>
      <c r="B239" s="29" t="s">
        <v>157</v>
      </c>
      <c r="C239" s="29" t="s">
        <v>287</v>
      </c>
      <c r="D239" s="24">
        <f>+'B-9 2025'!I239</f>
        <v>189.12998955731533</v>
      </c>
      <c r="E239" s="24">
        <v>6.3237323837793227</v>
      </c>
      <c r="F239" s="24">
        <v>0</v>
      </c>
      <c r="G239" s="24">
        <v>0</v>
      </c>
      <c r="H239" s="24">
        <v>0</v>
      </c>
      <c r="I239" s="24">
        <v>195.45372194109427</v>
      </c>
      <c r="J239" s="24">
        <v>192.28094688455124</v>
      </c>
    </row>
    <row r="240" spans="1:10" x14ac:dyDescent="0.3">
      <c r="A240" s="22">
        <f t="shared" si="63"/>
        <v>224</v>
      </c>
      <c r="B240" s="23" t="s">
        <v>730</v>
      </c>
      <c r="C240" s="23"/>
      <c r="D240" s="27">
        <f>SUM(D234:D239)</f>
        <v>31974.449586231691</v>
      </c>
      <c r="E240" s="27">
        <f t="shared" ref="E240:H240" si="71">SUM(E234:E239)</f>
        <v>532.54897878514873</v>
      </c>
      <c r="F240" s="27">
        <f>SUM(F234:F239)</f>
        <v>51.47999999999999</v>
      </c>
      <c r="G240" s="27">
        <f t="shared" ref="G240" si="72">SUM(G234:G239)</f>
        <v>0</v>
      </c>
      <c r="H240" s="27">
        <f t="shared" si="71"/>
        <v>0</v>
      </c>
      <c r="I240" s="27">
        <f t="shared" ref="I240:J240" si="73">SUM(I234:I239)</f>
        <v>32455.518565016839</v>
      </c>
      <c r="J240" s="27">
        <f t="shared" si="73"/>
        <v>32214.103370434335</v>
      </c>
    </row>
    <row r="241" spans="1:10" x14ac:dyDescent="0.3">
      <c r="A241" s="22">
        <f t="shared" si="63"/>
        <v>225</v>
      </c>
      <c r="B241" s="23"/>
      <c r="C241" s="23"/>
      <c r="D241" s="24"/>
      <c r="E241" s="24"/>
      <c r="F241" s="24"/>
      <c r="G241" s="24"/>
      <c r="H241" s="24"/>
      <c r="I241" s="24"/>
      <c r="J241" s="24"/>
    </row>
    <row r="242" spans="1:10" x14ac:dyDescent="0.3">
      <c r="A242" s="22">
        <f t="shared" si="63"/>
        <v>226</v>
      </c>
      <c r="B242" s="29" t="s">
        <v>158</v>
      </c>
      <c r="C242" s="29" t="s">
        <v>282</v>
      </c>
      <c r="D242" s="24">
        <f>+'B-9 2025'!I242</f>
        <v>806.76353010147886</v>
      </c>
      <c r="E242" s="24">
        <v>50.268765232871786</v>
      </c>
      <c r="F242" s="24">
        <v>0</v>
      </c>
      <c r="G242" s="24">
        <v>0</v>
      </c>
      <c r="H242" s="24">
        <v>0</v>
      </c>
      <c r="I242" s="24">
        <v>857.03229533435092</v>
      </c>
      <c r="J242" s="24">
        <v>831.80139556796644</v>
      </c>
    </row>
    <row r="243" spans="1:10" x14ac:dyDescent="0.3">
      <c r="A243" s="22">
        <f t="shared" si="63"/>
        <v>227</v>
      </c>
      <c r="B243" s="29" t="s">
        <v>159</v>
      </c>
      <c r="C243" s="29" t="s">
        <v>283</v>
      </c>
      <c r="D243" s="24">
        <f>+'B-9 2025'!I243</f>
        <v>1140.5007079190091</v>
      </c>
      <c r="E243" s="24">
        <v>236.58867004841957</v>
      </c>
      <c r="F243" s="24">
        <v>3.8399999999999994</v>
      </c>
      <c r="G243" s="24">
        <v>0</v>
      </c>
      <c r="H243" s="24">
        <v>0</v>
      </c>
      <c r="I243" s="24">
        <v>1373.2493779674207</v>
      </c>
      <c r="J243" s="24">
        <v>1256.4269554346249</v>
      </c>
    </row>
    <row r="244" spans="1:10" x14ac:dyDescent="0.3">
      <c r="A244" s="22">
        <f t="shared" si="63"/>
        <v>228</v>
      </c>
      <c r="B244" s="29" t="s">
        <v>160</v>
      </c>
      <c r="C244" s="29" t="s">
        <v>284</v>
      </c>
      <c r="D244" s="24">
        <f>+'B-9 2025'!I244</f>
        <v>33117.960350855159</v>
      </c>
      <c r="E244" s="24">
        <v>1606.919987936514</v>
      </c>
      <c r="F244" s="24">
        <v>0</v>
      </c>
      <c r="G244" s="24">
        <v>0</v>
      </c>
      <c r="H244" s="24">
        <v>0</v>
      </c>
      <c r="I244" s="24">
        <v>34724.880338791569</v>
      </c>
      <c r="J244" s="24">
        <v>33918.301405299208</v>
      </c>
    </row>
    <row r="245" spans="1:10" x14ac:dyDescent="0.3">
      <c r="A245" s="22">
        <f t="shared" si="63"/>
        <v>229</v>
      </c>
      <c r="B245" s="29" t="s">
        <v>161</v>
      </c>
      <c r="C245" s="29" t="s">
        <v>284</v>
      </c>
      <c r="D245" s="24">
        <f>+'B-9 2025'!I245</f>
        <v>-3014.5450679999999</v>
      </c>
      <c r="E245" s="24">
        <v>-2.9416015896666674</v>
      </c>
      <c r="F245" s="24">
        <v>0</v>
      </c>
      <c r="G245" s="24">
        <v>0</v>
      </c>
      <c r="H245" s="24">
        <v>0</v>
      </c>
      <c r="I245" s="24">
        <v>-3017.4866695896603</v>
      </c>
      <c r="J245" s="24">
        <v>-3014.7713450453589</v>
      </c>
    </row>
    <row r="246" spans="1:10" x14ac:dyDescent="0.3">
      <c r="A246" s="22">
        <f t="shared" si="63"/>
        <v>230</v>
      </c>
      <c r="B246" s="29" t="s">
        <v>162</v>
      </c>
      <c r="C246" s="29" t="s">
        <v>285</v>
      </c>
      <c r="D246" s="24">
        <f>+'B-9 2025'!I246</f>
        <v>10815.285851420169</v>
      </c>
      <c r="E246" s="24">
        <v>269.90442371559698</v>
      </c>
      <c r="F246" s="24">
        <v>116.16000000000003</v>
      </c>
      <c r="G246" s="24">
        <v>0</v>
      </c>
      <c r="H246" s="24">
        <v>0</v>
      </c>
      <c r="I246" s="24">
        <v>10969.030275135732</v>
      </c>
      <c r="J246" s="24">
        <v>10891.775728254212</v>
      </c>
    </row>
    <row r="247" spans="1:10" x14ac:dyDescent="0.3">
      <c r="A247" s="22">
        <f t="shared" si="63"/>
        <v>231</v>
      </c>
      <c r="B247" s="29" t="s">
        <v>163</v>
      </c>
      <c r="C247" s="29" t="s">
        <v>286</v>
      </c>
      <c r="D247" s="24">
        <f>+'B-9 2025'!I247</f>
        <v>4795.5507965842735</v>
      </c>
      <c r="E247" s="24">
        <v>186.20665420975325</v>
      </c>
      <c r="F247" s="24">
        <v>5.5200000000000005</v>
      </c>
      <c r="G247" s="24">
        <v>0</v>
      </c>
      <c r="H247" s="24">
        <v>0</v>
      </c>
      <c r="I247" s="24">
        <v>4976.2374507940185</v>
      </c>
      <c r="J247" s="24">
        <v>4885.5636187924038</v>
      </c>
    </row>
    <row r="248" spans="1:10" x14ac:dyDescent="0.3">
      <c r="A248" s="22">
        <f t="shared" si="63"/>
        <v>232</v>
      </c>
      <c r="B248" s="29" t="s">
        <v>164</v>
      </c>
      <c r="C248" s="29" t="s">
        <v>287</v>
      </c>
      <c r="D248" s="24">
        <f>+'B-9 2025'!I248</f>
        <v>112.6270264768111</v>
      </c>
      <c r="E248" s="24">
        <v>4.742262078058137</v>
      </c>
      <c r="F248" s="24">
        <v>0</v>
      </c>
      <c r="G248" s="24">
        <v>0</v>
      </c>
      <c r="H248" s="24">
        <v>0</v>
      </c>
      <c r="I248" s="24">
        <v>117.36928855487004</v>
      </c>
      <c r="J248" s="24">
        <v>114.98893575511933</v>
      </c>
    </row>
    <row r="249" spans="1:10" x14ac:dyDescent="0.3">
      <c r="A249" s="22">
        <f t="shared" si="63"/>
        <v>233</v>
      </c>
      <c r="B249" s="23" t="s">
        <v>731</v>
      </c>
      <c r="C249" s="23"/>
      <c r="D249" s="27">
        <f>SUM(D242:D248)</f>
        <v>47774.143195356897</v>
      </c>
      <c r="E249" s="27">
        <f t="shared" ref="E249:H249" si="74">SUM(E242:E248)</f>
        <v>2351.689161631547</v>
      </c>
      <c r="F249" s="27">
        <f>SUM(F242:F248)</f>
        <v>125.52000000000002</v>
      </c>
      <c r="G249" s="27">
        <f t="shared" ref="G249" si="75">SUM(G242:G248)</f>
        <v>0</v>
      </c>
      <c r="H249" s="27">
        <f t="shared" si="74"/>
        <v>0</v>
      </c>
      <c r="I249" s="27">
        <f t="shared" ref="I249:J249" si="76">SUM(I242:I248)</f>
        <v>50000.312356988296</v>
      </c>
      <c r="J249" s="27">
        <f t="shared" si="76"/>
        <v>48884.086694058176</v>
      </c>
    </row>
    <row r="250" spans="1:10" x14ac:dyDescent="0.3">
      <c r="A250" s="22">
        <f t="shared" si="63"/>
        <v>234</v>
      </c>
      <c r="B250" s="23"/>
      <c r="C250" s="23"/>
      <c r="D250" s="24"/>
      <c r="E250" s="24"/>
      <c r="F250" s="24"/>
      <c r="G250" s="24"/>
      <c r="H250" s="24"/>
      <c r="I250" s="24"/>
      <c r="J250" s="24"/>
    </row>
    <row r="251" spans="1:10" x14ac:dyDescent="0.3">
      <c r="A251" s="22">
        <f t="shared" si="63"/>
        <v>235</v>
      </c>
      <c r="B251" s="29" t="s">
        <v>165</v>
      </c>
      <c r="C251" s="29" t="s">
        <v>287</v>
      </c>
      <c r="D251" s="24">
        <f>+'B-9 2025'!I251</f>
        <v>44.96</v>
      </c>
      <c r="E251" s="24">
        <v>0</v>
      </c>
      <c r="F251" s="24">
        <v>0</v>
      </c>
      <c r="G251" s="24">
        <v>0</v>
      </c>
      <c r="H251" s="24">
        <v>0</v>
      </c>
      <c r="I251" s="24">
        <v>44.96</v>
      </c>
      <c r="J251" s="24">
        <v>44.959999999999994</v>
      </c>
    </row>
    <row r="252" spans="1:10" x14ac:dyDescent="0.3">
      <c r="A252" s="22">
        <f t="shared" si="63"/>
        <v>236</v>
      </c>
      <c r="B252" s="23"/>
      <c r="C252" s="23"/>
      <c r="D252" s="24"/>
      <c r="E252" s="24"/>
      <c r="F252" s="24"/>
      <c r="G252" s="24"/>
      <c r="H252" s="24"/>
      <c r="I252" s="24"/>
      <c r="J252" s="24"/>
    </row>
    <row r="253" spans="1:10" x14ac:dyDescent="0.3">
      <c r="A253" s="22">
        <f t="shared" si="63"/>
        <v>237</v>
      </c>
      <c r="B253" s="29" t="s">
        <v>382</v>
      </c>
      <c r="C253" s="29" t="s">
        <v>282</v>
      </c>
      <c r="D253" s="24">
        <f>+'B-9 2025'!I253</f>
        <v>27.92</v>
      </c>
      <c r="E253" s="24">
        <v>0</v>
      </c>
      <c r="F253" s="24">
        <v>0</v>
      </c>
      <c r="G253" s="24">
        <v>0</v>
      </c>
      <c r="H253" s="24">
        <v>0</v>
      </c>
      <c r="I253" s="24">
        <v>27.92</v>
      </c>
      <c r="J253" s="24">
        <v>27.920000000000012</v>
      </c>
    </row>
    <row r="254" spans="1:10" x14ac:dyDescent="0.3">
      <c r="A254" s="22">
        <f t="shared" si="63"/>
        <v>238</v>
      </c>
      <c r="B254" s="29" t="s">
        <v>383</v>
      </c>
      <c r="C254" s="29" t="s">
        <v>283</v>
      </c>
      <c r="D254" s="24">
        <f>+'B-9 2025'!I254</f>
        <v>10.79</v>
      </c>
      <c r="E254" s="24">
        <v>0</v>
      </c>
      <c r="F254" s="24">
        <v>0</v>
      </c>
      <c r="G254" s="24">
        <v>0</v>
      </c>
      <c r="H254" s="24">
        <v>0</v>
      </c>
      <c r="I254" s="24">
        <v>10.79</v>
      </c>
      <c r="J254" s="24">
        <v>10.789999999999996</v>
      </c>
    </row>
    <row r="255" spans="1:10" x14ac:dyDescent="0.3">
      <c r="A255" s="22">
        <f t="shared" si="63"/>
        <v>239</v>
      </c>
      <c r="B255" s="29" t="s">
        <v>384</v>
      </c>
      <c r="C255" s="29" t="s">
        <v>284</v>
      </c>
      <c r="D255" s="24">
        <f>+'B-9 2025'!I255</f>
        <v>13.27</v>
      </c>
      <c r="E255" s="24">
        <v>0</v>
      </c>
      <c r="F255" s="24">
        <v>0</v>
      </c>
      <c r="G255" s="24">
        <v>0</v>
      </c>
      <c r="H255" s="24">
        <v>0</v>
      </c>
      <c r="I255" s="24">
        <v>13.27</v>
      </c>
      <c r="J255" s="24">
        <v>13.270000000000001</v>
      </c>
    </row>
    <row r="256" spans="1:10" x14ac:dyDescent="0.3">
      <c r="A256" s="22">
        <f t="shared" si="63"/>
        <v>240</v>
      </c>
      <c r="B256" s="29" t="s">
        <v>385</v>
      </c>
      <c r="C256" s="29" t="s">
        <v>285</v>
      </c>
      <c r="D256" s="24">
        <f>+'B-9 2025'!I256</f>
        <v>2.4900000000000002</v>
      </c>
      <c r="E256" s="24">
        <v>0</v>
      </c>
      <c r="F256" s="24">
        <v>0</v>
      </c>
      <c r="G256" s="24">
        <v>0</v>
      </c>
      <c r="H256" s="24">
        <v>0</v>
      </c>
      <c r="I256" s="24">
        <v>2.4900000000000002</v>
      </c>
      <c r="J256" s="24">
        <v>2.4900000000000011</v>
      </c>
    </row>
    <row r="257" spans="1:10" x14ac:dyDescent="0.3">
      <c r="A257" s="22">
        <f t="shared" si="63"/>
        <v>241</v>
      </c>
      <c r="B257" s="29" t="s">
        <v>386</v>
      </c>
      <c r="C257" s="29" t="s">
        <v>286</v>
      </c>
      <c r="D257" s="24">
        <f>+'B-9 2025'!I257</f>
        <v>-20.74</v>
      </c>
      <c r="E257" s="24">
        <v>0</v>
      </c>
      <c r="F257" s="24">
        <v>0</v>
      </c>
      <c r="G257" s="24">
        <v>0</v>
      </c>
      <c r="H257" s="24">
        <v>0</v>
      </c>
      <c r="I257" s="24">
        <v>-20.74</v>
      </c>
      <c r="J257" s="24">
        <v>-20.740000000000002</v>
      </c>
    </row>
    <row r="258" spans="1:10" x14ac:dyDescent="0.3">
      <c r="A258" s="22">
        <f t="shared" si="63"/>
        <v>242</v>
      </c>
      <c r="B258" s="29" t="s">
        <v>387</v>
      </c>
      <c r="C258" s="29" t="s">
        <v>287</v>
      </c>
      <c r="D258" s="24">
        <f>+'B-9 2025'!I258</f>
        <v>365.9</v>
      </c>
      <c r="E258" s="24">
        <v>0</v>
      </c>
      <c r="F258" s="24">
        <v>0</v>
      </c>
      <c r="G258" s="24">
        <v>0</v>
      </c>
      <c r="H258" s="24">
        <v>0</v>
      </c>
      <c r="I258" s="24">
        <v>365.9</v>
      </c>
      <c r="J258" s="24">
        <v>365.9</v>
      </c>
    </row>
    <row r="259" spans="1:10" x14ac:dyDescent="0.3">
      <c r="A259" s="22">
        <f t="shared" si="63"/>
        <v>243</v>
      </c>
      <c r="B259" s="23" t="s">
        <v>732</v>
      </c>
      <c r="C259" s="23"/>
      <c r="D259" s="27">
        <f>SUM(D253:D258)</f>
        <v>399.63</v>
      </c>
      <c r="E259" s="27">
        <f t="shared" ref="E259:H259" si="77">SUM(E253:E258)</f>
        <v>0</v>
      </c>
      <c r="F259" s="27">
        <f>SUM(F253:F258)</f>
        <v>0</v>
      </c>
      <c r="G259" s="27">
        <f t="shared" si="77"/>
        <v>0</v>
      </c>
      <c r="H259" s="27">
        <f t="shared" si="77"/>
        <v>0</v>
      </c>
      <c r="I259" s="27">
        <f t="shared" ref="I259:J259" si="78">SUM(I253:I258)</f>
        <v>399.63</v>
      </c>
      <c r="J259" s="27">
        <f t="shared" si="78"/>
        <v>399.63</v>
      </c>
    </row>
    <row r="260" spans="1:10" x14ac:dyDescent="0.3">
      <c r="A260" s="22">
        <f t="shared" si="63"/>
        <v>244</v>
      </c>
      <c r="B260" s="23"/>
      <c r="C260" s="23"/>
      <c r="D260" s="24"/>
      <c r="E260" s="24"/>
      <c r="F260" s="24"/>
      <c r="G260" s="24"/>
      <c r="H260" s="24"/>
      <c r="I260" s="24"/>
      <c r="J260" s="24"/>
    </row>
    <row r="261" spans="1:10" x14ac:dyDescent="0.3">
      <c r="A261" s="22">
        <f t="shared" si="63"/>
        <v>245</v>
      </c>
      <c r="B261" s="29" t="s">
        <v>388</v>
      </c>
      <c r="C261" s="29" t="s">
        <v>282</v>
      </c>
      <c r="D261" s="24">
        <f>+'B-9 2025'!I261</f>
        <v>2901.2558046021932</v>
      </c>
      <c r="E261" s="24">
        <v>282.33179686294011</v>
      </c>
      <c r="F261" s="24">
        <v>12.600000000000003</v>
      </c>
      <c r="G261" s="24">
        <v>13.030000000000001</v>
      </c>
      <c r="H261" s="24">
        <v>0</v>
      </c>
      <c r="I261" s="24">
        <v>3157.9576014651243</v>
      </c>
      <c r="J261" s="24">
        <v>3026.6036432330661</v>
      </c>
    </row>
    <row r="262" spans="1:10" x14ac:dyDescent="0.3">
      <c r="A262" s="22">
        <f t="shared" si="63"/>
        <v>246</v>
      </c>
      <c r="B262" s="29" t="s">
        <v>389</v>
      </c>
      <c r="C262" s="29" t="s">
        <v>283</v>
      </c>
      <c r="D262" s="24">
        <f>+'B-9 2025'!I262</f>
        <v>4920.6904563108237</v>
      </c>
      <c r="E262" s="24">
        <v>255.25158433932614</v>
      </c>
      <c r="F262" s="24">
        <v>0</v>
      </c>
      <c r="G262" s="24">
        <v>17.84</v>
      </c>
      <c r="H262" s="24">
        <v>0</v>
      </c>
      <c r="I262" s="24">
        <v>5158.1020406501439</v>
      </c>
      <c r="J262" s="24">
        <v>5043.4270202413445</v>
      </c>
    </row>
    <row r="263" spans="1:10" x14ac:dyDescent="0.3">
      <c r="A263" s="22">
        <f t="shared" si="63"/>
        <v>247</v>
      </c>
      <c r="B263" s="29" t="s">
        <v>390</v>
      </c>
      <c r="C263" s="29" t="s">
        <v>284</v>
      </c>
      <c r="D263" s="24">
        <f>+'B-9 2025'!I263</f>
        <v>16849.890293667846</v>
      </c>
      <c r="E263" s="24">
        <v>1215.4413044353457</v>
      </c>
      <c r="F263" s="24">
        <v>319.92000000000007</v>
      </c>
      <c r="G263" s="24">
        <v>80.444000000000003</v>
      </c>
      <c r="H263" s="24">
        <v>0</v>
      </c>
      <c r="I263" s="24">
        <v>17664.967598103191</v>
      </c>
      <c r="J263" s="24">
        <v>17276.09116412732</v>
      </c>
    </row>
    <row r="264" spans="1:10" x14ac:dyDescent="0.3">
      <c r="A264" s="22">
        <f t="shared" si="63"/>
        <v>248</v>
      </c>
      <c r="B264" s="29" t="s">
        <v>391</v>
      </c>
      <c r="C264" s="29" t="s">
        <v>285</v>
      </c>
      <c r="D264" s="24">
        <f>+'B-9 2025'!I264</f>
        <v>4335.0244031593402</v>
      </c>
      <c r="E264" s="24">
        <v>303.73199175371042</v>
      </c>
      <c r="F264" s="24">
        <v>131.64000000000001</v>
      </c>
      <c r="G264" s="24">
        <v>20.276000000000003</v>
      </c>
      <c r="H264" s="24">
        <v>0</v>
      </c>
      <c r="I264" s="24">
        <v>4486.8403949130516</v>
      </c>
      <c r="J264" s="24">
        <v>4415.7944658666383</v>
      </c>
    </row>
    <row r="265" spans="1:10" x14ac:dyDescent="0.3">
      <c r="A265" s="22">
        <f t="shared" si="63"/>
        <v>249</v>
      </c>
      <c r="B265" s="29" t="s">
        <v>392</v>
      </c>
      <c r="C265" s="29" t="s">
        <v>286</v>
      </c>
      <c r="D265" s="24">
        <f>+'B-9 2025'!I265</f>
        <v>2069.2697525317494</v>
      </c>
      <c r="E265" s="24">
        <v>233.72802808513541</v>
      </c>
      <c r="F265" s="24">
        <v>0.3600000000000001</v>
      </c>
      <c r="G265" s="24">
        <v>17.876000000000001</v>
      </c>
      <c r="H265" s="24">
        <v>0</v>
      </c>
      <c r="I265" s="24">
        <v>2284.7617806168873</v>
      </c>
      <c r="J265" s="24">
        <v>2181.0292317739927</v>
      </c>
    </row>
    <row r="266" spans="1:10" x14ac:dyDescent="0.3">
      <c r="A266" s="22">
        <f t="shared" si="63"/>
        <v>250</v>
      </c>
      <c r="B266" s="29" t="s">
        <v>393</v>
      </c>
      <c r="C266" s="29" t="s">
        <v>287</v>
      </c>
      <c r="D266" s="24">
        <f>+'B-9 2025'!I266</f>
        <v>553.55407587707396</v>
      </c>
      <c r="E266" s="24">
        <v>74.998479385653354</v>
      </c>
      <c r="F266" s="24">
        <v>3</v>
      </c>
      <c r="G266" s="24">
        <v>5.8120000000000003</v>
      </c>
      <c r="H266" s="24">
        <v>0</v>
      </c>
      <c r="I266" s="24">
        <v>619.74055526272787</v>
      </c>
      <c r="J266" s="24">
        <v>587.9689368687101</v>
      </c>
    </row>
    <row r="267" spans="1:10" x14ac:dyDescent="0.3">
      <c r="A267" s="22">
        <f t="shared" si="63"/>
        <v>251</v>
      </c>
      <c r="B267" s="23" t="s">
        <v>733</v>
      </c>
      <c r="C267" s="23"/>
      <c r="D267" s="27">
        <f>SUM(D261:D266)</f>
        <v>31629.684786149024</v>
      </c>
      <c r="E267" s="27">
        <f t="shared" ref="E267:H267" si="79">SUM(E261:E266)</f>
        <v>2365.4831848621111</v>
      </c>
      <c r="F267" s="27">
        <f>SUM(F261:F266)</f>
        <v>467.5200000000001</v>
      </c>
      <c r="G267" s="27">
        <f t="shared" si="79"/>
        <v>155.27800000000002</v>
      </c>
      <c r="H267" s="27">
        <f t="shared" si="79"/>
        <v>0</v>
      </c>
      <c r="I267" s="27">
        <f t="shared" ref="I267:J267" si="80">SUM(I261:I266)</f>
        <v>33372.369971011125</v>
      </c>
      <c r="J267" s="27">
        <f t="shared" si="80"/>
        <v>32530.914462111072</v>
      </c>
    </row>
    <row r="268" spans="1:10" x14ac:dyDescent="0.3">
      <c r="A268" s="22">
        <f t="shared" si="63"/>
        <v>252</v>
      </c>
      <c r="B268" s="23"/>
      <c r="C268" s="23"/>
      <c r="D268" s="24"/>
      <c r="E268" s="24"/>
      <c r="F268" s="24"/>
      <c r="G268" s="24"/>
      <c r="H268" s="24"/>
      <c r="I268" s="24"/>
      <c r="J268" s="24"/>
    </row>
    <row r="269" spans="1:10" x14ac:dyDescent="0.3">
      <c r="A269" s="22">
        <f t="shared" si="63"/>
        <v>253</v>
      </c>
      <c r="B269" s="29" t="s">
        <v>394</v>
      </c>
      <c r="C269" s="29" t="s">
        <v>282</v>
      </c>
      <c r="D269" s="24">
        <f>+'B-9 2025'!I269</f>
        <v>-282.35999999999899</v>
      </c>
      <c r="E269" s="24">
        <v>0</v>
      </c>
      <c r="F269" s="24">
        <v>0</v>
      </c>
      <c r="G269" s="24">
        <v>0</v>
      </c>
      <c r="H269" s="24">
        <v>0</v>
      </c>
      <c r="I269" s="24">
        <v>-282.35999999999899</v>
      </c>
      <c r="J269" s="24">
        <v>-282.35999999999888</v>
      </c>
    </row>
    <row r="270" spans="1:10" x14ac:dyDescent="0.3">
      <c r="A270" s="22">
        <f t="shared" si="63"/>
        <v>254</v>
      </c>
      <c r="B270" s="29" t="s">
        <v>395</v>
      </c>
      <c r="C270" s="29" t="s">
        <v>283</v>
      </c>
      <c r="D270" s="24">
        <f>+'B-9 2025'!I270</f>
        <v>1587.74</v>
      </c>
      <c r="E270" s="24">
        <v>0</v>
      </c>
      <c r="F270" s="24">
        <v>0</v>
      </c>
      <c r="G270" s="24">
        <v>0</v>
      </c>
      <c r="H270" s="24">
        <v>0</v>
      </c>
      <c r="I270" s="24">
        <v>1587.74</v>
      </c>
      <c r="J270" s="24">
        <v>1587.7400000000002</v>
      </c>
    </row>
    <row r="271" spans="1:10" x14ac:dyDescent="0.3">
      <c r="A271" s="22">
        <f t="shared" si="63"/>
        <v>255</v>
      </c>
      <c r="B271" s="29" t="s">
        <v>396</v>
      </c>
      <c r="C271" s="29" t="s">
        <v>284</v>
      </c>
      <c r="D271" s="24">
        <f>+'B-9 2025'!I271</f>
        <v>-4833.83</v>
      </c>
      <c r="E271" s="24">
        <v>0</v>
      </c>
      <c r="F271" s="24">
        <v>0</v>
      </c>
      <c r="G271" s="24">
        <v>0</v>
      </c>
      <c r="H271" s="24">
        <v>0</v>
      </c>
      <c r="I271" s="24">
        <v>-4833.83</v>
      </c>
      <c r="J271" s="24">
        <v>-4833.8300000000008</v>
      </c>
    </row>
    <row r="272" spans="1:10" x14ac:dyDescent="0.3">
      <c r="A272" s="22">
        <f t="shared" si="63"/>
        <v>256</v>
      </c>
      <c r="B272" s="29" t="s">
        <v>397</v>
      </c>
      <c r="C272" s="29" t="s">
        <v>285</v>
      </c>
      <c r="D272" s="24">
        <f>+'B-9 2025'!I272</f>
        <v>-1596.67</v>
      </c>
      <c r="E272" s="24">
        <v>0</v>
      </c>
      <c r="F272" s="24">
        <v>0</v>
      </c>
      <c r="G272" s="24">
        <v>0</v>
      </c>
      <c r="H272" s="24">
        <v>0</v>
      </c>
      <c r="I272" s="24">
        <v>-1596.67</v>
      </c>
      <c r="J272" s="24">
        <v>-1596.6699999999998</v>
      </c>
    </row>
    <row r="273" spans="1:10" x14ac:dyDescent="0.3">
      <c r="A273" s="22">
        <f t="shared" si="63"/>
        <v>257</v>
      </c>
      <c r="B273" s="29" t="s">
        <v>398</v>
      </c>
      <c r="C273" s="29" t="s">
        <v>286</v>
      </c>
      <c r="D273" s="24">
        <f>+'B-9 2025'!I273</f>
        <v>-1.58</v>
      </c>
      <c r="E273" s="24">
        <v>0</v>
      </c>
      <c r="F273" s="24">
        <v>0</v>
      </c>
      <c r="G273" s="24">
        <v>0</v>
      </c>
      <c r="H273" s="24">
        <v>0</v>
      </c>
      <c r="I273" s="24">
        <v>-1.58</v>
      </c>
      <c r="J273" s="24">
        <v>-1.5799999999999998</v>
      </c>
    </row>
    <row r="274" spans="1:10" x14ac:dyDescent="0.3">
      <c r="A274" s="22">
        <f t="shared" si="63"/>
        <v>258</v>
      </c>
      <c r="B274" s="29" t="s">
        <v>399</v>
      </c>
      <c r="C274" s="29" t="s">
        <v>287</v>
      </c>
      <c r="D274" s="24">
        <f>+'B-9 2025'!I274</f>
        <v>-8.73</v>
      </c>
      <c r="E274" s="24">
        <v>0</v>
      </c>
      <c r="F274" s="24">
        <v>0</v>
      </c>
      <c r="G274" s="24">
        <v>0</v>
      </c>
      <c r="H274" s="24">
        <v>0</v>
      </c>
      <c r="I274" s="24">
        <v>-8.73</v>
      </c>
      <c r="J274" s="24">
        <v>-8.7300000000000022</v>
      </c>
    </row>
    <row r="275" spans="1:10" x14ac:dyDescent="0.3">
      <c r="A275" s="22">
        <f t="shared" ref="A275:A338" si="81">+A274+1</f>
        <v>259</v>
      </c>
      <c r="B275" s="23" t="s">
        <v>734</v>
      </c>
      <c r="C275" s="23"/>
      <c r="D275" s="27">
        <f>SUM(D269:D274)</f>
        <v>-5135.4299999999985</v>
      </c>
      <c r="E275" s="27">
        <f t="shared" ref="E275:H275" si="82">SUM(E269:E274)</f>
        <v>0</v>
      </c>
      <c r="F275" s="27">
        <f>SUM(F269:F274)</f>
        <v>0</v>
      </c>
      <c r="G275" s="27">
        <f t="shared" ref="G275" si="83">SUM(G269:G274)</f>
        <v>0</v>
      </c>
      <c r="H275" s="27">
        <f t="shared" si="82"/>
        <v>0</v>
      </c>
      <c r="I275" s="27">
        <f t="shared" ref="I275:J275" si="84">SUM(I269:I274)</f>
        <v>-5135.4299999999985</v>
      </c>
      <c r="J275" s="27">
        <f t="shared" si="84"/>
        <v>-5135.4299999999985</v>
      </c>
    </row>
    <row r="276" spans="1:10" x14ac:dyDescent="0.3">
      <c r="A276" s="22">
        <f t="shared" si="81"/>
        <v>260</v>
      </c>
      <c r="B276" s="23"/>
      <c r="C276" s="23"/>
      <c r="D276" s="24"/>
      <c r="E276" s="24"/>
      <c r="F276" s="24"/>
      <c r="G276" s="24"/>
      <c r="H276" s="24"/>
      <c r="I276" s="24"/>
      <c r="J276" s="24"/>
    </row>
    <row r="277" spans="1:10" x14ac:dyDescent="0.3">
      <c r="A277" s="22">
        <f t="shared" si="81"/>
        <v>261</v>
      </c>
      <c r="B277" s="34" t="s">
        <v>735</v>
      </c>
      <c r="C277" s="34"/>
      <c r="D277" s="2">
        <f>SUM(D275,D267,D259,D251,D249,D240,D232,D223,D214,D206,D198,D188,D179,D171,D162)</f>
        <v>420776.10871025093</v>
      </c>
      <c r="E277" s="2">
        <f t="shared" ref="E277:J277" si="85">SUM(E275,E267,E259,E251,E249,E240,E232,E223,E214,E206,E198,E188,E179,E171,E162)</f>
        <v>17276.238213426321</v>
      </c>
      <c r="F277" s="2">
        <f t="shared" si="85"/>
        <v>8862.9659486666769</v>
      </c>
      <c r="G277" s="2">
        <f t="shared" si="85"/>
        <v>1122.2060000000001</v>
      </c>
      <c r="H277" s="2">
        <f t="shared" si="85"/>
        <v>0</v>
      </c>
      <c r="I277" s="2">
        <f t="shared" si="85"/>
        <v>428067.17497501045</v>
      </c>
      <c r="J277" s="2">
        <f t="shared" si="85"/>
        <v>426079.62630239339</v>
      </c>
    </row>
    <row r="278" spans="1:10" x14ac:dyDescent="0.3">
      <c r="A278" s="22">
        <f t="shared" si="81"/>
        <v>262</v>
      </c>
      <c r="B278" s="29"/>
      <c r="C278" s="29"/>
      <c r="D278" s="24"/>
      <c r="E278" s="24"/>
      <c r="F278" s="24"/>
      <c r="G278" s="24"/>
      <c r="H278" s="24"/>
      <c r="I278" s="24"/>
      <c r="J278" s="24"/>
    </row>
    <row r="279" spans="1:10" x14ac:dyDescent="0.3">
      <c r="A279" s="22">
        <f t="shared" si="81"/>
        <v>263</v>
      </c>
      <c r="B279" s="29" t="s">
        <v>166</v>
      </c>
      <c r="C279" s="29" t="s">
        <v>282</v>
      </c>
      <c r="D279" s="24">
        <f>+'B-9 2025'!I279</f>
        <v>1285.3814714831401</v>
      </c>
      <c r="E279" s="24">
        <v>291.51426307993654</v>
      </c>
      <c r="F279" s="24">
        <v>0</v>
      </c>
      <c r="G279" s="24">
        <v>0</v>
      </c>
      <c r="H279" s="24">
        <v>0</v>
      </c>
      <c r="I279" s="24">
        <v>1576.8957345630799</v>
      </c>
      <c r="J279" s="24">
        <v>1431.1386030231117</v>
      </c>
    </row>
    <row r="280" spans="1:10" x14ac:dyDescent="0.3">
      <c r="A280" s="22">
        <f t="shared" si="81"/>
        <v>264</v>
      </c>
      <c r="B280" s="29" t="s">
        <v>167</v>
      </c>
      <c r="C280" s="29" t="s">
        <v>285</v>
      </c>
      <c r="D280" s="24">
        <f>+'B-9 2025'!I280</f>
        <v>16852.8608568448</v>
      </c>
      <c r="E280" s="24">
        <v>2924.8661461182255</v>
      </c>
      <c r="F280" s="24">
        <v>0</v>
      </c>
      <c r="G280" s="24">
        <v>0</v>
      </c>
      <c r="H280" s="24">
        <v>0</v>
      </c>
      <c r="I280" s="24">
        <v>19777.727002962998</v>
      </c>
      <c r="J280" s="24">
        <v>18315.293929903877</v>
      </c>
    </row>
    <row r="281" spans="1:10" x14ac:dyDescent="0.3">
      <c r="A281" s="22">
        <f t="shared" si="81"/>
        <v>265</v>
      </c>
      <c r="B281" s="29" t="s">
        <v>168</v>
      </c>
      <c r="C281" s="29" t="s">
        <v>286</v>
      </c>
      <c r="D281" s="24">
        <f>+'B-9 2025'!I281</f>
        <v>1722.01781544094</v>
      </c>
      <c r="E281" s="24">
        <v>301.39006472261161</v>
      </c>
      <c r="F281" s="24">
        <v>0</v>
      </c>
      <c r="G281" s="24">
        <v>0</v>
      </c>
      <c r="H281" s="24">
        <v>0</v>
      </c>
      <c r="I281" s="24">
        <v>2023.4078801635499</v>
      </c>
      <c r="J281" s="24">
        <v>1872.7128478022494</v>
      </c>
    </row>
    <row r="282" spans="1:10" x14ac:dyDescent="0.3">
      <c r="A282" s="22">
        <f t="shared" si="81"/>
        <v>266</v>
      </c>
      <c r="B282" s="29" t="s">
        <v>169</v>
      </c>
      <c r="C282" s="29" t="s">
        <v>287</v>
      </c>
      <c r="D282" s="24">
        <f>+'B-9 2025'!I282</f>
        <v>1.74361814969759</v>
      </c>
      <c r="E282" s="24">
        <v>0.35455207989631782</v>
      </c>
      <c r="F282" s="24">
        <v>0</v>
      </c>
      <c r="G282" s="24">
        <v>0</v>
      </c>
      <c r="H282" s="24">
        <v>0</v>
      </c>
      <c r="I282" s="24">
        <v>2.0981702295939098</v>
      </c>
      <c r="J282" s="24">
        <v>1.920894189645747</v>
      </c>
    </row>
    <row r="283" spans="1:10" x14ac:dyDescent="0.3">
      <c r="A283" s="22">
        <f t="shared" si="81"/>
        <v>267</v>
      </c>
      <c r="B283" s="23" t="s">
        <v>736</v>
      </c>
      <c r="C283" s="23"/>
      <c r="D283" s="27">
        <f>SUM(D279:D282)</f>
        <v>19862.003761918575</v>
      </c>
      <c r="E283" s="27">
        <f t="shared" ref="E283:H283" si="86">SUM(E279:E282)</f>
        <v>3518.1250260006695</v>
      </c>
      <c r="F283" s="27">
        <f>SUM(F279:F282)</f>
        <v>0</v>
      </c>
      <c r="G283" s="27">
        <f t="shared" ref="G283" si="87">SUM(G279:G282)</f>
        <v>0</v>
      </c>
      <c r="H283" s="27">
        <f t="shared" si="86"/>
        <v>0</v>
      </c>
      <c r="I283" s="27">
        <f t="shared" ref="I283:J283" si="88">SUM(I279:I282)</f>
        <v>23380.128787919224</v>
      </c>
      <c r="J283" s="27">
        <f t="shared" si="88"/>
        <v>21621.066274918885</v>
      </c>
    </row>
    <row r="284" spans="1:10" x14ac:dyDescent="0.3">
      <c r="A284" s="22">
        <f t="shared" si="81"/>
        <v>268</v>
      </c>
      <c r="B284" s="29"/>
      <c r="C284" s="29"/>
      <c r="D284" s="24"/>
      <c r="E284" s="24"/>
      <c r="F284" s="24"/>
      <c r="G284" s="24"/>
      <c r="H284" s="24"/>
      <c r="I284" s="24"/>
      <c r="J284" s="24"/>
    </row>
    <row r="285" spans="1:10" x14ac:dyDescent="0.3">
      <c r="A285" s="22">
        <f t="shared" si="81"/>
        <v>269</v>
      </c>
      <c r="B285" s="29" t="s">
        <v>170</v>
      </c>
      <c r="C285" s="29" t="s">
        <v>282</v>
      </c>
      <c r="D285" s="24">
        <f>+'B-9 2025'!I285</f>
        <v>590.77683191178198</v>
      </c>
      <c r="E285" s="24">
        <v>80.808748026896865</v>
      </c>
      <c r="F285" s="24">
        <v>0</v>
      </c>
      <c r="G285" s="24">
        <v>0</v>
      </c>
      <c r="H285" s="24">
        <v>0</v>
      </c>
      <c r="I285" s="24">
        <v>671.58557993867896</v>
      </c>
      <c r="J285" s="24">
        <v>631.18120592523087</v>
      </c>
    </row>
    <row r="286" spans="1:10" x14ac:dyDescent="0.3">
      <c r="A286" s="22">
        <f t="shared" si="81"/>
        <v>270</v>
      </c>
      <c r="B286" s="29" t="s">
        <v>171</v>
      </c>
      <c r="C286" s="29" t="s">
        <v>285</v>
      </c>
      <c r="D286" s="24">
        <f>+'B-9 2025'!I286</f>
        <v>22843.278192121001</v>
      </c>
      <c r="E286" s="24">
        <v>3290.307306441518</v>
      </c>
      <c r="F286" s="24">
        <v>0</v>
      </c>
      <c r="G286" s="24">
        <v>0</v>
      </c>
      <c r="H286" s="24">
        <v>0</v>
      </c>
      <c r="I286" s="24">
        <v>26133.585498562501</v>
      </c>
      <c r="J286" s="24">
        <v>24488.431845341773</v>
      </c>
    </row>
    <row r="287" spans="1:10" x14ac:dyDescent="0.3">
      <c r="A287" s="22">
        <f t="shared" si="81"/>
        <v>271</v>
      </c>
      <c r="B287" s="29" t="s">
        <v>172</v>
      </c>
      <c r="C287" s="29" t="s">
        <v>286</v>
      </c>
      <c r="D287" s="24">
        <f>+'B-9 2025'!I287</f>
        <v>2243.4214375166302</v>
      </c>
      <c r="E287" s="24">
        <v>364.4621631485586</v>
      </c>
      <c r="F287" s="24">
        <v>0</v>
      </c>
      <c r="G287" s="24">
        <v>0</v>
      </c>
      <c r="H287" s="24">
        <v>0</v>
      </c>
      <c r="I287" s="24">
        <v>2607.88360066518</v>
      </c>
      <c r="J287" s="24">
        <v>2425.6525190909042</v>
      </c>
    </row>
    <row r="288" spans="1:10" x14ac:dyDescent="0.3">
      <c r="A288" s="22">
        <f t="shared" si="81"/>
        <v>272</v>
      </c>
      <c r="B288" s="29" t="s">
        <v>173</v>
      </c>
      <c r="C288" s="29" t="s">
        <v>287</v>
      </c>
      <c r="D288" s="24">
        <f>+'B-9 2025'!I288</f>
        <v>126.64945568301989</v>
      </c>
      <c r="E288" s="24">
        <v>24.638890345589811</v>
      </c>
      <c r="F288" s="24">
        <v>0</v>
      </c>
      <c r="G288" s="24">
        <v>0</v>
      </c>
      <c r="H288" s="24">
        <v>0</v>
      </c>
      <c r="I288" s="24">
        <v>151.28834602860971</v>
      </c>
      <c r="J288" s="24">
        <v>138.96890085581481</v>
      </c>
    </row>
    <row r="289" spans="1:10" x14ac:dyDescent="0.3">
      <c r="A289" s="22">
        <f t="shared" si="81"/>
        <v>273</v>
      </c>
      <c r="B289" s="23" t="s">
        <v>737</v>
      </c>
      <c r="C289" s="23"/>
      <c r="D289" s="27">
        <f>SUM(D285:D288)</f>
        <v>25804.125917232432</v>
      </c>
      <c r="E289" s="27">
        <f t="shared" ref="E289:H289" si="89">SUM(E285:E288)</f>
        <v>3760.2171079625632</v>
      </c>
      <c r="F289" s="27">
        <f>SUM(F285:F288)</f>
        <v>0</v>
      </c>
      <c r="G289" s="27">
        <f t="shared" ref="G289" si="90">SUM(G285:G288)</f>
        <v>0</v>
      </c>
      <c r="H289" s="27">
        <f t="shared" si="89"/>
        <v>0</v>
      </c>
      <c r="I289" s="27">
        <f t="shared" ref="I289:J289" si="91">SUM(I285:I288)</f>
        <v>29564.343025194969</v>
      </c>
      <c r="J289" s="27">
        <f t="shared" si="91"/>
        <v>27684.234471213724</v>
      </c>
    </row>
    <row r="290" spans="1:10" x14ac:dyDescent="0.3">
      <c r="A290" s="22">
        <f t="shared" si="81"/>
        <v>274</v>
      </c>
      <c r="B290" s="29"/>
      <c r="C290" s="29"/>
      <c r="D290" s="24"/>
      <c r="E290" s="24"/>
      <c r="F290" s="24"/>
      <c r="G290" s="24"/>
      <c r="H290" s="24"/>
      <c r="I290" s="24"/>
      <c r="J290" s="24"/>
    </row>
    <row r="291" spans="1:10" x14ac:dyDescent="0.3">
      <c r="A291" s="22">
        <f t="shared" si="81"/>
        <v>275</v>
      </c>
      <c r="B291" s="29" t="s">
        <v>174</v>
      </c>
      <c r="C291" s="29" t="s">
        <v>282</v>
      </c>
      <c r="D291" s="24">
        <f>+'B-9 2025'!I291</f>
        <v>646.05118242195795</v>
      </c>
      <c r="E291" s="24">
        <v>80.781497973242963</v>
      </c>
      <c r="F291" s="24">
        <v>0</v>
      </c>
      <c r="G291" s="24">
        <v>0</v>
      </c>
      <c r="H291" s="24">
        <v>0</v>
      </c>
      <c r="I291" s="24">
        <v>726.83268039520101</v>
      </c>
      <c r="J291" s="24">
        <v>686.44193140857953</v>
      </c>
    </row>
    <row r="292" spans="1:10" x14ac:dyDescent="0.3">
      <c r="A292" s="22">
        <f t="shared" si="81"/>
        <v>276</v>
      </c>
      <c r="B292" s="29" t="s">
        <v>175</v>
      </c>
      <c r="C292" s="29" t="s">
        <v>285</v>
      </c>
      <c r="D292" s="24">
        <f>+'B-9 2025'!I292</f>
        <v>13452.168629952799</v>
      </c>
      <c r="E292" s="24">
        <v>2485.070957469547</v>
      </c>
      <c r="F292" s="24">
        <v>0</v>
      </c>
      <c r="G292" s="24">
        <v>0</v>
      </c>
      <c r="H292" s="24">
        <v>0</v>
      </c>
      <c r="I292" s="24">
        <v>15937.2395874224</v>
      </c>
      <c r="J292" s="24">
        <v>14694.7041086876</v>
      </c>
    </row>
    <row r="293" spans="1:10" x14ac:dyDescent="0.3">
      <c r="A293" s="22">
        <f t="shared" si="81"/>
        <v>277</v>
      </c>
      <c r="B293" s="29" t="s">
        <v>176</v>
      </c>
      <c r="C293" s="29" t="s">
        <v>286</v>
      </c>
      <c r="D293" s="24">
        <f>+'B-9 2025'!I293</f>
        <v>2195.5611242271498</v>
      </c>
      <c r="E293" s="24">
        <v>359.87710910645342</v>
      </c>
      <c r="F293" s="24">
        <v>0</v>
      </c>
      <c r="G293" s="24">
        <v>0</v>
      </c>
      <c r="H293" s="24">
        <v>0</v>
      </c>
      <c r="I293" s="24">
        <v>2555.4382333336098</v>
      </c>
      <c r="J293" s="24">
        <v>2375.4996787803775</v>
      </c>
    </row>
    <row r="294" spans="1:10" x14ac:dyDescent="0.3">
      <c r="A294" s="22">
        <f t="shared" si="81"/>
        <v>278</v>
      </c>
      <c r="B294" s="23" t="s">
        <v>738</v>
      </c>
      <c r="C294" s="23"/>
      <c r="D294" s="27">
        <f>SUM(D291:D293)</f>
        <v>16293.780936601906</v>
      </c>
      <c r="E294" s="27">
        <f t="shared" ref="E294:H294" si="92">SUM(E291:E293)</f>
        <v>2925.7295645492432</v>
      </c>
      <c r="F294" s="27">
        <f>SUM(F291:F293)</f>
        <v>0</v>
      </c>
      <c r="G294" s="27">
        <f t="shared" ref="G294" si="93">SUM(G291:G293)</f>
        <v>0</v>
      </c>
      <c r="H294" s="27">
        <f t="shared" si="92"/>
        <v>0</v>
      </c>
      <c r="I294" s="27">
        <f t="shared" ref="I294:J294" si="94">SUM(I291:I293)</f>
        <v>19219.510501151213</v>
      </c>
      <c r="J294" s="27">
        <f t="shared" si="94"/>
        <v>17756.645718876556</v>
      </c>
    </row>
    <row r="295" spans="1:10" x14ac:dyDescent="0.3">
      <c r="A295" s="22">
        <f t="shared" si="81"/>
        <v>279</v>
      </c>
      <c r="B295" s="29"/>
      <c r="C295" s="29"/>
      <c r="D295" s="24"/>
      <c r="E295" s="24"/>
      <c r="F295" s="24"/>
      <c r="G295" s="24"/>
      <c r="H295" s="24"/>
      <c r="I295" s="24"/>
      <c r="J295" s="24"/>
    </row>
    <row r="296" spans="1:10" x14ac:dyDescent="0.3">
      <c r="A296" s="22">
        <f t="shared" si="81"/>
        <v>280</v>
      </c>
      <c r="B296" s="29" t="s">
        <v>177</v>
      </c>
      <c r="C296" s="29" t="s">
        <v>282</v>
      </c>
      <c r="D296" s="24">
        <f>+'B-9 2025'!I296</f>
        <v>1245.5355173529701</v>
      </c>
      <c r="E296" s="24">
        <v>212.437624235307</v>
      </c>
      <c r="F296" s="24">
        <v>0</v>
      </c>
      <c r="G296" s="24">
        <v>0</v>
      </c>
      <c r="H296" s="24">
        <v>0</v>
      </c>
      <c r="I296" s="24">
        <v>1457.97314158828</v>
      </c>
      <c r="J296" s="24">
        <v>1351.7543294706286</v>
      </c>
    </row>
    <row r="297" spans="1:10" x14ac:dyDescent="0.3">
      <c r="A297" s="22">
        <f t="shared" si="81"/>
        <v>281</v>
      </c>
      <c r="B297" s="29" t="s">
        <v>178</v>
      </c>
      <c r="C297" s="29" t="s">
        <v>285</v>
      </c>
      <c r="D297" s="24">
        <f>+'B-9 2025'!I297</f>
        <v>15690.7045783708</v>
      </c>
      <c r="E297" s="24">
        <v>2564.2513560128646</v>
      </c>
      <c r="F297" s="24">
        <v>0</v>
      </c>
      <c r="G297" s="24">
        <v>0</v>
      </c>
      <c r="H297" s="24">
        <v>0</v>
      </c>
      <c r="I297" s="24">
        <v>18254.955934383601</v>
      </c>
      <c r="J297" s="24">
        <v>16972.830256377212</v>
      </c>
    </row>
    <row r="298" spans="1:10" x14ac:dyDescent="0.3">
      <c r="A298" s="22">
        <f t="shared" si="81"/>
        <v>282</v>
      </c>
      <c r="B298" s="29" t="s">
        <v>179</v>
      </c>
      <c r="C298" s="29" t="s">
        <v>286</v>
      </c>
      <c r="D298" s="24">
        <f>+'B-9 2025'!I298</f>
        <v>2723.4612980574402</v>
      </c>
      <c r="E298" s="24">
        <v>539.11844733397902</v>
      </c>
      <c r="F298" s="24">
        <v>0</v>
      </c>
      <c r="G298" s="24">
        <v>0</v>
      </c>
      <c r="H298" s="24">
        <v>0</v>
      </c>
      <c r="I298" s="24">
        <v>3262.5797453914201</v>
      </c>
      <c r="J298" s="24">
        <v>2993.0205217244288</v>
      </c>
    </row>
    <row r="299" spans="1:10" x14ac:dyDescent="0.3">
      <c r="A299" s="22">
        <f t="shared" si="81"/>
        <v>283</v>
      </c>
      <c r="B299" s="29" t="s">
        <v>180</v>
      </c>
      <c r="C299" s="29" t="s">
        <v>287</v>
      </c>
      <c r="D299" s="24">
        <f>+'B-9 2025'!I299</f>
        <v>7.7077599999999906</v>
      </c>
      <c r="E299" s="24">
        <v>2.2059199999999994</v>
      </c>
      <c r="F299" s="24">
        <v>0</v>
      </c>
      <c r="G299" s="24">
        <v>0</v>
      </c>
      <c r="H299" s="24">
        <v>0</v>
      </c>
      <c r="I299" s="24">
        <v>9.9136799999999887</v>
      </c>
      <c r="J299" s="24">
        <v>8.8107199999999928</v>
      </c>
    </row>
    <row r="300" spans="1:10" x14ac:dyDescent="0.3">
      <c r="A300" s="22">
        <f t="shared" si="81"/>
        <v>284</v>
      </c>
      <c r="B300" s="23" t="s">
        <v>739</v>
      </c>
      <c r="C300" s="23"/>
      <c r="D300" s="27">
        <f>SUM(D296:D299)</f>
        <v>19667.409153781209</v>
      </c>
      <c r="E300" s="27">
        <f t="shared" ref="E300:H300" si="95">SUM(E296:E299)</f>
        <v>3318.0133475821503</v>
      </c>
      <c r="F300" s="27">
        <f>SUM(F296:F299)</f>
        <v>0</v>
      </c>
      <c r="G300" s="27">
        <f t="shared" ref="G300" si="96">SUM(G296:G299)</f>
        <v>0</v>
      </c>
      <c r="H300" s="27">
        <f t="shared" si="95"/>
        <v>0</v>
      </c>
      <c r="I300" s="27">
        <f t="shared" ref="I300:J300" si="97">SUM(I296:I299)</f>
        <v>22985.422501363304</v>
      </c>
      <c r="J300" s="27">
        <f t="shared" si="97"/>
        <v>21326.415827572273</v>
      </c>
    </row>
    <row r="301" spans="1:10" x14ac:dyDescent="0.3">
      <c r="A301" s="22">
        <f t="shared" si="81"/>
        <v>285</v>
      </c>
      <c r="B301" s="29"/>
      <c r="C301" s="29"/>
      <c r="D301" s="24"/>
      <c r="E301" s="24"/>
      <c r="F301" s="24"/>
      <c r="G301" s="24"/>
      <c r="H301" s="24"/>
      <c r="I301" s="24"/>
      <c r="J301" s="24"/>
    </row>
    <row r="302" spans="1:10" x14ac:dyDescent="0.3">
      <c r="A302" s="22">
        <f t="shared" si="81"/>
        <v>286</v>
      </c>
      <c r="B302" s="29" t="s">
        <v>181</v>
      </c>
      <c r="C302" s="29" t="s">
        <v>282</v>
      </c>
      <c r="D302" s="24">
        <f>+'B-9 2025'!I302</f>
        <v>519.05046468732405</v>
      </c>
      <c r="E302" s="24">
        <v>88.716894749939499</v>
      </c>
      <c r="F302" s="24">
        <v>0</v>
      </c>
      <c r="G302" s="24">
        <v>0</v>
      </c>
      <c r="H302" s="24">
        <v>0</v>
      </c>
      <c r="I302" s="24">
        <v>607.76735943726294</v>
      </c>
      <c r="J302" s="24">
        <v>563.40891206229321</v>
      </c>
    </row>
    <row r="303" spans="1:10" x14ac:dyDescent="0.3">
      <c r="A303" s="22">
        <f t="shared" si="81"/>
        <v>287</v>
      </c>
      <c r="B303" s="29" t="s">
        <v>182</v>
      </c>
      <c r="C303" s="29" t="s">
        <v>285</v>
      </c>
      <c r="D303" s="24">
        <f>+'B-9 2025'!I303</f>
        <v>9233.4681606127997</v>
      </c>
      <c r="E303" s="24">
        <v>1532.9749161815334</v>
      </c>
      <c r="F303" s="24">
        <v>0</v>
      </c>
      <c r="G303" s="24">
        <v>0</v>
      </c>
      <c r="H303" s="24">
        <v>0</v>
      </c>
      <c r="I303" s="24">
        <v>10766.443076794299</v>
      </c>
      <c r="J303" s="24">
        <v>9999.9556187035469</v>
      </c>
    </row>
    <row r="304" spans="1:10" x14ac:dyDescent="0.3">
      <c r="A304" s="22">
        <f t="shared" si="81"/>
        <v>288</v>
      </c>
      <c r="B304" s="29" t="s">
        <v>183</v>
      </c>
      <c r="C304" s="29" t="s">
        <v>286</v>
      </c>
      <c r="D304" s="24">
        <f>+'B-9 2025'!I304</f>
        <v>2214.6461072964903</v>
      </c>
      <c r="E304" s="24">
        <v>393.90382741593999</v>
      </c>
      <c r="F304" s="24">
        <v>0</v>
      </c>
      <c r="G304" s="24">
        <v>0</v>
      </c>
      <c r="H304" s="24">
        <v>0</v>
      </c>
      <c r="I304" s="24">
        <v>2608.5499347124301</v>
      </c>
      <c r="J304" s="24">
        <v>2411.5980210044609</v>
      </c>
    </row>
    <row r="305" spans="1:10" x14ac:dyDescent="0.3">
      <c r="A305" s="22">
        <f t="shared" si="81"/>
        <v>289</v>
      </c>
      <c r="B305" s="23" t="s">
        <v>740</v>
      </c>
      <c r="C305" s="23"/>
      <c r="D305" s="27">
        <f>SUM(D302:D304)</f>
        <v>11967.164732596613</v>
      </c>
      <c r="E305" s="27">
        <f t="shared" ref="E305:H305" si="98">SUM(E302:E304)</f>
        <v>2015.5956383474129</v>
      </c>
      <c r="F305" s="27">
        <f>SUM(F302:F304)</f>
        <v>0</v>
      </c>
      <c r="G305" s="27">
        <f t="shared" ref="G305" si="99">SUM(G302:G304)</f>
        <v>0</v>
      </c>
      <c r="H305" s="27">
        <f t="shared" si="98"/>
        <v>0</v>
      </c>
      <c r="I305" s="27">
        <f t="shared" ref="I305:J305" si="100">SUM(I302:I304)</f>
        <v>13982.760370943992</v>
      </c>
      <c r="J305" s="27">
        <f t="shared" si="100"/>
        <v>12974.962551770303</v>
      </c>
    </row>
    <row r="306" spans="1:10" x14ac:dyDescent="0.3">
      <c r="A306" s="22">
        <f t="shared" si="81"/>
        <v>290</v>
      </c>
      <c r="B306" s="29"/>
      <c r="C306" s="29"/>
      <c r="D306" s="24"/>
      <c r="E306" s="24"/>
      <c r="F306" s="24"/>
      <c r="G306" s="24"/>
      <c r="H306" s="24"/>
      <c r="I306" s="24"/>
      <c r="J306" s="24"/>
    </row>
    <row r="307" spans="1:10" x14ac:dyDescent="0.3">
      <c r="A307" s="22">
        <f t="shared" si="81"/>
        <v>291</v>
      </c>
      <c r="B307" s="29" t="s">
        <v>184</v>
      </c>
      <c r="C307" s="29" t="s">
        <v>282</v>
      </c>
      <c r="D307" s="24">
        <f>+'B-9 2025'!I307</f>
        <v>986.14114799999902</v>
      </c>
      <c r="E307" s="24">
        <v>296.65371600000003</v>
      </c>
      <c r="F307" s="24">
        <v>0</v>
      </c>
      <c r="G307" s="24">
        <v>0</v>
      </c>
      <c r="H307" s="24">
        <v>0</v>
      </c>
      <c r="I307" s="24">
        <v>1282.79486399999</v>
      </c>
      <c r="J307" s="24">
        <v>1134.4680059999905</v>
      </c>
    </row>
    <row r="308" spans="1:10" x14ac:dyDescent="0.3">
      <c r="A308" s="22">
        <f t="shared" si="81"/>
        <v>292</v>
      </c>
      <c r="B308" s="29" t="s">
        <v>185</v>
      </c>
      <c r="C308" s="29" t="s">
        <v>285</v>
      </c>
      <c r="D308" s="24">
        <f>+'B-9 2025'!I308</f>
        <v>8102.6122879999994</v>
      </c>
      <c r="E308" s="24">
        <v>2437.4640960000002</v>
      </c>
      <c r="F308" s="24">
        <v>0</v>
      </c>
      <c r="G308" s="24">
        <v>0</v>
      </c>
      <c r="H308" s="24">
        <v>0</v>
      </c>
      <c r="I308" s="24">
        <v>10540.076384</v>
      </c>
      <c r="J308" s="24">
        <v>9321.3443359999983</v>
      </c>
    </row>
    <row r="309" spans="1:10" x14ac:dyDescent="0.3">
      <c r="A309" s="22">
        <f t="shared" si="81"/>
        <v>293</v>
      </c>
      <c r="B309" s="29" t="s">
        <v>186</v>
      </c>
      <c r="C309" s="29" t="s">
        <v>286</v>
      </c>
      <c r="D309" s="24">
        <f>+'B-9 2025'!I309</f>
        <v>1642.176551867547</v>
      </c>
      <c r="E309" s="24">
        <v>531.89315052389588</v>
      </c>
      <c r="F309" s="24">
        <v>0</v>
      </c>
      <c r="G309" s="24">
        <v>10.324999999999999</v>
      </c>
      <c r="H309" s="24">
        <v>0</v>
      </c>
      <c r="I309" s="24">
        <v>2163.7447023914419</v>
      </c>
      <c r="J309" s="24">
        <v>1900.9750502064176</v>
      </c>
    </row>
    <row r="310" spans="1:10" x14ac:dyDescent="0.3">
      <c r="A310" s="22">
        <f t="shared" si="81"/>
        <v>294</v>
      </c>
      <c r="B310" s="23" t="s">
        <v>741</v>
      </c>
      <c r="C310" s="23"/>
      <c r="D310" s="27">
        <f>SUM(D307:D309)</f>
        <v>10730.929987867547</v>
      </c>
      <c r="E310" s="27">
        <f t="shared" ref="E310:H310" si="101">SUM(E307:E309)</f>
        <v>3266.0109625238965</v>
      </c>
      <c r="F310" s="27">
        <f>SUM(F307:F309)</f>
        <v>0</v>
      </c>
      <c r="G310" s="27">
        <f t="shared" ref="G310" si="102">SUM(G307:G309)</f>
        <v>10.324999999999999</v>
      </c>
      <c r="H310" s="27">
        <f t="shared" si="101"/>
        <v>0</v>
      </c>
      <c r="I310" s="27">
        <f t="shared" ref="I310:J310" si="103">SUM(I307:I309)</f>
        <v>13986.615950391431</v>
      </c>
      <c r="J310" s="27">
        <f t="shared" si="103"/>
        <v>12356.787392206406</v>
      </c>
    </row>
    <row r="311" spans="1:10" x14ac:dyDescent="0.3">
      <c r="A311" s="22">
        <f t="shared" si="81"/>
        <v>295</v>
      </c>
      <c r="B311" s="29"/>
      <c r="C311" s="29"/>
      <c r="D311" s="24"/>
      <c r="E311" s="24"/>
      <c r="F311" s="24"/>
      <c r="G311" s="24"/>
      <c r="H311" s="24"/>
      <c r="I311" s="24"/>
      <c r="J311" s="24"/>
    </row>
    <row r="312" spans="1:10" x14ac:dyDescent="0.3">
      <c r="A312" s="22">
        <f t="shared" si="81"/>
        <v>296</v>
      </c>
      <c r="B312" s="29" t="s">
        <v>187</v>
      </c>
      <c r="C312" s="29" t="s">
        <v>282</v>
      </c>
      <c r="D312" s="24">
        <f>+'B-9 2025'!I312</f>
        <v>1192.6158109999999</v>
      </c>
      <c r="E312" s="24">
        <v>230.83193700000004</v>
      </c>
      <c r="F312" s="24">
        <v>0</v>
      </c>
      <c r="G312" s="24">
        <v>0</v>
      </c>
      <c r="H312" s="24">
        <v>0</v>
      </c>
      <c r="I312" s="24">
        <v>1423.4477479999898</v>
      </c>
      <c r="J312" s="24">
        <v>1308.0317794999933</v>
      </c>
    </row>
    <row r="313" spans="1:10" x14ac:dyDescent="0.3">
      <c r="A313" s="22">
        <f t="shared" si="81"/>
        <v>297</v>
      </c>
      <c r="B313" s="29" t="s">
        <v>188</v>
      </c>
      <c r="C313" s="29" t="s">
        <v>285</v>
      </c>
      <c r="D313" s="24">
        <f>+'B-9 2025'!I313</f>
        <v>11170.015162</v>
      </c>
      <c r="E313" s="24">
        <v>2788.1550540000007</v>
      </c>
      <c r="F313" s="24">
        <v>0</v>
      </c>
      <c r="G313" s="24">
        <v>0</v>
      </c>
      <c r="H313" s="24">
        <v>0</v>
      </c>
      <c r="I313" s="24">
        <v>13958.170216</v>
      </c>
      <c r="J313" s="24">
        <v>12564.092689000001</v>
      </c>
    </row>
    <row r="314" spans="1:10" x14ac:dyDescent="0.3">
      <c r="A314" s="22">
        <f t="shared" si="81"/>
        <v>298</v>
      </c>
      <c r="B314" s="29" t="s">
        <v>189</v>
      </c>
      <c r="C314" s="29" t="s">
        <v>286</v>
      </c>
      <c r="D314" s="24">
        <f>+'B-9 2025'!I314</f>
        <v>1246.19384099999</v>
      </c>
      <c r="E314" s="24">
        <v>241.47794700000006</v>
      </c>
      <c r="F314" s="24">
        <v>0</v>
      </c>
      <c r="G314" s="24">
        <v>0</v>
      </c>
      <c r="H314" s="24">
        <v>0</v>
      </c>
      <c r="I314" s="24">
        <v>1487.6717879999899</v>
      </c>
      <c r="J314" s="24">
        <v>1366.9328144999902</v>
      </c>
    </row>
    <row r="315" spans="1:10" x14ac:dyDescent="0.3">
      <c r="A315" s="22">
        <f t="shared" si="81"/>
        <v>299</v>
      </c>
      <c r="B315" s="23" t="s">
        <v>742</v>
      </c>
      <c r="C315" s="23"/>
      <c r="D315" s="27">
        <f>SUM(D312:D314)</f>
        <v>13608.824813999989</v>
      </c>
      <c r="E315" s="27">
        <f t="shared" ref="E315:H315" si="104">SUM(E312:E314)</f>
        <v>3260.4649380000005</v>
      </c>
      <c r="F315" s="27">
        <f>SUM(F312:F314)</f>
        <v>0</v>
      </c>
      <c r="G315" s="27">
        <f t="shared" ref="G315" si="105">SUM(G312:G314)</f>
        <v>0</v>
      </c>
      <c r="H315" s="27">
        <f t="shared" si="104"/>
        <v>0</v>
      </c>
      <c r="I315" s="27">
        <f t="shared" ref="I315:J315" si="106">SUM(I312:I314)</f>
        <v>16869.289751999979</v>
      </c>
      <c r="J315" s="27">
        <f t="shared" si="106"/>
        <v>15239.057282999986</v>
      </c>
    </row>
    <row r="316" spans="1:10" x14ac:dyDescent="0.3">
      <c r="A316" s="22">
        <f t="shared" si="81"/>
        <v>300</v>
      </c>
      <c r="B316" s="29"/>
      <c r="C316" s="29"/>
      <c r="D316" s="24"/>
      <c r="E316" s="24"/>
      <c r="F316" s="24"/>
      <c r="G316" s="24"/>
      <c r="H316" s="24"/>
      <c r="I316" s="24"/>
      <c r="J316" s="24"/>
    </row>
    <row r="317" spans="1:10" x14ac:dyDescent="0.3">
      <c r="A317" s="22">
        <f t="shared" si="81"/>
        <v>301</v>
      </c>
      <c r="B317" s="29" t="s">
        <v>190</v>
      </c>
      <c r="C317" s="29" t="s">
        <v>291</v>
      </c>
      <c r="D317" s="24">
        <f>+'B-9 2025'!I317</f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</row>
    <row r="318" spans="1:10" x14ac:dyDescent="0.3">
      <c r="A318" s="22">
        <f t="shared" si="81"/>
        <v>302</v>
      </c>
      <c r="B318" s="29" t="s">
        <v>191</v>
      </c>
      <c r="C318" s="29" t="s">
        <v>282</v>
      </c>
      <c r="D318" s="24">
        <f>+'B-9 2025'!I318</f>
        <v>1789.55566</v>
      </c>
      <c r="E318" s="24">
        <v>334.44521999999989</v>
      </c>
      <c r="F318" s="24">
        <v>0</v>
      </c>
      <c r="G318" s="24">
        <v>0</v>
      </c>
      <c r="H318" s="24">
        <v>0</v>
      </c>
      <c r="I318" s="24">
        <v>2124.0008800000001</v>
      </c>
      <c r="J318" s="24">
        <v>1956.77827</v>
      </c>
    </row>
    <row r="319" spans="1:10" x14ac:dyDescent="0.3">
      <c r="A319" s="22">
        <f t="shared" si="81"/>
        <v>303</v>
      </c>
      <c r="B319" s="29" t="s">
        <v>192</v>
      </c>
      <c r="C319" s="29" t="s">
        <v>285</v>
      </c>
      <c r="D319" s="24">
        <f>+'B-9 2025'!I319</f>
        <v>13048.113262999899</v>
      </c>
      <c r="E319" s="24">
        <v>2815.0944210000002</v>
      </c>
      <c r="F319" s="24">
        <v>0</v>
      </c>
      <c r="G319" s="24">
        <v>0</v>
      </c>
      <c r="H319" s="24">
        <v>0</v>
      </c>
      <c r="I319" s="24">
        <v>15863.207683999899</v>
      </c>
      <c r="J319" s="24">
        <v>14455.6604734999</v>
      </c>
    </row>
    <row r="320" spans="1:10" x14ac:dyDescent="0.3">
      <c r="A320" s="22">
        <f t="shared" si="81"/>
        <v>304</v>
      </c>
      <c r="B320" s="29" t="s">
        <v>193</v>
      </c>
      <c r="C320" s="29" t="s">
        <v>286</v>
      </c>
      <c r="D320" s="24">
        <f>+'B-9 2025'!I320</f>
        <v>1569.04141799999</v>
      </c>
      <c r="E320" s="24">
        <v>293.23380600000002</v>
      </c>
      <c r="F320" s="24">
        <v>0</v>
      </c>
      <c r="G320" s="24">
        <v>0</v>
      </c>
      <c r="H320" s="24">
        <v>0</v>
      </c>
      <c r="I320" s="24">
        <v>1862.27522399999</v>
      </c>
      <c r="J320" s="24">
        <v>1715.6583209999897</v>
      </c>
    </row>
    <row r="321" spans="1:10" x14ac:dyDescent="0.3">
      <c r="A321" s="22">
        <f t="shared" si="81"/>
        <v>305</v>
      </c>
      <c r="B321" s="23" t="s">
        <v>743</v>
      </c>
      <c r="C321" s="23"/>
      <c r="D321" s="27">
        <f>SUM(D317:D320)</f>
        <v>16406.710340999889</v>
      </c>
      <c r="E321" s="27">
        <f t="shared" ref="E321:H321" si="107">SUM(E317:E320)</f>
        <v>3442.7734470000005</v>
      </c>
      <c r="F321" s="27">
        <f>SUM(F317:F320)</f>
        <v>0</v>
      </c>
      <c r="G321" s="27">
        <f t="shared" ref="G321" si="108">SUM(G317:G320)</f>
        <v>0</v>
      </c>
      <c r="H321" s="27">
        <f t="shared" si="107"/>
        <v>0</v>
      </c>
      <c r="I321" s="27">
        <f t="shared" ref="I321:J321" si="109">SUM(I317:I320)</f>
        <v>19849.483787999889</v>
      </c>
      <c r="J321" s="27">
        <f t="shared" si="109"/>
        <v>18128.097064499889</v>
      </c>
    </row>
    <row r="322" spans="1:10" x14ac:dyDescent="0.3">
      <c r="A322" s="22">
        <f t="shared" si="81"/>
        <v>306</v>
      </c>
      <c r="B322" s="29"/>
      <c r="C322" s="29"/>
      <c r="D322" s="24"/>
      <c r="E322" s="24"/>
      <c r="F322" s="24"/>
      <c r="G322" s="24"/>
      <c r="H322" s="24"/>
      <c r="I322" s="24"/>
      <c r="J322" s="24"/>
    </row>
    <row r="323" spans="1:10" x14ac:dyDescent="0.3">
      <c r="A323" s="22">
        <f t="shared" si="81"/>
        <v>307</v>
      </c>
      <c r="B323" s="29" t="s">
        <v>194</v>
      </c>
      <c r="C323" s="29" t="s">
        <v>282</v>
      </c>
      <c r="D323" s="24">
        <f>+'B-9 2025'!I323</f>
        <v>1029.559456</v>
      </c>
      <c r="E323" s="24">
        <v>294.55315200000001</v>
      </c>
      <c r="F323" s="24">
        <v>0</v>
      </c>
      <c r="G323" s="24">
        <v>0</v>
      </c>
      <c r="H323" s="24">
        <v>0</v>
      </c>
      <c r="I323" s="24">
        <v>1324.1126079999999</v>
      </c>
      <c r="J323" s="24">
        <v>1176.8360319999997</v>
      </c>
    </row>
    <row r="324" spans="1:10" x14ac:dyDescent="0.3">
      <c r="A324" s="22">
        <f t="shared" si="81"/>
        <v>308</v>
      </c>
      <c r="B324" s="29" t="s">
        <v>195</v>
      </c>
      <c r="C324" s="29" t="s">
        <v>285</v>
      </c>
      <c r="D324" s="24">
        <f>+'B-9 2025'!I324</f>
        <v>8666.0486159999891</v>
      </c>
      <c r="E324" s="24">
        <v>2479.312872</v>
      </c>
      <c r="F324" s="24">
        <v>0</v>
      </c>
      <c r="G324" s="24">
        <v>0</v>
      </c>
      <c r="H324" s="24">
        <v>0</v>
      </c>
      <c r="I324" s="24">
        <v>11145.361487999899</v>
      </c>
      <c r="J324" s="24">
        <v>9905.7050519999484</v>
      </c>
    </row>
    <row r="325" spans="1:10" x14ac:dyDescent="0.3">
      <c r="A325" s="22">
        <f t="shared" si="81"/>
        <v>309</v>
      </c>
      <c r="B325" s="29" t="s">
        <v>196</v>
      </c>
      <c r="C325" s="29" t="s">
        <v>286</v>
      </c>
      <c r="D325" s="24">
        <f>+'B-9 2025'!I325</f>
        <v>902.70145299999899</v>
      </c>
      <c r="E325" s="24">
        <v>258.25715100000008</v>
      </c>
      <c r="F325" s="24">
        <v>0</v>
      </c>
      <c r="G325" s="24">
        <v>0</v>
      </c>
      <c r="H325" s="24">
        <v>0</v>
      </c>
      <c r="I325" s="24">
        <v>1160.9586039999901</v>
      </c>
      <c r="J325" s="24">
        <v>1031.8300284999934</v>
      </c>
    </row>
    <row r="326" spans="1:10" x14ac:dyDescent="0.3">
      <c r="A326" s="22">
        <f t="shared" si="81"/>
        <v>310</v>
      </c>
      <c r="B326" s="23" t="s">
        <v>744</v>
      </c>
      <c r="C326" s="23"/>
      <c r="D326" s="27">
        <f>SUM(D323:D325)</f>
        <v>10598.309524999988</v>
      </c>
      <c r="E326" s="27">
        <f t="shared" ref="E326:H326" si="110">SUM(E323:E325)</f>
        <v>3032.1231750000002</v>
      </c>
      <c r="F326" s="27">
        <f>SUM(F323:F325)</f>
        <v>0</v>
      </c>
      <c r="G326" s="27">
        <f t="shared" ref="G326" si="111">SUM(G323:G325)</f>
        <v>0</v>
      </c>
      <c r="H326" s="27">
        <f t="shared" si="110"/>
        <v>0</v>
      </c>
      <c r="I326" s="27">
        <f t="shared" ref="I326:J326" si="112">SUM(I323:I325)</f>
        <v>13630.432699999888</v>
      </c>
      <c r="J326" s="27">
        <f t="shared" si="112"/>
        <v>12114.371112499941</v>
      </c>
    </row>
    <row r="327" spans="1:10" x14ac:dyDescent="0.3">
      <c r="A327" s="22">
        <f t="shared" si="81"/>
        <v>311</v>
      </c>
      <c r="B327" s="29"/>
      <c r="C327" s="29"/>
      <c r="D327" s="24"/>
      <c r="E327" s="24"/>
      <c r="F327" s="24"/>
      <c r="G327" s="24"/>
      <c r="H327" s="24"/>
      <c r="I327" s="24"/>
      <c r="J327" s="24"/>
    </row>
    <row r="328" spans="1:10" x14ac:dyDescent="0.3">
      <c r="A328" s="22">
        <f t="shared" si="81"/>
        <v>312</v>
      </c>
      <c r="B328" s="29" t="s">
        <v>197</v>
      </c>
      <c r="C328" s="29" t="s">
        <v>282</v>
      </c>
      <c r="D328" s="24">
        <f>+'B-9 2025'!I328</f>
        <v>1324.1764129999999</v>
      </c>
      <c r="E328" s="24">
        <v>243.28547099999994</v>
      </c>
      <c r="F328" s="24">
        <v>0</v>
      </c>
      <c r="G328" s="24">
        <v>0</v>
      </c>
      <c r="H328" s="24">
        <v>0</v>
      </c>
      <c r="I328" s="24">
        <v>1567.4618839999901</v>
      </c>
      <c r="J328" s="24">
        <v>1445.8191484999929</v>
      </c>
    </row>
    <row r="329" spans="1:10" x14ac:dyDescent="0.3">
      <c r="A329" s="22">
        <f t="shared" si="81"/>
        <v>313</v>
      </c>
      <c r="B329" s="29" t="s">
        <v>198</v>
      </c>
      <c r="C329" s="29" t="s">
        <v>285</v>
      </c>
      <c r="D329" s="24">
        <f>+'B-9 2025'!I329</f>
        <v>9342.0392019999908</v>
      </c>
      <c r="E329" s="24">
        <v>2257.3397339999997</v>
      </c>
      <c r="F329" s="24">
        <v>0</v>
      </c>
      <c r="G329" s="24">
        <v>0</v>
      </c>
      <c r="H329" s="24">
        <v>0</v>
      </c>
      <c r="I329" s="24">
        <v>11599.378936000001</v>
      </c>
      <c r="J329" s="24">
        <v>10470.709068999997</v>
      </c>
    </row>
    <row r="330" spans="1:10" x14ac:dyDescent="0.3">
      <c r="A330" s="22">
        <f t="shared" si="81"/>
        <v>314</v>
      </c>
      <c r="B330" s="29" t="s">
        <v>199</v>
      </c>
      <c r="C330" s="29" t="s">
        <v>286</v>
      </c>
      <c r="D330" s="24">
        <f>+'B-9 2025'!I330</f>
        <v>3459.8680830000003</v>
      </c>
      <c r="E330" s="24">
        <v>635.66936100000009</v>
      </c>
      <c r="F330" s="24">
        <v>0</v>
      </c>
      <c r="G330" s="24">
        <v>0</v>
      </c>
      <c r="H330" s="24">
        <v>0</v>
      </c>
      <c r="I330" s="24">
        <v>4095.5374440000001</v>
      </c>
      <c r="J330" s="24">
        <v>3777.7027634999999</v>
      </c>
    </row>
    <row r="331" spans="1:10" x14ac:dyDescent="0.3">
      <c r="A331" s="22">
        <f t="shared" si="81"/>
        <v>315</v>
      </c>
      <c r="B331" s="23" t="s">
        <v>745</v>
      </c>
      <c r="C331" s="23"/>
      <c r="D331" s="27">
        <f>SUM(D328:D330)</f>
        <v>14126.083697999991</v>
      </c>
      <c r="E331" s="27">
        <f t="shared" ref="E331:H331" si="113">SUM(E328:E330)</f>
        <v>3136.294566</v>
      </c>
      <c r="F331" s="27">
        <f>SUM(F328:F330)</f>
        <v>0</v>
      </c>
      <c r="G331" s="27">
        <f t="shared" ref="G331" si="114">SUM(G328:G330)</f>
        <v>0</v>
      </c>
      <c r="H331" s="27">
        <f t="shared" si="113"/>
        <v>0</v>
      </c>
      <c r="I331" s="27">
        <f t="shared" ref="I331:J331" si="115">SUM(I328:I330)</f>
        <v>17262.378263999992</v>
      </c>
      <c r="J331" s="27">
        <f t="shared" si="115"/>
        <v>15694.23098099999</v>
      </c>
    </row>
    <row r="332" spans="1:10" x14ac:dyDescent="0.3">
      <c r="A332" s="22">
        <f t="shared" si="81"/>
        <v>316</v>
      </c>
      <c r="B332" s="29"/>
      <c r="C332" s="29"/>
      <c r="D332" s="24"/>
      <c r="E332" s="24"/>
      <c r="F332" s="24"/>
      <c r="G332" s="24"/>
      <c r="H332" s="24"/>
      <c r="I332" s="24"/>
      <c r="J332" s="24"/>
    </row>
    <row r="333" spans="1:10" x14ac:dyDescent="0.3">
      <c r="A333" s="22">
        <f t="shared" si="81"/>
        <v>317</v>
      </c>
      <c r="B333" s="29" t="s">
        <v>200</v>
      </c>
      <c r="C333" s="29" t="s">
        <v>282</v>
      </c>
      <c r="D333" s="24">
        <f>+'B-9 2025'!I333</f>
        <v>-307.52999999999997</v>
      </c>
      <c r="E333" s="24">
        <v>0</v>
      </c>
      <c r="F333" s="24">
        <v>0</v>
      </c>
      <c r="G333" s="24">
        <v>0</v>
      </c>
      <c r="H333" s="24">
        <v>0</v>
      </c>
      <c r="I333" s="24">
        <v>-307.52999999999997</v>
      </c>
      <c r="J333" s="24">
        <v>-307.52999999999986</v>
      </c>
    </row>
    <row r="334" spans="1:10" x14ac:dyDescent="0.3">
      <c r="A334" s="22">
        <f t="shared" si="81"/>
        <v>318</v>
      </c>
      <c r="B334" s="29" t="s">
        <v>201</v>
      </c>
      <c r="C334" s="29" t="s">
        <v>285</v>
      </c>
      <c r="D334" s="24">
        <f>+'B-9 2025'!I334</f>
        <v>2078.8190273212899</v>
      </c>
      <c r="E334" s="24">
        <v>213.70969905045433</v>
      </c>
      <c r="F334" s="24">
        <v>3.9600000000000004</v>
      </c>
      <c r="G334" s="24">
        <v>0</v>
      </c>
      <c r="H334" s="24">
        <v>0</v>
      </c>
      <c r="I334" s="24">
        <v>2288.56872637174</v>
      </c>
      <c r="J334" s="24">
        <v>2183.7039567618112</v>
      </c>
    </row>
    <row r="335" spans="1:10" x14ac:dyDescent="0.3">
      <c r="A335" s="22">
        <f t="shared" si="81"/>
        <v>319</v>
      </c>
      <c r="B335" s="29" t="s">
        <v>202</v>
      </c>
      <c r="C335" s="29" t="s">
        <v>286</v>
      </c>
      <c r="D335" s="24">
        <f>+'B-9 2025'!I335</f>
        <v>276.941309389602</v>
      </c>
      <c r="E335" s="24">
        <v>36.861092962149215</v>
      </c>
      <c r="F335" s="24">
        <v>0</v>
      </c>
      <c r="G335" s="24">
        <v>0</v>
      </c>
      <c r="H335" s="24">
        <v>0</v>
      </c>
      <c r="I335" s="24">
        <v>313.80240235175097</v>
      </c>
      <c r="J335" s="24">
        <v>295.37185587067631</v>
      </c>
    </row>
    <row r="336" spans="1:10" x14ac:dyDescent="0.3">
      <c r="A336" s="22">
        <f t="shared" si="81"/>
        <v>320</v>
      </c>
      <c r="B336" s="23" t="s">
        <v>746</v>
      </c>
      <c r="C336" s="23"/>
      <c r="D336" s="27">
        <f>SUM(D333:D335)</f>
        <v>2048.2303367108921</v>
      </c>
      <c r="E336" s="27">
        <f t="shared" ref="E336:H336" si="116">SUM(E333:E335)</f>
        <v>250.57079201260353</v>
      </c>
      <c r="F336" s="27">
        <f>SUM(F333:F335)</f>
        <v>3.9600000000000004</v>
      </c>
      <c r="G336" s="27">
        <f t="shared" ref="G336" si="117">SUM(G333:G335)</f>
        <v>0</v>
      </c>
      <c r="H336" s="27">
        <f t="shared" si="116"/>
        <v>0</v>
      </c>
      <c r="I336" s="27">
        <f t="shared" ref="I336:J336" si="118">SUM(I333:I335)</f>
        <v>2294.8411287234912</v>
      </c>
      <c r="J336" s="27">
        <f t="shared" si="118"/>
        <v>2171.5458126324879</v>
      </c>
    </row>
    <row r="337" spans="1:10" x14ac:dyDescent="0.3">
      <c r="A337" s="22">
        <f t="shared" si="81"/>
        <v>321</v>
      </c>
      <c r="B337" s="29"/>
      <c r="C337" s="29"/>
      <c r="D337" s="24"/>
      <c r="E337" s="24"/>
      <c r="F337" s="24"/>
      <c r="G337" s="24"/>
      <c r="H337" s="24"/>
      <c r="I337" s="24"/>
      <c r="J337" s="24"/>
    </row>
    <row r="338" spans="1:10" x14ac:dyDescent="0.3">
      <c r="A338" s="22">
        <f t="shared" si="81"/>
        <v>322</v>
      </c>
      <c r="B338" s="29" t="s">
        <v>203</v>
      </c>
      <c r="C338" s="29" t="s">
        <v>282</v>
      </c>
      <c r="D338" s="24">
        <f>+'B-9 2025'!I338</f>
        <v>75.631814985169498</v>
      </c>
      <c r="E338" s="24">
        <v>13.166975423486681</v>
      </c>
      <c r="F338" s="24">
        <v>0</v>
      </c>
      <c r="G338" s="24">
        <v>0</v>
      </c>
      <c r="H338" s="24">
        <v>0</v>
      </c>
      <c r="I338" s="24">
        <v>88.798790408656203</v>
      </c>
      <c r="J338" s="24">
        <v>82.215302696912858</v>
      </c>
    </row>
    <row r="339" spans="1:10" x14ac:dyDescent="0.3">
      <c r="A339" s="22">
        <f t="shared" ref="A339:A402" si="119">+A338+1</f>
        <v>323</v>
      </c>
      <c r="B339" s="29" t="s">
        <v>204</v>
      </c>
      <c r="C339" s="29" t="s">
        <v>285</v>
      </c>
      <c r="D339" s="24">
        <f>+'B-9 2025'!I339</f>
        <v>2845.88605552331</v>
      </c>
      <c r="E339" s="24">
        <v>311.17309012227634</v>
      </c>
      <c r="F339" s="24">
        <v>0</v>
      </c>
      <c r="G339" s="24">
        <v>0</v>
      </c>
      <c r="H339" s="24">
        <v>0</v>
      </c>
      <c r="I339" s="24">
        <v>3157.05914564558</v>
      </c>
      <c r="J339" s="24">
        <v>3001.4726005844441</v>
      </c>
    </row>
    <row r="340" spans="1:10" x14ac:dyDescent="0.3">
      <c r="A340" s="22">
        <f t="shared" si="119"/>
        <v>324</v>
      </c>
      <c r="B340" s="29" t="s">
        <v>205</v>
      </c>
      <c r="C340" s="29" t="s">
        <v>286</v>
      </c>
      <c r="D340" s="24">
        <f>+'B-9 2025'!I340</f>
        <v>369.78997480456201</v>
      </c>
      <c r="E340" s="24">
        <v>50.201862447278614</v>
      </c>
      <c r="F340" s="24">
        <v>0</v>
      </c>
      <c r="G340" s="24">
        <v>0</v>
      </c>
      <c r="H340" s="24">
        <v>0</v>
      </c>
      <c r="I340" s="24">
        <v>419.99183725183997</v>
      </c>
      <c r="J340" s="24">
        <v>394.8909060282009</v>
      </c>
    </row>
    <row r="341" spans="1:10" x14ac:dyDescent="0.3">
      <c r="A341" s="22">
        <f t="shared" si="119"/>
        <v>325</v>
      </c>
      <c r="B341" s="29" t="s">
        <v>206</v>
      </c>
      <c r="C341" s="29" t="s">
        <v>287</v>
      </c>
      <c r="D341" s="24">
        <f>+'B-9 2025'!I341</f>
        <v>3.9611971598662801</v>
      </c>
      <c r="E341" s="24">
        <v>0.51707102623986845</v>
      </c>
      <c r="F341" s="24">
        <v>0</v>
      </c>
      <c r="G341" s="24">
        <v>0</v>
      </c>
      <c r="H341" s="24">
        <v>0</v>
      </c>
      <c r="I341" s="24">
        <v>4.47826818610615</v>
      </c>
      <c r="J341" s="24">
        <v>4.219732672986213</v>
      </c>
    </row>
    <row r="342" spans="1:10" x14ac:dyDescent="0.3">
      <c r="A342" s="22">
        <f t="shared" si="119"/>
        <v>326</v>
      </c>
      <c r="B342" s="23" t="s">
        <v>747</v>
      </c>
      <c r="C342" s="23"/>
      <c r="D342" s="27">
        <f>SUM(D338:D341)</f>
        <v>3295.2690424729076</v>
      </c>
      <c r="E342" s="27">
        <f t="shared" ref="E342" si="120">SUM(E338:E341)</f>
        <v>375.05899901928154</v>
      </c>
      <c r="F342" s="27">
        <f>SUM(F338:F341)</f>
        <v>0</v>
      </c>
      <c r="G342" s="27">
        <f t="shared" ref="G342:H342" si="121">SUM(G338:G341)</f>
        <v>0</v>
      </c>
      <c r="H342" s="27">
        <f t="shared" si="121"/>
        <v>0</v>
      </c>
      <c r="I342" s="27">
        <f t="shared" ref="I342" si="122">SUM(I338:I341)</f>
        <v>3670.3280414921824</v>
      </c>
      <c r="J342" s="27">
        <f t="shared" ref="J342" si="123">SUM(J338:J341)</f>
        <v>3482.7985419825436</v>
      </c>
    </row>
    <row r="343" spans="1:10" x14ac:dyDescent="0.3">
      <c r="A343" s="22">
        <f t="shared" si="119"/>
        <v>327</v>
      </c>
      <c r="B343" s="29"/>
      <c r="C343" s="29"/>
      <c r="D343" s="24"/>
      <c r="E343" s="24"/>
      <c r="F343" s="24"/>
      <c r="G343" s="24"/>
      <c r="H343" s="24"/>
      <c r="I343" s="24"/>
      <c r="J343" s="24"/>
    </row>
    <row r="344" spans="1:10" x14ac:dyDescent="0.3">
      <c r="A344" s="22">
        <f t="shared" si="119"/>
        <v>328</v>
      </c>
      <c r="B344" s="29" t="s">
        <v>207</v>
      </c>
      <c r="C344" s="29" t="s">
        <v>285</v>
      </c>
      <c r="D344" s="24">
        <f>+'B-9 2025'!I344</f>
        <v>272.10714605244203</v>
      </c>
      <c r="E344" s="24">
        <v>49.232578303694503</v>
      </c>
      <c r="F344" s="24">
        <v>0</v>
      </c>
      <c r="G344" s="24">
        <v>0</v>
      </c>
      <c r="H344" s="24">
        <v>0</v>
      </c>
      <c r="I344" s="24">
        <v>321.339724356136</v>
      </c>
      <c r="J344" s="24">
        <v>296.72343520428899</v>
      </c>
    </row>
    <row r="345" spans="1:10" x14ac:dyDescent="0.3">
      <c r="A345" s="22">
        <f t="shared" si="119"/>
        <v>329</v>
      </c>
      <c r="B345" s="29" t="s">
        <v>208</v>
      </c>
      <c r="C345" s="29" t="s">
        <v>286</v>
      </c>
      <c r="D345" s="24">
        <f>+'B-9 2025'!I345</f>
        <v>17.547568502239702</v>
      </c>
      <c r="E345" s="24">
        <v>3.175868829339338</v>
      </c>
      <c r="F345" s="24">
        <v>0</v>
      </c>
      <c r="G345" s="24">
        <v>0</v>
      </c>
      <c r="H345" s="24">
        <v>0</v>
      </c>
      <c r="I345" s="24">
        <v>20.723437331578999</v>
      </c>
      <c r="J345" s="24">
        <v>19.135502916909338</v>
      </c>
    </row>
    <row r="346" spans="1:10" x14ac:dyDescent="0.3">
      <c r="A346" s="22">
        <f t="shared" si="119"/>
        <v>330</v>
      </c>
      <c r="B346" s="23" t="s">
        <v>748</v>
      </c>
      <c r="C346" s="23"/>
      <c r="D346" s="27">
        <f>SUM(D344:D345)</f>
        <v>289.65471455468173</v>
      </c>
      <c r="E346" s="27">
        <f t="shared" ref="E346:H346" si="124">SUM(E344:E345)</f>
        <v>52.408447133033839</v>
      </c>
      <c r="F346" s="27">
        <f>SUM(F344:F345)</f>
        <v>0</v>
      </c>
      <c r="G346" s="27">
        <f t="shared" ref="G346" si="125">SUM(G344:G345)</f>
        <v>0</v>
      </c>
      <c r="H346" s="27">
        <f t="shared" si="124"/>
        <v>0</v>
      </c>
      <c r="I346" s="27">
        <f t="shared" ref="I346:J346" si="126">SUM(I344:I345)</f>
        <v>342.06316168771502</v>
      </c>
      <c r="J346" s="27">
        <f t="shared" si="126"/>
        <v>315.85893812119832</v>
      </c>
    </row>
    <row r="347" spans="1:10" x14ac:dyDescent="0.3">
      <c r="A347" s="22">
        <f t="shared" si="119"/>
        <v>331</v>
      </c>
      <c r="B347" s="29"/>
      <c r="C347" s="29"/>
      <c r="D347" s="24"/>
      <c r="E347" s="24"/>
      <c r="F347" s="24"/>
      <c r="G347" s="24"/>
      <c r="H347" s="24"/>
      <c r="I347" s="24"/>
      <c r="J347" s="24"/>
    </row>
    <row r="348" spans="1:10" x14ac:dyDescent="0.3">
      <c r="A348" s="22">
        <f t="shared" si="119"/>
        <v>332</v>
      </c>
      <c r="B348" s="29" t="s">
        <v>209</v>
      </c>
      <c r="C348" s="29" t="s">
        <v>282</v>
      </c>
      <c r="D348" s="24">
        <f>+'B-9 2025'!I348</f>
        <v>16.1730058679506</v>
      </c>
      <c r="E348" s="24">
        <v>2.0409334404402117</v>
      </c>
      <c r="F348" s="24">
        <v>0</v>
      </c>
      <c r="G348" s="24">
        <v>0</v>
      </c>
      <c r="H348" s="24">
        <v>0</v>
      </c>
      <c r="I348" s="24">
        <v>18.213939308390799</v>
      </c>
      <c r="J348" s="24">
        <v>17.193472588170678</v>
      </c>
    </row>
    <row r="349" spans="1:10" x14ac:dyDescent="0.3">
      <c r="A349" s="22">
        <f t="shared" si="119"/>
        <v>333</v>
      </c>
      <c r="B349" s="29" t="s">
        <v>210</v>
      </c>
      <c r="C349" s="29" t="s">
        <v>285</v>
      </c>
      <c r="D349" s="24">
        <f>+'B-9 2025'!I349</f>
        <v>3962.0484358480098</v>
      </c>
      <c r="E349" s="24">
        <v>478.09200071931735</v>
      </c>
      <c r="F349" s="24">
        <v>0</v>
      </c>
      <c r="G349" s="24">
        <v>0</v>
      </c>
      <c r="H349" s="24">
        <v>0</v>
      </c>
      <c r="I349" s="24">
        <v>4440.1404365673297</v>
      </c>
      <c r="J349" s="24">
        <v>4201.0944362076707</v>
      </c>
    </row>
    <row r="350" spans="1:10" x14ac:dyDescent="0.3">
      <c r="A350" s="22">
        <f t="shared" si="119"/>
        <v>334</v>
      </c>
      <c r="B350" s="29" t="s">
        <v>211</v>
      </c>
      <c r="C350" s="29" t="s">
        <v>286</v>
      </c>
      <c r="D350" s="24">
        <f>+'B-9 2025'!I350</f>
        <v>544.32993271701696</v>
      </c>
      <c r="E350" s="24">
        <v>86.103354302977607</v>
      </c>
      <c r="F350" s="24">
        <v>0</v>
      </c>
      <c r="G350" s="24">
        <v>0</v>
      </c>
      <c r="H350" s="24">
        <v>0</v>
      </c>
      <c r="I350" s="24">
        <v>630.43328701999508</v>
      </c>
      <c r="J350" s="24">
        <v>587.38160986850619</v>
      </c>
    </row>
    <row r="351" spans="1:10" x14ac:dyDescent="0.3">
      <c r="A351" s="22">
        <f t="shared" si="119"/>
        <v>335</v>
      </c>
      <c r="B351" s="23" t="s">
        <v>749</v>
      </c>
      <c r="C351" s="23"/>
      <c r="D351" s="27">
        <f>SUM(D348:D350)</f>
        <v>4522.5513744329774</v>
      </c>
      <c r="E351" s="27">
        <f t="shared" ref="E351:H351" si="127">SUM(E348:E350)</f>
        <v>566.23628846273516</v>
      </c>
      <c r="F351" s="27">
        <f>SUM(F348:F350)</f>
        <v>0</v>
      </c>
      <c r="G351" s="27">
        <f t="shared" ref="G351" si="128">SUM(G348:G350)</f>
        <v>0</v>
      </c>
      <c r="H351" s="27">
        <f t="shared" si="127"/>
        <v>0</v>
      </c>
      <c r="I351" s="27">
        <f t="shared" ref="I351:J351" si="129">SUM(I348:I350)</f>
        <v>5088.7876628957156</v>
      </c>
      <c r="J351" s="27">
        <f t="shared" si="129"/>
        <v>4805.6695186643483</v>
      </c>
    </row>
    <row r="352" spans="1:10" x14ac:dyDescent="0.3">
      <c r="A352" s="22">
        <f t="shared" si="119"/>
        <v>336</v>
      </c>
      <c r="B352" s="29"/>
      <c r="C352" s="29"/>
      <c r="D352" s="24"/>
      <c r="E352" s="24"/>
      <c r="F352" s="24"/>
      <c r="G352" s="24"/>
      <c r="H352" s="24"/>
      <c r="I352" s="24"/>
      <c r="J352" s="24"/>
    </row>
    <row r="353" spans="1:10" x14ac:dyDescent="0.3">
      <c r="A353" s="22">
        <f t="shared" si="119"/>
        <v>337</v>
      </c>
      <c r="B353" s="29" t="s">
        <v>212</v>
      </c>
      <c r="C353" s="29" t="s">
        <v>282</v>
      </c>
      <c r="D353" s="24">
        <f>+'B-9 2025'!I353</f>
        <v>1479.1362779999999</v>
      </c>
      <c r="E353" s="24">
        <v>434.80542600000007</v>
      </c>
      <c r="F353" s="24">
        <v>0</v>
      </c>
      <c r="G353" s="24">
        <v>0</v>
      </c>
      <c r="H353" s="24">
        <v>0</v>
      </c>
      <c r="I353" s="24">
        <v>1913.9417039999998</v>
      </c>
      <c r="J353" s="24">
        <v>1696.5389910000001</v>
      </c>
    </row>
    <row r="354" spans="1:10" x14ac:dyDescent="0.3">
      <c r="A354" s="22">
        <f t="shared" si="119"/>
        <v>338</v>
      </c>
      <c r="B354" s="29" t="s">
        <v>213</v>
      </c>
      <c r="C354" s="29" t="s">
        <v>285</v>
      </c>
      <c r="D354" s="24">
        <f>+'B-9 2025'!I354</f>
        <v>7653.8714819999896</v>
      </c>
      <c r="E354" s="24">
        <v>2249.920494</v>
      </c>
      <c r="F354" s="24">
        <v>0</v>
      </c>
      <c r="G354" s="24">
        <v>0</v>
      </c>
      <c r="H354" s="24">
        <v>0</v>
      </c>
      <c r="I354" s="24">
        <v>9903.7919759999913</v>
      </c>
      <c r="J354" s="24">
        <v>8778.8317289999904</v>
      </c>
    </row>
    <row r="355" spans="1:10" x14ac:dyDescent="0.3">
      <c r="A355" s="22">
        <f t="shared" si="119"/>
        <v>339</v>
      </c>
      <c r="B355" s="29" t="s">
        <v>214</v>
      </c>
      <c r="C355" s="29" t="s">
        <v>286</v>
      </c>
      <c r="D355" s="24">
        <f>+'B-9 2025'!I355</f>
        <v>3057.28415699999</v>
      </c>
      <c r="E355" s="24">
        <v>898.71471900000017</v>
      </c>
      <c r="F355" s="24">
        <v>0</v>
      </c>
      <c r="G355" s="24">
        <v>0</v>
      </c>
      <c r="H355" s="24">
        <v>0</v>
      </c>
      <c r="I355" s="24">
        <v>3955.9988759999901</v>
      </c>
      <c r="J355" s="24">
        <v>3506.6415164999903</v>
      </c>
    </row>
    <row r="356" spans="1:10" x14ac:dyDescent="0.3">
      <c r="A356" s="22">
        <f t="shared" si="119"/>
        <v>340</v>
      </c>
      <c r="B356" s="23" t="s">
        <v>750</v>
      </c>
      <c r="C356" s="23"/>
      <c r="D356" s="27">
        <f>SUM(D353:D355)</f>
        <v>12190.29191699998</v>
      </c>
      <c r="E356" s="27">
        <f t="shared" ref="E356:H356" si="130">SUM(E353:E355)</f>
        <v>3583.4406389999999</v>
      </c>
      <c r="F356" s="27">
        <f>SUM(F353:F355)</f>
        <v>0</v>
      </c>
      <c r="G356" s="27">
        <f t="shared" ref="G356" si="131">SUM(G353:G355)</f>
        <v>0</v>
      </c>
      <c r="H356" s="27">
        <f t="shared" si="130"/>
        <v>0</v>
      </c>
      <c r="I356" s="27">
        <f t="shared" ref="I356:J356" si="132">SUM(I353:I355)</f>
        <v>15773.732555999981</v>
      </c>
      <c r="J356" s="27">
        <f t="shared" si="132"/>
        <v>13982.012236499981</v>
      </c>
    </row>
    <row r="357" spans="1:10" x14ac:dyDescent="0.3">
      <c r="A357" s="22">
        <f t="shared" si="119"/>
        <v>341</v>
      </c>
      <c r="B357" s="29"/>
      <c r="C357" s="29"/>
      <c r="D357" s="24"/>
      <c r="E357" s="24"/>
      <c r="F357" s="24"/>
      <c r="G357" s="24"/>
      <c r="H357" s="24"/>
      <c r="I357" s="24"/>
      <c r="J357" s="24"/>
    </row>
    <row r="358" spans="1:10" x14ac:dyDescent="0.3">
      <c r="A358" s="22">
        <f t="shared" si="119"/>
        <v>342</v>
      </c>
      <c r="B358" s="29" t="s">
        <v>215</v>
      </c>
      <c r="C358" s="29" t="s">
        <v>282</v>
      </c>
      <c r="D358" s="24">
        <f>+'B-9 2025'!I358</f>
        <v>1200.18380399999</v>
      </c>
      <c r="E358" s="24">
        <v>343.72126799999995</v>
      </c>
      <c r="F358" s="24">
        <v>0</v>
      </c>
      <c r="G358" s="24">
        <v>0</v>
      </c>
      <c r="H358" s="24">
        <v>0</v>
      </c>
      <c r="I358" s="24">
        <v>1543.90507199999</v>
      </c>
      <c r="J358" s="24">
        <v>1372.0444379999899</v>
      </c>
    </row>
    <row r="359" spans="1:10" x14ac:dyDescent="0.3">
      <c r="A359" s="22">
        <f t="shared" si="119"/>
        <v>343</v>
      </c>
      <c r="B359" s="29" t="s">
        <v>216</v>
      </c>
      <c r="C359" s="29" t="s">
        <v>285</v>
      </c>
      <c r="D359" s="24">
        <f>+'B-9 2025'!I359</f>
        <v>10102.218793</v>
      </c>
      <c r="E359" s="24">
        <v>2893.172931000001</v>
      </c>
      <c r="F359" s="24">
        <v>0</v>
      </c>
      <c r="G359" s="24">
        <v>0</v>
      </c>
      <c r="H359" s="24">
        <v>0</v>
      </c>
      <c r="I359" s="24">
        <v>12995.391723999999</v>
      </c>
      <c r="J359" s="24">
        <v>11548.805258499999</v>
      </c>
    </row>
    <row r="360" spans="1:10" x14ac:dyDescent="0.3">
      <c r="A360" s="22">
        <f t="shared" si="119"/>
        <v>344</v>
      </c>
      <c r="B360" s="29" t="s">
        <v>217</v>
      </c>
      <c r="C360" s="29" t="s">
        <v>286</v>
      </c>
      <c r="D360" s="24">
        <f>+'B-9 2025'!I360</f>
        <v>1052.29099399999</v>
      </c>
      <c r="E360" s="24">
        <v>301.36699799999997</v>
      </c>
      <c r="F360" s="24">
        <v>0</v>
      </c>
      <c r="G360" s="24">
        <v>0</v>
      </c>
      <c r="H360" s="24">
        <v>0</v>
      </c>
      <c r="I360" s="24">
        <v>1353.6579919999901</v>
      </c>
      <c r="J360" s="24">
        <v>1202.9744929999902</v>
      </c>
    </row>
    <row r="361" spans="1:10" x14ac:dyDescent="0.3">
      <c r="A361" s="22">
        <f t="shared" si="119"/>
        <v>345</v>
      </c>
      <c r="B361" s="23" t="s">
        <v>751</v>
      </c>
      <c r="C361" s="23"/>
      <c r="D361" s="27">
        <f>SUM(D358:D360)</f>
        <v>12354.693590999979</v>
      </c>
      <c r="E361" s="27">
        <f t="shared" ref="E361:H361" si="133">SUM(E358:E360)</f>
        <v>3538.2611970000007</v>
      </c>
      <c r="F361" s="27">
        <f>SUM(F358:F360)</f>
        <v>0</v>
      </c>
      <c r="G361" s="27">
        <f t="shared" ref="G361" si="134">SUM(G358:G360)</f>
        <v>0</v>
      </c>
      <c r="H361" s="27">
        <f t="shared" si="133"/>
        <v>0</v>
      </c>
      <c r="I361" s="27">
        <f t="shared" ref="I361:J361" si="135">SUM(I358:I360)</f>
        <v>15892.954787999979</v>
      </c>
      <c r="J361" s="27">
        <f t="shared" si="135"/>
        <v>14123.824189499979</v>
      </c>
    </row>
    <row r="362" spans="1:10" x14ac:dyDescent="0.3">
      <c r="A362" s="22">
        <f t="shared" si="119"/>
        <v>346</v>
      </c>
      <c r="B362" s="29"/>
      <c r="C362" s="29"/>
      <c r="D362" s="24"/>
      <c r="E362" s="24"/>
      <c r="F362" s="24"/>
      <c r="G362" s="24"/>
      <c r="H362" s="24"/>
      <c r="I362" s="24"/>
      <c r="J362" s="24"/>
    </row>
    <row r="363" spans="1:10" x14ac:dyDescent="0.3">
      <c r="A363" s="22">
        <f t="shared" si="119"/>
        <v>347</v>
      </c>
      <c r="B363" s="23" t="s">
        <v>218</v>
      </c>
      <c r="C363" s="23" t="s">
        <v>285</v>
      </c>
      <c r="D363" s="24">
        <f>+'B-9 2025'!I363</f>
        <v>70807.522221254898</v>
      </c>
      <c r="E363" s="24">
        <v>59526.814024550331</v>
      </c>
      <c r="F363" s="24">
        <v>0</v>
      </c>
      <c r="G363" s="24">
        <v>0</v>
      </c>
      <c r="H363" s="24">
        <v>0</v>
      </c>
      <c r="I363" s="24">
        <v>130334.336245805</v>
      </c>
      <c r="J363" s="24">
        <v>98994.296906250704</v>
      </c>
    </row>
    <row r="364" spans="1:10" x14ac:dyDescent="0.3">
      <c r="A364" s="22">
        <f t="shared" si="119"/>
        <v>348</v>
      </c>
      <c r="B364" s="23"/>
      <c r="C364" s="23"/>
      <c r="D364" s="24"/>
      <c r="E364" s="24"/>
      <c r="F364" s="24"/>
      <c r="G364" s="24"/>
      <c r="H364" s="24"/>
      <c r="I364" s="24"/>
      <c r="J364" s="24"/>
    </row>
    <row r="365" spans="1:10" x14ac:dyDescent="0.3">
      <c r="A365" s="22">
        <f t="shared" si="119"/>
        <v>349</v>
      </c>
      <c r="B365" s="34" t="s">
        <v>752</v>
      </c>
      <c r="C365" s="34"/>
      <c r="D365" s="2">
        <f>SUM(D363,D361,D356,D351,D346,D342,D336,D331,D326,D321,D315,D310,D305,D300,D294,D289,D283)</f>
        <v>264573.55606542446</v>
      </c>
      <c r="E365" s="2">
        <f t="shared" ref="E365:H365" si="136">SUM(E363,E361,E356,E351,E346,E342,E336,E331,E326,E321,E315,E310,E305,E300,E294,E289,E283)</f>
        <v>99568.138160143906</v>
      </c>
      <c r="F365" s="2">
        <f>SUM(F363,F361,F356,F351,F346,F342,F336,F331,F326,F321,F315,F310,F305,F300,F294,F289,F283)</f>
        <v>3.9600000000000004</v>
      </c>
      <c r="G365" s="2">
        <f t="shared" ref="G365" si="137">SUM(G363,G361,G356,G351,G346,G342,G336,G331,G326,G321,G315,G310,G305,G300,G294,G289,G283)</f>
        <v>10.324999999999999</v>
      </c>
      <c r="H365" s="2">
        <f t="shared" si="136"/>
        <v>0</v>
      </c>
      <c r="I365" s="2">
        <f t="shared" ref="I365:J365" si="138">SUM(I363,I361,I356,I351,I346,I342,I336,I331,I326,I321,I315,I310,I305,I300,I294,I289,I283)</f>
        <v>364127.40922556794</v>
      </c>
      <c r="J365" s="2">
        <f t="shared" si="138"/>
        <v>312771.87482120917</v>
      </c>
    </row>
    <row r="366" spans="1:10" x14ac:dyDescent="0.3">
      <c r="A366" s="22">
        <f t="shared" si="119"/>
        <v>350</v>
      </c>
      <c r="B366" s="23"/>
      <c r="C366" s="23"/>
      <c r="D366" s="24"/>
      <c r="E366" s="24"/>
      <c r="F366" s="24"/>
      <c r="G366" s="24"/>
      <c r="H366" s="24"/>
      <c r="I366" s="24"/>
      <c r="J366" s="24"/>
    </row>
    <row r="367" spans="1:10" x14ac:dyDescent="0.3">
      <c r="A367" s="22">
        <f t="shared" si="119"/>
        <v>351</v>
      </c>
      <c r="B367" s="36" t="s">
        <v>819</v>
      </c>
      <c r="C367" s="36"/>
      <c r="D367" s="37">
        <f>SUM(D365,D277,D154,D123)</f>
        <v>3876812.817410239</v>
      </c>
      <c r="E367" s="37">
        <f t="shared" ref="E367:J367" si="139">SUM(E365,E277,E154,E123)</f>
        <v>492761.84339355968</v>
      </c>
      <c r="F367" s="37">
        <f t="shared" si="139"/>
        <v>86073.454761285073</v>
      </c>
      <c r="G367" s="37">
        <f t="shared" si="139"/>
        <v>13233.341</v>
      </c>
      <c r="H367" s="37">
        <f t="shared" si="139"/>
        <v>0</v>
      </c>
      <c r="I367" s="37">
        <f t="shared" si="139"/>
        <v>4270267.8650425132</v>
      </c>
      <c r="J367" s="37">
        <f t="shared" si="139"/>
        <v>4094643.2650152599</v>
      </c>
    </row>
    <row r="368" spans="1:10" x14ac:dyDescent="0.3">
      <c r="A368" s="22">
        <f t="shared" si="119"/>
        <v>352</v>
      </c>
      <c r="B368" s="53"/>
      <c r="C368" s="23"/>
      <c r="D368" s="24"/>
      <c r="E368" s="24"/>
      <c r="F368" s="24"/>
      <c r="G368" s="24"/>
      <c r="H368" s="24"/>
      <c r="I368" s="24"/>
      <c r="J368" s="24"/>
    </row>
    <row r="369" spans="1:10" x14ac:dyDescent="0.3">
      <c r="A369" s="22">
        <f t="shared" si="119"/>
        <v>353</v>
      </c>
      <c r="B369" s="53" t="s">
        <v>400</v>
      </c>
      <c r="C369" s="23"/>
      <c r="D369" s="24">
        <f>+'B-9 2025'!I369</f>
        <v>22240.1169452711</v>
      </c>
      <c r="E369" s="24">
        <v>0</v>
      </c>
      <c r="F369" s="24">
        <v>0</v>
      </c>
      <c r="G369" s="24">
        <v>0</v>
      </c>
      <c r="H369" s="24">
        <v>715.25564842370898</v>
      </c>
      <c r="I369" s="24">
        <v>22955.372593694898</v>
      </c>
      <c r="J369" s="24">
        <v>22597.744769483004</v>
      </c>
    </row>
    <row r="370" spans="1:10" x14ac:dyDescent="0.3">
      <c r="A370" s="22">
        <f t="shared" si="119"/>
        <v>354</v>
      </c>
      <c r="B370" s="53" t="s">
        <v>401</v>
      </c>
      <c r="C370" s="23"/>
      <c r="D370" s="24">
        <f>+'B-9 2025'!I370</f>
        <v>617.580490309114</v>
      </c>
      <c r="E370" s="24">
        <v>0</v>
      </c>
      <c r="F370" s="24">
        <v>0</v>
      </c>
      <c r="G370" s="24">
        <v>0</v>
      </c>
      <c r="H370" s="24">
        <v>77.113496769704298</v>
      </c>
      <c r="I370" s="24">
        <v>694.69398707881896</v>
      </c>
      <c r="J370" s="24">
        <v>656.1372386939662</v>
      </c>
    </row>
    <row r="371" spans="1:10" x14ac:dyDescent="0.3">
      <c r="A371" s="22">
        <f t="shared" si="119"/>
        <v>355</v>
      </c>
      <c r="B371" s="53" t="s">
        <v>402</v>
      </c>
      <c r="C371" s="23"/>
      <c r="D371" s="24">
        <f>+'B-9 2025'!I371</f>
        <v>-1.2817007547710098E-4</v>
      </c>
      <c r="E371" s="24">
        <v>0</v>
      </c>
      <c r="F371" s="24">
        <v>0</v>
      </c>
      <c r="G371" s="24">
        <v>0</v>
      </c>
      <c r="H371" s="24">
        <v>0</v>
      </c>
      <c r="I371" s="24">
        <v>-1.7089343396946798E-4</v>
      </c>
      <c r="J371" s="24">
        <v>-1.4953175472328409E-4</v>
      </c>
    </row>
    <row r="372" spans="1:10" x14ac:dyDescent="0.3">
      <c r="A372" s="22">
        <f t="shared" si="119"/>
        <v>356</v>
      </c>
      <c r="B372" s="53" t="s">
        <v>403</v>
      </c>
      <c r="C372" s="23"/>
      <c r="D372" s="24">
        <f>+'B-9 2025'!I372</f>
        <v>6332.5948042594646</v>
      </c>
      <c r="E372" s="24">
        <v>0</v>
      </c>
      <c r="F372" s="24">
        <v>0</v>
      </c>
      <c r="G372" s="24">
        <v>0</v>
      </c>
      <c r="H372" s="24">
        <v>1466.801601419822</v>
      </c>
      <c r="I372" s="24">
        <v>7799.3964056792802</v>
      </c>
      <c r="J372" s="24">
        <v>7065.9956049693719</v>
      </c>
    </row>
    <row r="373" spans="1:10" x14ac:dyDescent="0.3">
      <c r="A373" s="22">
        <f t="shared" si="119"/>
        <v>357</v>
      </c>
      <c r="B373" s="53" t="s">
        <v>404</v>
      </c>
      <c r="C373" s="23"/>
      <c r="D373" s="24">
        <f>+'B-9 2025'!I373</f>
        <v>1789.6684552750698</v>
      </c>
      <c r="E373" s="24">
        <v>0</v>
      </c>
      <c r="F373" s="24">
        <v>0</v>
      </c>
      <c r="G373" s="24">
        <v>0</v>
      </c>
      <c r="H373" s="24">
        <v>117.499485091693</v>
      </c>
      <c r="I373" s="24">
        <v>1907.1679403667599</v>
      </c>
      <c r="J373" s="24">
        <v>1848.4181978209162</v>
      </c>
    </row>
    <row r="374" spans="1:10" x14ac:dyDescent="0.3">
      <c r="A374" s="22">
        <f t="shared" si="119"/>
        <v>358</v>
      </c>
      <c r="B374" s="53" t="s">
        <v>405</v>
      </c>
      <c r="C374" s="23"/>
      <c r="D374" s="24">
        <f>+'B-9 2025'!I374</f>
        <v>2868.4094177151601</v>
      </c>
      <c r="E374" s="24">
        <v>0</v>
      </c>
      <c r="F374" s="24">
        <v>0</v>
      </c>
      <c r="G374" s="24">
        <v>0</v>
      </c>
      <c r="H374" s="24">
        <v>713.46313923838795</v>
      </c>
      <c r="I374" s="24">
        <v>3581.87255695354</v>
      </c>
      <c r="J374" s="24">
        <v>3225.1409873343518</v>
      </c>
    </row>
    <row r="375" spans="1:10" x14ac:dyDescent="0.3">
      <c r="A375" s="22">
        <f t="shared" si="119"/>
        <v>359</v>
      </c>
      <c r="B375" s="53" t="s">
        <v>406</v>
      </c>
      <c r="C375" s="23"/>
      <c r="D375" s="24">
        <f>+'B-9 2025'!I375</f>
        <v>2802.1185702918801</v>
      </c>
      <c r="E375" s="24">
        <v>0</v>
      </c>
      <c r="F375" s="24">
        <v>0</v>
      </c>
      <c r="G375" s="24">
        <v>0</v>
      </c>
      <c r="H375" s="24">
        <v>686.06952343062801</v>
      </c>
      <c r="I375" s="24">
        <v>3488.1880937225101</v>
      </c>
      <c r="J375" s="24">
        <v>3145.1533320071921</v>
      </c>
    </row>
    <row r="376" spans="1:10" x14ac:dyDescent="0.3">
      <c r="A376" s="22">
        <f t="shared" si="119"/>
        <v>360</v>
      </c>
      <c r="B376" s="53" t="s">
        <v>407</v>
      </c>
      <c r="C376" s="23"/>
      <c r="D376" s="24">
        <f>+'B-9 2025'!I376</f>
        <v>3433.9891013824599</v>
      </c>
      <c r="E376" s="24">
        <v>0</v>
      </c>
      <c r="F376" s="24">
        <v>0</v>
      </c>
      <c r="G376" s="24">
        <v>0</v>
      </c>
      <c r="H376" s="24">
        <v>759.68970046081995</v>
      </c>
      <c r="I376" s="24">
        <v>4193.6788018432799</v>
      </c>
      <c r="J376" s="24">
        <v>3813.8339516128658</v>
      </c>
    </row>
    <row r="377" spans="1:10" x14ac:dyDescent="0.3">
      <c r="A377" s="22">
        <f t="shared" si="119"/>
        <v>361</v>
      </c>
      <c r="B377" s="53" t="s">
        <v>408</v>
      </c>
      <c r="C377" s="23"/>
      <c r="D377" s="24">
        <f>+'B-9 2025'!I377</f>
        <v>83133.606252134909</v>
      </c>
      <c r="E377" s="24">
        <v>0</v>
      </c>
      <c r="F377" s="24">
        <v>0</v>
      </c>
      <c r="G377" s="24">
        <v>0</v>
      </c>
      <c r="H377" s="24">
        <v>2259.1920248773508</v>
      </c>
      <c r="I377" s="24">
        <v>85392.798336179985</v>
      </c>
      <c r="J377" s="24">
        <v>84263.20229415744</v>
      </c>
    </row>
    <row r="378" spans="1:10" x14ac:dyDescent="0.3">
      <c r="A378" s="22">
        <f t="shared" si="119"/>
        <v>362</v>
      </c>
      <c r="B378" s="53" t="s">
        <v>409</v>
      </c>
      <c r="C378" s="23"/>
      <c r="D378" s="24">
        <f>+'B-9 2025'!I378</f>
        <v>38535.489163234801</v>
      </c>
      <c r="E378" s="24">
        <v>0</v>
      </c>
      <c r="F378" s="24">
        <v>0</v>
      </c>
      <c r="G378" s="24">
        <v>0</v>
      </c>
      <c r="H378" s="24">
        <v>3300.4130544116201</v>
      </c>
      <c r="I378" s="24">
        <v>41835.902217646399</v>
      </c>
      <c r="J378" s="24">
        <v>40185.695690440574</v>
      </c>
    </row>
    <row r="379" spans="1:10" x14ac:dyDescent="0.3">
      <c r="A379" s="22">
        <f t="shared" si="119"/>
        <v>363</v>
      </c>
      <c r="B379" s="53" t="s">
        <v>410</v>
      </c>
      <c r="C379" s="23"/>
      <c r="D379" s="24">
        <f>+'B-9 2025'!I379</f>
        <v>12446.406350525049</v>
      </c>
      <c r="E379" s="24">
        <v>0</v>
      </c>
      <c r="F379" s="24">
        <v>0</v>
      </c>
      <c r="G379" s="24">
        <v>0</v>
      </c>
      <c r="H379" s="24">
        <v>670.76878350837796</v>
      </c>
      <c r="I379" s="24">
        <v>13117.175134033439</v>
      </c>
      <c r="J379" s="24">
        <v>12781.790742279245</v>
      </c>
    </row>
    <row r="380" spans="1:10" x14ac:dyDescent="0.3">
      <c r="A380" s="22">
        <f t="shared" si="119"/>
        <v>364</v>
      </c>
      <c r="B380" s="53" t="s">
        <v>411</v>
      </c>
      <c r="C380" s="23"/>
      <c r="D380" s="24">
        <f>+'B-9 2025'!I380</f>
        <v>2114.6272979104901</v>
      </c>
      <c r="E380" s="24">
        <v>0</v>
      </c>
      <c r="F380" s="24">
        <v>0</v>
      </c>
      <c r="G380" s="24">
        <v>0</v>
      </c>
      <c r="H380" s="24">
        <v>457.24243263683201</v>
      </c>
      <c r="I380" s="24">
        <v>2571.8697305473297</v>
      </c>
      <c r="J380" s="24">
        <v>2343.2485142289097</v>
      </c>
    </row>
    <row r="381" spans="1:10" x14ac:dyDescent="0.3">
      <c r="A381" s="22">
        <f t="shared" si="119"/>
        <v>365</v>
      </c>
      <c r="B381" s="53" t="s">
        <v>412</v>
      </c>
      <c r="C381" s="23"/>
      <c r="D381" s="24">
        <f>+'B-9 2025'!I381</f>
        <v>2868.4094177151601</v>
      </c>
      <c r="E381" s="24">
        <v>0</v>
      </c>
      <c r="F381" s="24">
        <v>0</v>
      </c>
      <c r="G381" s="24">
        <v>0</v>
      </c>
      <c r="H381" s="24">
        <v>713.46313923838795</v>
      </c>
      <c r="I381" s="24">
        <v>3581.87255695354</v>
      </c>
      <c r="J381" s="24">
        <v>3225.1409873343518</v>
      </c>
    </row>
    <row r="382" spans="1:10" x14ac:dyDescent="0.3">
      <c r="A382" s="22">
        <f t="shared" si="119"/>
        <v>366</v>
      </c>
      <c r="B382" s="53" t="s">
        <v>413</v>
      </c>
      <c r="C382" s="23"/>
      <c r="D382" s="24">
        <f>+'B-9 2025'!I382</f>
        <v>3624.7402927692101</v>
      </c>
      <c r="E382" s="24">
        <v>0</v>
      </c>
      <c r="F382" s="24">
        <v>0</v>
      </c>
      <c r="G382" s="24">
        <v>0</v>
      </c>
      <c r="H382" s="24">
        <v>747.356764256406</v>
      </c>
      <c r="I382" s="24">
        <v>4372.0970570256195</v>
      </c>
      <c r="J382" s="24">
        <v>3998.4186748974116</v>
      </c>
    </row>
    <row r="383" spans="1:10" x14ac:dyDescent="0.3">
      <c r="A383" s="22">
        <f t="shared" si="119"/>
        <v>367</v>
      </c>
      <c r="B383" s="53" t="s">
        <v>414</v>
      </c>
      <c r="C383" s="23"/>
      <c r="D383" s="24">
        <f>+'B-9 2025'!I383</f>
        <v>-68.845072908738103</v>
      </c>
      <c r="E383" s="24">
        <v>0</v>
      </c>
      <c r="F383" s="24">
        <v>0</v>
      </c>
      <c r="G383" s="24">
        <v>0</v>
      </c>
      <c r="H383" s="24">
        <v>375.811642363754</v>
      </c>
      <c r="I383" s="24">
        <v>306.96656945501502</v>
      </c>
      <c r="J383" s="24">
        <v>119.06074827313859</v>
      </c>
    </row>
    <row r="384" spans="1:10" x14ac:dyDescent="0.3">
      <c r="A384" s="22">
        <f t="shared" si="119"/>
        <v>368</v>
      </c>
      <c r="B384" s="53" t="s">
        <v>415</v>
      </c>
      <c r="C384" s="23"/>
      <c r="D384" s="24">
        <f>+'B-9 2025'!I384</f>
        <v>1571.6524799684901</v>
      </c>
      <c r="E384" s="24">
        <v>0</v>
      </c>
      <c r="F384" s="24">
        <v>0</v>
      </c>
      <c r="G384" s="24">
        <v>0</v>
      </c>
      <c r="H384" s="24">
        <v>285.66415998949799</v>
      </c>
      <c r="I384" s="24">
        <v>1857.31663995799</v>
      </c>
      <c r="J384" s="24">
        <v>1714.4845599632406</v>
      </c>
    </row>
    <row r="385" spans="1:10" x14ac:dyDescent="0.3">
      <c r="A385" s="22">
        <f t="shared" si="119"/>
        <v>369</v>
      </c>
      <c r="B385" s="53" t="s">
        <v>416</v>
      </c>
      <c r="C385" s="23"/>
      <c r="D385" s="24">
        <f>+'B-9 2025'!I385</f>
        <v>1180.05186358376</v>
      </c>
      <c r="E385" s="24">
        <v>0</v>
      </c>
      <c r="F385" s="24">
        <v>0</v>
      </c>
      <c r="G385" s="24">
        <v>0</v>
      </c>
      <c r="H385" s="24">
        <v>222.637287861256</v>
      </c>
      <c r="I385" s="24">
        <v>1402.6891514450199</v>
      </c>
      <c r="J385" s="24">
        <v>1291.3705075143891</v>
      </c>
    </row>
    <row r="386" spans="1:10" x14ac:dyDescent="0.3">
      <c r="A386" s="22">
        <f t="shared" si="119"/>
        <v>370</v>
      </c>
      <c r="B386" s="53" t="s">
        <v>417</v>
      </c>
      <c r="C386" s="23"/>
      <c r="D386" s="24">
        <f>+'B-9 2025'!I386</f>
        <v>1155.5747903737299</v>
      </c>
      <c r="E386" s="24">
        <v>0</v>
      </c>
      <c r="F386" s="24">
        <v>0</v>
      </c>
      <c r="G386" s="24">
        <v>0</v>
      </c>
      <c r="H386" s="24">
        <v>228.93493012457699</v>
      </c>
      <c r="I386" s="24">
        <v>1384.5097204982999</v>
      </c>
      <c r="J386" s="24">
        <v>1270.0422554360161</v>
      </c>
    </row>
    <row r="387" spans="1:10" x14ac:dyDescent="0.3">
      <c r="A387" s="22">
        <f t="shared" si="119"/>
        <v>371</v>
      </c>
      <c r="B387" s="53" t="s">
        <v>418</v>
      </c>
      <c r="C387" s="23"/>
      <c r="D387" s="24">
        <f>+'B-9 2025'!I387</f>
        <v>5135.8692671874505</v>
      </c>
      <c r="E387" s="24">
        <v>0</v>
      </c>
      <c r="F387" s="24">
        <v>0</v>
      </c>
      <c r="G387" s="24">
        <v>0</v>
      </c>
      <c r="H387" s="24">
        <v>1175.4697557291499</v>
      </c>
      <c r="I387" s="24">
        <v>6311.3390229165998</v>
      </c>
      <c r="J387" s="24">
        <v>5723.6041450520261</v>
      </c>
    </row>
    <row r="388" spans="1:10" x14ac:dyDescent="0.3">
      <c r="A388" s="22">
        <f t="shared" si="119"/>
        <v>372</v>
      </c>
      <c r="B388" s="53" t="s">
        <v>419</v>
      </c>
      <c r="C388" s="23"/>
      <c r="D388" s="24">
        <f>+'B-9 2025'!I388</f>
        <v>303.47099291370199</v>
      </c>
      <c r="E388" s="24">
        <v>0</v>
      </c>
      <c r="F388" s="24">
        <v>0</v>
      </c>
      <c r="G388" s="24">
        <v>0</v>
      </c>
      <c r="H388" s="24">
        <v>18.490330971233998</v>
      </c>
      <c r="I388" s="24">
        <v>321.96132388493601</v>
      </c>
      <c r="J388" s="24">
        <v>312.71615839931877</v>
      </c>
    </row>
    <row r="389" spans="1:10" x14ac:dyDescent="0.3">
      <c r="A389" s="22">
        <f t="shared" si="119"/>
        <v>373</v>
      </c>
      <c r="B389" s="53" t="s">
        <v>420</v>
      </c>
      <c r="C389" s="23"/>
      <c r="D389" s="24">
        <f>+'B-9 2025'!I389</f>
        <v>5603.5785424985197</v>
      </c>
      <c r="E389" s="24">
        <v>0</v>
      </c>
      <c r="F389" s="24">
        <v>0</v>
      </c>
      <c r="G389" s="24">
        <v>0</v>
      </c>
      <c r="H389" s="24">
        <v>408.25284749951101</v>
      </c>
      <c r="I389" s="24">
        <v>6011.8313899980303</v>
      </c>
      <c r="J389" s="24">
        <v>5807.704966248275</v>
      </c>
    </row>
    <row r="390" spans="1:10" x14ac:dyDescent="0.3">
      <c r="A390" s="22">
        <f t="shared" si="119"/>
        <v>374</v>
      </c>
      <c r="B390" s="53" t="s">
        <v>421</v>
      </c>
      <c r="C390" s="23"/>
      <c r="D390" s="24">
        <f>+'B-9 2025'!I390</f>
        <v>815.36379821573109</v>
      </c>
      <c r="E390" s="24">
        <v>0</v>
      </c>
      <c r="F390" s="24">
        <v>0</v>
      </c>
      <c r="G390" s="24">
        <v>0</v>
      </c>
      <c r="H390" s="24">
        <v>58.881266071910701</v>
      </c>
      <c r="I390" s="24">
        <v>874.24506428764096</v>
      </c>
      <c r="J390" s="24">
        <v>844.8044312516862</v>
      </c>
    </row>
    <row r="391" spans="1:10" x14ac:dyDescent="0.3">
      <c r="A391" s="22">
        <f t="shared" si="119"/>
        <v>375</v>
      </c>
      <c r="B391" s="53" t="s">
        <v>422</v>
      </c>
      <c r="C391" s="23"/>
      <c r="D391" s="24">
        <f>+'B-9 2025'!I391</f>
        <v>1083.2834456195901</v>
      </c>
      <c r="E391" s="24">
        <v>0</v>
      </c>
      <c r="F391" s="24">
        <v>0</v>
      </c>
      <c r="G391" s="24">
        <v>0</v>
      </c>
      <c r="H391" s="24">
        <v>24.834481873199</v>
      </c>
      <c r="I391" s="24">
        <v>1108.1179274927899</v>
      </c>
      <c r="J391" s="24">
        <v>1095.70068655619</v>
      </c>
    </row>
    <row r="392" spans="1:10" x14ac:dyDescent="0.3">
      <c r="A392" s="22">
        <f t="shared" si="119"/>
        <v>376</v>
      </c>
      <c r="B392" s="53" t="s">
        <v>423</v>
      </c>
      <c r="C392" s="23"/>
      <c r="D392" s="24">
        <f>+'B-9 2025'!I392</f>
        <v>2711.89179141982</v>
      </c>
      <c r="E392" s="24">
        <v>0</v>
      </c>
      <c r="F392" s="24">
        <v>0</v>
      </c>
      <c r="G392" s="24">
        <v>0</v>
      </c>
      <c r="H392" s="24">
        <v>617.96393047327604</v>
      </c>
      <c r="I392" s="24">
        <v>3329.85572189309</v>
      </c>
      <c r="J392" s="24">
        <v>3020.8737566564573</v>
      </c>
    </row>
    <row r="393" spans="1:10" x14ac:dyDescent="0.3">
      <c r="A393" s="22">
        <f t="shared" si="119"/>
        <v>377</v>
      </c>
      <c r="B393" s="53" t="s">
        <v>424</v>
      </c>
      <c r="C393" s="23"/>
      <c r="D393" s="24">
        <f>+'B-9 2025'!I393</f>
        <v>111.4960411898719</v>
      </c>
      <c r="E393" s="24">
        <v>0</v>
      </c>
      <c r="F393" s="24">
        <v>0</v>
      </c>
      <c r="G393" s="24">
        <v>0</v>
      </c>
      <c r="H393" s="24">
        <v>27.232013729957298</v>
      </c>
      <c r="I393" s="24">
        <v>138.72805491982902</v>
      </c>
      <c r="J393" s="24">
        <v>125.11204805485035</v>
      </c>
    </row>
    <row r="394" spans="1:10" x14ac:dyDescent="0.3">
      <c r="A394" s="22">
        <f t="shared" si="119"/>
        <v>378</v>
      </c>
      <c r="B394" s="53" t="s">
        <v>425</v>
      </c>
      <c r="C394" s="23"/>
      <c r="D394" s="24">
        <f>+'B-9 2025'!I394</f>
        <v>1837.7353641334391</v>
      </c>
      <c r="E394" s="24">
        <v>0</v>
      </c>
      <c r="F394" s="24">
        <v>0</v>
      </c>
      <c r="G394" s="24">
        <v>0</v>
      </c>
      <c r="H394" s="24">
        <v>441.47845471114903</v>
      </c>
      <c r="I394" s="24">
        <v>2279.2138188445888</v>
      </c>
      <c r="J394" s="24">
        <v>2058.4745914890168</v>
      </c>
    </row>
    <row r="395" spans="1:10" x14ac:dyDescent="0.3">
      <c r="A395" s="22">
        <f t="shared" si="119"/>
        <v>379</v>
      </c>
      <c r="B395" s="53" t="s">
        <v>426</v>
      </c>
      <c r="C395" s="23"/>
      <c r="D395" s="24">
        <f>+'B-9 2025'!I395</f>
        <v>141.63030687855601</v>
      </c>
      <c r="E395" s="24">
        <v>0</v>
      </c>
      <c r="F395" s="24">
        <v>0</v>
      </c>
      <c r="G395" s="24">
        <v>0</v>
      </c>
      <c r="H395" s="24">
        <v>34.586768959518899</v>
      </c>
      <c r="I395" s="24">
        <v>176.217075838075</v>
      </c>
      <c r="J395" s="24">
        <v>158.92369135831569</v>
      </c>
    </row>
    <row r="396" spans="1:10" x14ac:dyDescent="0.3">
      <c r="A396" s="22">
        <f t="shared" si="119"/>
        <v>380</v>
      </c>
      <c r="B396" s="53" t="s">
        <v>427</v>
      </c>
      <c r="C396" s="23"/>
      <c r="D396" s="24">
        <f>+'B-9 2025'!I396</f>
        <v>-9.2818338764118297E-5</v>
      </c>
      <c r="E396" s="24">
        <v>0</v>
      </c>
      <c r="F396" s="24">
        <v>0</v>
      </c>
      <c r="G396" s="24">
        <v>0</v>
      </c>
      <c r="H396" s="24">
        <v>0</v>
      </c>
      <c r="I396" s="24">
        <v>-1.2375778501882398E-4</v>
      </c>
      <c r="J396" s="24">
        <v>-1.0828806189147102E-4</v>
      </c>
    </row>
    <row r="397" spans="1:10" x14ac:dyDescent="0.3">
      <c r="A397" s="22">
        <f t="shared" si="119"/>
        <v>381</v>
      </c>
      <c r="B397" s="53" t="s">
        <v>428</v>
      </c>
      <c r="C397" s="23"/>
      <c r="D397" s="24">
        <f>+'B-9 2025'!I397</f>
        <v>2868.4094177151601</v>
      </c>
      <c r="E397" s="24">
        <v>0</v>
      </c>
      <c r="F397" s="24">
        <v>0</v>
      </c>
      <c r="G397" s="24">
        <v>0</v>
      </c>
      <c r="H397" s="24">
        <v>713.46313923838795</v>
      </c>
      <c r="I397" s="24">
        <v>3581.87255695354</v>
      </c>
      <c r="J397" s="24">
        <v>3225.1409873343518</v>
      </c>
    </row>
    <row r="398" spans="1:10" x14ac:dyDescent="0.3">
      <c r="A398" s="22">
        <f t="shared" si="119"/>
        <v>382</v>
      </c>
      <c r="B398" s="53" t="s">
        <v>429</v>
      </c>
      <c r="C398" s="23"/>
      <c r="D398" s="24">
        <f>+'B-9 2025'!I398</f>
        <v>3092.2243666531203</v>
      </c>
      <c r="E398" s="24">
        <v>0</v>
      </c>
      <c r="F398" s="24">
        <v>0</v>
      </c>
      <c r="G398" s="24">
        <v>0</v>
      </c>
      <c r="H398" s="24">
        <v>729.03145555104402</v>
      </c>
      <c r="I398" s="24">
        <v>3821.2558222041698</v>
      </c>
      <c r="J398" s="24">
        <v>3456.7400944286419</v>
      </c>
    </row>
    <row r="399" spans="1:10" x14ac:dyDescent="0.3">
      <c r="A399" s="22">
        <f t="shared" si="119"/>
        <v>383</v>
      </c>
      <c r="B399" s="53" t="s">
        <v>430</v>
      </c>
      <c r="C399" s="23"/>
      <c r="D399" s="24">
        <f>+'B-9 2025'!I399</f>
        <v>1012.359117075</v>
      </c>
      <c r="E399" s="24">
        <v>0</v>
      </c>
      <c r="F399" s="24">
        <v>0</v>
      </c>
      <c r="G399" s="24">
        <v>0</v>
      </c>
      <c r="H399" s="24">
        <v>162.649705691669</v>
      </c>
      <c r="I399" s="24">
        <v>1175.0088227666699</v>
      </c>
      <c r="J399" s="24">
        <v>1093.6839699208369</v>
      </c>
    </row>
    <row r="400" spans="1:10" x14ac:dyDescent="0.3">
      <c r="A400" s="22">
        <f t="shared" si="119"/>
        <v>384</v>
      </c>
      <c r="B400" s="53" t="s">
        <v>431</v>
      </c>
      <c r="C400" s="23"/>
      <c r="D400" s="24">
        <f>+'B-9 2025'!I400</f>
        <v>464.64586672886702</v>
      </c>
      <c r="E400" s="24">
        <v>0</v>
      </c>
      <c r="F400" s="24">
        <v>0</v>
      </c>
      <c r="G400" s="24">
        <v>0</v>
      </c>
      <c r="H400" s="24">
        <v>113.791955576289</v>
      </c>
      <c r="I400" s="24">
        <v>578.43782230515501</v>
      </c>
      <c r="J400" s="24">
        <v>521.54184451701099</v>
      </c>
    </row>
    <row r="401" spans="1:10" x14ac:dyDescent="0.3">
      <c r="A401" s="22">
        <f t="shared" si="119"/>
        <v>385</v>
      </c>
      <c r="B401" s="53" t="s">
        <v>432</v>
      </c>
      <c r="C401" s="23"/>
      <c r="D401" s="24">
        <f>+'B-9 2025'!I401</f>
        <v>-1072.4598799999999</v>
      </c>
      <c r="E401" s="24">
        <v>0</v>
      </c>
      <c r="F401" s="24">
        <v>0</v>
      </c>
      <c r="G401" s="24">
        <v>0</v>
      </c>
      <c r="H401" s="24">
        <v>0</v>
      </c>
      <c r="I401" s="24">
        <v>-1072.45984</v>
      </c>
      <c r="J401" s="24">
        <v>-1072.459859999997</v>
      </c>
    </row>
    <row r="402" spans="1:10" x14ac:dyDescent="0.3">
      <c r="A402" s="22">
        <f t="shared" si="119"/>
        <v>386</v>
      </c>
      <c r="B402" s="53" t="s">
        <v>433</v>
      </c>
      <c r="C402" s="23"/>
      <c r="D402" s="24">
        <f>+'B-9 2025'!I402</f>
        <v>2264.8339851734399</v>
      </c>
      <c r="E402" s="24">
        <v>0</v>
      </c>
      <c r="F402" s="24">
        <v>0</v>
      </c>
      <c r="G402" s="24">
        <v>0</v>
      </c>
      <c r="H402" s="24">
        <v>497.63466172448102</v>
      </c>
      <c r="I402" s="24">
        <v>2762.4686468979198</v>
      </c>
      <c r="J402" s="24">
        <v>2513.6513160356772</v>
      </c>
    </row>
    <row r="403" spans="1:10" x14ac:dyDescent="0.3">
      <c r="A403" s="22">
        <f t="shared" ref="A403:A467" si="140">+A402+1</f>
        <v>387</v>
      </c>
      <c r="B403" s="53" t="s">
        <v>434</v>
      </c>
      <c r="C403" s="23"/>
      <c r="D403" s="24">
        <f>+'B-9 2025'!I403</f>
        <v>3505.1061590808804</v>
      </c>
      <c r="E403" s="24">
        <v>0</v>
      </c>
      <c r="F403" s="24">
        <v>0</v>
      </c>
      <c r="G403" s="24">
        <v>0</v>
      </c>
      <c r="H403" s="24">
        <v>761.74205302695998</v>
      </c>
      <c r="I403" s="24">
        <v>4266.8482121078396</v>
      </c>
      <c r="J403" s="24">
        <v>3885.9771855943595</v>
      </c>
    </row>
    <row r="404" spans="1:10" x14ac:dyDescent="0.3">
      <c r="A404" s="22">
        <f t="shared" si="140"/>
        <v>388</v>
      </c>
      <c r="B404" s="53" t="s">
        <v>435</v>
      </c>
      <c r="C404" s="23"/>
      <c r="D404" s="24">
        <f>+'B-9 2025'!I404</f>
        <v>2.0101177044224361</v>
      </c>
      <c r="E404" s="24">
        <v>0</v>
      </c>
      <c r="F404" s="24">
        <v>0</v>
      </c>
      <c r="G404" s="24">
        <v>0</v>
      </c>
      <c r="H404" s="24">
        <v>0</v>
      </c>
      <c r="I404" s="24">
        <v>2.0101569392299146</v>
      </c>
      <c r="J404" s="24">
        <v>2.0101373218261784</v>
      </c>
    </row>
    <row r="405" spans="1:10" x14ac:dyDescent="0.3">
      <c r="A405" s="22">
        <f t="shared" si="140"/>
        <v>389</v>
      </c>
      <c r="B405" s="53" t="s">
        <v>436</v>
      </c>
      <c r="C405" s="23"/>
      <c r="D405" s="24">
        <f>+'B-9 2025'!I405</f>
        <v>3075.39436665312</v>
      </c>
      <c r="E405" s="24">
        <v>0</v>
      </c>
      <c r="F405" s="24">
        <v>0</v>
      </c>
      <c r="G405" s="24">
        <v>0</v>
      </c>
      <c r="H405" s="24">
        <v>729.03145555104402</v>
      </c>
      <c r="I405" s="24">
        <v>3804.4258222041699</v>
      </c>
      <c r="J405" s="24">
        <v>3439.9100944286406</v>
      </c>
    </row>
    <row r="406" spans="1:10" x14ac:dyDescent="0.3">
      <c r="A406" s="22">
        <f t="shared" si="140"/>
        <v>390</v>
      </c>
      <c r="B406" s="53" t="s">
        <v>437</v>
      </c>
      <c r="C406" s="23"/>
      <c r="D406" s="24">
        <f>+'B-9 2025'!I406</f>
        <v>1446.9564175108599</v>
      </c>
      <c r="E406" s="24">
        <v>0</v>
      </c>
      <c r="F406" s="24">
        <v>0</v>
      </c>
      <c r="G406" s="24">
        <v>0</v>
      </c>
      <c r="H406" s="24">
        <v>285.478805836954</v>
      </c>
      <c r="I406" s="24">
        <v>1732.4352233478101</v>
      </c>
      <c r="J406" s="24">
        <v>1589.6958204293337</v>
      </c>
    </row>
    <row r="407" spans="1:10" x14ac:dyDescent="0.3">
      <c r="A407" s="22">
        <f t="shared" si="140"/>
        <v>391</v>
      </c>
      <c r="B407" s="53" t="s">
        <v>753</v>
      </c>
      <c r="C407" s="23"/>
      <c r="D407" s="27">
        <f>SUM(D369:D406)</f>
        <v>221049.98988317425</v>
      </c>
      <c r="E407" s="27">
        <f t="shared" ref="E407:H407" si="141">SUM(E369:E406)</f>
        <v>0</v>
      </c>
      <c r="F407" s="27">
        <f>SUM(F369:F406)</f>
        <v>0</v>
      </c>
      <c r="G407" s="27">
        <f t="shared" si="141"/>
        <v>0</v>
      </c>
      <c r="H407" s="27">
        <f t="shared" si="141"/>
        <v>20597.38989631856</v>
      </c>
      <c r="I407" s="27">
        <f t="shared" ref="I407:J407" si="142">SUM(I369:I406)</f>
        <v>241647.37984423258</v>
      </c>
      <c r="J407" s="27">
        <f t="shared" si="142"/>
        <v>231348.68486370344</v>
      </c>
    </row>
    <row r="408" spans="1:10" x14ac:dyDescent="0.3">
      <c r="A408" s="22">
        <f t="shared" si="140"/>
        <v>392</v>
      </c>
      <c r="B408" s="53"/>
      <c r="C408" s="23"/>
      <c r="D408" s="24"/>
      <c r="E408" s="24"/>
      <c r="F408" s="24"/>
      <c r="G408" s="24"/>
      <c r="H408" s="24"/>
      <c r="I408" s="24"/>
      <c r="J408" s="24"/>
    </row>
    <row r="409" spans="1:10" x14ac:dyDescent="0.3">
      <c r="A409" s="22">
        <f t="shared" si="140"/>
        <v>393</v>
      </c>
      <c r="B409" s="55" t="s">
        <v>754</v>
      </c>
      <c r="C409" s="34"/>
      <c r="D409" s="2">
        <f>D407</f>
        <v>221049.98988317425</v>
      </c>
      <c r="E409" s="2">
        <f t="shared" ref="E409:J409" si="143">E407</f>
        <v>0</v>
      </c>
      <c r="F409" s="2">
        <f t="shared" si="143"/>
        <v>0</v>
      </c>
      <c r="G409" s="2">
        <f t="shared" si="143"/>
        <v>0</v>
      </c>
      <c r="H409" s="2">
        <f t="shared" si="143"/>
        <v>20597.38989631856</v>
      </c>
      <c r="I409" s="2">
        <f t="shared" si="143"/>
        <v>241647.37984423258</v>
      </c>
      <c r="J409" s="2">
        <f t="shared" si="143"/>
        <v>231348.68486370344</v>
      </c>
    </row>
    <row r="410" spans="1:10" x14ac:dyDescent="0.3">
      <c r="A410" s="22">
        <f t="shared" si="140"/>
        <v>394</v>
      </c>
      <c r="B410" s="23"/>
      <c r="C410" s="23"/>
      <c r="D410" s="24"/>
      <c r="E410" s="24"/>
      <c r="F410" s="24"/>
      <c r="G410" s="24"/>
      <c r="H410" s="24"/>
      <c r="I410" s="24"/>
      <c r="J410" s="24"/>
    </row>
    <row r="411" spans="1:10" x14ac:dyDescent="0.3">
      <c r="A411" s="22">
        <f t="shared" si="140"/>
        <v>395</v>
      </c>
      <c r="B411" s="36" t="s">
        <v>818</v>
      </c>
      <c r="C411" s="36"/>
      <c r="D411" s="37">
        <f>SUM(D409,D367)</f>
        <v>4097862.8072934132</v>
      </c>
      <c r="E411" s="37">
        <f t="shared" ref="E411:J411" si="144">SUM(E409,E367)</f>
        <v>492761.84339355968</v>
      </c>
      <c r="F411" s="37">
        <f t="shared" si="144"/>
        <v>86073.454761285073</v>
      </c>
      <c r="G411" s="37">
        <f t="shared" si="144"/>
        <v>13233.341</v>
      </c>
      <c r="H411" s="37">
        <f t="shared" si="144"/>
        <v>20597.38989631856</v>
      </c>
      <c r="I411" s="37">
        <f t="shared" si="144"/>
        <v>4511915.2448867457</v>
      </c>
      <c r="J411" s="37">
        <f t="shared" si="144"/>
        <v>4325991.9498789636</v>
      </c>
    </row>
    <row r="412" spans="1:10" x14ac:dyDescent="0.3">
      <c r="A412" s="22">
        <f t="shared" si="140"/>
        <v>396</v>
      </c>
      <c r="B412" s="53"/>
      <c r="C412" s="23"/>
      <c r="D412" s="24"/>
      <c r="E412" s="24"/>
      <c r="F412" s="24"/>
      <c r="G412" s="24"/>
      <c r="H412" s="24"/>
      <c r="I412" s="24"/>
      <c r="J412" s="24"/>
    </row>
    <row r="413" spans="1:10" x14ac:dyDescent="0.3">
      <c r="A413" s="22">
        <f t="shared" si="140"/>
        <v>397</v>
      </c>
      <c r="B413" s="23" t="s">
        <v>279</v>
      </c>
      <c r="C413" s="23" t="s">
        <v>339</v>
      </c>
      <c r="D413" s="24">
        <f>+'B-9 2025'!I413</f>
        <v>-637.6</v>
      </c>
      <c r="E413" s="24">
        <v>0</v>
      </c>
      <c r="F413" s="24">
        <v>223.19999999999996</v>
      </c>
      <c r="G413" s="24">
        <v>0</v>
      </c>
      <c r="H413" s="24">
        <v>0</v>
      </c>
      <c r="I413" s="24">
        <v>-860.8</v>
      </c>
      <c r="J413" s="24">
        <v>-749.2</v>
      </c>
    </row>
    <row r="414" spans="1:10" x14ac:dyDescent="0.3">
      <c r="A414" s="22">
        <f t="shared" si="140"/>
        <v>398</v>
      </c>
      <c r="B414" s="29" t="s">
        <v>219</v>
      </c>
      <c r="C414" s="29" t="s">
        <v>292</v>
      </c>
      <c r="D414" s="24">
        <f>+'B-9 2025'!I414</f>
        <v>26828.370571362881</v>
      </c>
      <c r="E414" s="24">
        <v>1859.4859989174654</v>
      </c>
      <c r="F414" s="24">
        <v>0.23999999999999996</v>
      </c>
      <c r="G414" s="24">
        <v>0</v>
      </c>
      <c r="H414" s="24">
        <v>0</v>
      </c>
      <c r="I414" s="24">
        <v>28687.616570280352</v>
      </c>
      <c r="J414" s="24">
        <v>27740.871217656648</v>
      </c>
    </row>
    <row r="415" spans="1:10" x14ac:dyDescent="0.3">
      <c r="A415" s="22">
        <f t="shared" si="140"/>
        <v>399</v>
      </c>
      <c r="B415" s="29" t="s">
        <v>220</v>
      </c>
      <c r="C415" s="29" t="s">
        <v>282</v>
      </c>
      <c r="D415" s="24">
        <f>+'B-9 2025'!I415</f>
        <v>16288.527928367401</v>
      </c>
      <c r="E415" s="24">
        <v>1494.5273322402747</v>
      </c>
      <c r="F415" s="24">
        <v>0</v>
      </c>
      <c r="G415" s="24">
        <v>0</v>
      </c>
      <c r="H415" s="24">
        <v>0</v>
      </c>
      <c r="I415" s="24">
        <v>17783.0552606077</v>
      </c>
      <c r="J415" s="24">
        <v>17035.791594487564</v>
      </c>
    </row>
    <row r="416" spans="1:10" x14ac:dyDescent="0.3">
      <c r="A416" s="22">
        <f t="shared" si="140"/>
        <v>400</v>
      </c>
      <c r="B416" s="23" t="s">
        <v>221</v>
      </c>
      <c r="C416" s="23" t="s">
        <v>293</v>
      </c>
      <c r="D416" s="24">
        <f>+'B-9 2025'!I416</f>
        <v>223291.51355937542</v>
      </c>
      <c r="E416" s="24">
        <v>45062.311501026998</v>
      </c>
      <c r="F416" s="24">
        <v>6346.44</v>
      </c>
      <c r="G416" s="24">
        <v>0</v>
      </c>
      <c r="H416" s="24">
        <v>0</v>
      </c>
      <c r="I416" s="24">
        <v>262007.3850604021</v>
      </c>
      <c r="J416" s="24">
        <v>242576.56292305209</v>
      </c>
    </row>
    <row r="417" spans="1:10" x14ac:dyDescent="0.3">
      <c r="A417" s="22">
        <f t="shared" si="140"/>
        <v>401</v>
      </c>
      <c r="B417" s="23" t="s">
        <v>222</v>
      </c>
      <c r="C417" s="23" t="s">
        <v>293</v>
      </c>
      <c r="D417" s="24">
        <f>+'B-9 2025'!I417</f>
        <v>-61458.055880264299</v>
      </c>
      <c r="E417" s="24">
        <v>-102.71338316150036</v>
      </c>
      <c r="F417" s="24">
        <v>5948.3558519602848</v>
      </c>
      <c r="G417" s="24">
        <v>0</v>
      </c>
      <c r="H417" s="24">
        <v>0</v>
      </c>
      <c r="I417" s="24">
        <v>-67509.125115386094</v>
      </c>
      <c r="J417" s="24">
        <v>-64097.176758604226</v>
      </c>
    </row>
    <row r="418" spans="1:10" x14ac:dyDescent="0.3">
      <c r="A418" s="22">
        <f t="shared" si="140"/>
        <v>402</v>
      </c>
      <c r="B418" s="23" t="s">
        <v>223</v>
      </c>
      <c r="C418" s="23" t="s">
        <v>293</v>
      </c>
      <c r="D418" s="24">
        <f>+'B-9 2025'!I418</f>
        <v>12142.7219746957</v>
      </c>
      <c r="E418" s="24">
        <v>1547.7900925813929</v>
      </c>
      <c r="F418" s="24">
        <v>0</v>
      </c>
      <c r="G418" s="24">
        <v>0</v>
      </c>
      <c r="H418" s="24">
        <v>0</v>
      </c>
      <c r="I418" s="24">
        <v>13690.512067277099</v>
      </c>
      <c r="J418" s="24">
        <v>12916.617020986392</v>
      </c>
    </row>
    <row r="419" spans="1:10" x14ac:dyDescent="0.3">
      <c r="A419" s="22">
        <f t="shared" si="140"/>
        <v>403</v>
      </c>
      <c r="B419" s="23" t="s">
        <v>224</v>
      </c>
      <c r="C419" s="23" t="s">
        <v>294</v>
      </c>
      <c r="D419" s="24">
        <f>+'B-9 2025'!I419</f>
        <v>34310.45574686789</v>
      </c>
      <c r="E419" s="24">
        <v>678.20352639184705</v>
      </c>
      <c r="F419" s="24">
        <v>0</v>
      </c>
      <c r="G419" s="24">
        <v>0</v>
      </c>
      <c r="H419" s="24">
        <v>0</v>
      </c>
      <c r="I419" s="24">
        <v>34988.659273259771</v>
      </c>
      <c r="J419" s="24">
        <v>34649.55751006386</v>
      </c>
    </row>
    <row r="420" spans="1:10" x14ac:dyDescent="0.3">
      <c r="A420" s="22">
        <f t="shared" si="140"/>
        <v>404</v>
      </c>
      <c r="B420" s="23" t="s">
        <v>225</v>
      </c>
      <c r="C420" s="23" t="s">
        <v>295</v>
      </c>
      <c r="D420" s="24">
        <f>+'B-9 2025'!I420</f>
        <v>3.3533378352713097</v>
      </c>
      <c r="E420" s="24">
        <v>0.86114637209302158</v>
      </c>
      <c r="F420" s="24">
        <v>0</v>
      </c>
      <c r="G420" s="24">
        <v>0</v>
      </c>
      <c r="H420" s="24">
        <v>0</v>
      </c>
      <c r="I420" s="24">
        <v>4.2144842073643307</v>
      </c>
      <c r="J420" s="24">
        <v>3.7839110213178229</v>
      </c>
    </row>
    <row r="421" spans="1:10" x14ac:dyDescent="0.3">
      <c r="A421" s="22">
        <f t="shared" si="140"/>
        <v>405</v>
      </c>
      <c r="B421" s="29" t="s">
        <v>226</v>
      </c>
      <c r="C421" s="29" t="s">
        <v>296</v>
      </c>
      <c r="D421" s="24">
        <f>+'B-9 2025'!I421</f>
        <v>64047.499560094002</v>
      </c>
      <c r="E421" s="24">
        <v>1072.1662440322614</v>
      </c>
      <c r="F421" s="24">
        <v>0</v>
      </c>
      <c r="G421" s="24">
        <v>0</v>
      </c>
      <c r="H421" s="24">
        <v>0</v>
      </c>
      <c r="I421" s="24">
        <v>65119.6658041263</v>
      </c>
      <c r="J421" s="24">
        <v>64583.582682110151</v>
      </c>
    </row>
    <row r="422" spans="1:10" x14ac:dyDescent="0.3">
      <c r="A422" s="22">
        <f t="shared" si="140"/>
        <v>406</v>
      </c>
      <c r="B422" s="29" t="s">
        <v>227</v>
      </c>
      <c r="C422" s="29" t="s">
        <v>297</v>
      </c>
      <c r="D422" s="24">
        <f>+'B-9 2025'!I422</f>
        <v>441939.70762042637</v>
      </c>
      <c r="E422" s="24">
        <v>94226.315103245302</v>
      </c>
      <c r="F422" s="24">
        <v>34372.128987789984</v>
      </c>
      <c r="G422" s="24">
        <v>19108.528798981501</v>
      </c>
      <c r="H422" s="24">
        <v>0</v>
      </c>
      <c r="I422" s="24">
        <v>482685.36493689998</v>
      </c>
      <c r="J422" s="24">
        <v>461327.83825291262</v>
      </c>
    </row>
    <row r="423" spans="1:10" x14ac:dyDescent="0.3">
      <c r="A423" s="22">
        <f t="shared" si="140"/>
        <v>407</v>
      </c>
      <c r="B423" s="29" t="s">
        <v>228</v>
      </c>
      <c r="C423" s="29" t="s">
        <v>298</v>
      </c>
      <c r="D423" s="24">
        <f>+'B-9 2025'!I423</f>
        <v>130686.07766247781</v>
      </c>
      <c r="E423" s="24">
        <v>27500.06436819705</v>
      </c>
      <c r="F423" s="24">
        <v>16470.051513246704</v>
      </c>
      <c r="G423" s="24">
        <v>8950.9848559105594</v>
      </c>
      <c r="H423" s="24">
        <v>0</v>
      </c>
      <c r="I423" s="24">
        <v>132765.10566151777</v>
      </c>
      <c r="J423" s="24">
        <v>131435.62188017785</v>
      </c>
    </row>
    <row r="424" spans="1:10" x14ac:dyDescent="0.3">
      <c r="A424" s="22">
        <f t="shared" si="140"/>
        <v>408</v>
      </c>
      <c r="B424" s="29" t="s">
        <v>229</v>
      </c>
      <c r="C424" s="29" t="s">
        <v>298</v>
      </c>
      <c r="D424" s="24">
        <f>+'B-9 2025'!I424</f>
        <v>1.1250712019116899E-3</v>
      </c>
      <c r="E424" s="24">
        <v>3.75023269226868E-4</v>
      </c>
      <c r="F424" s="24">
        <v>0</v>
      </c>
      <c r="G424" s="24">
        <v>0</v>
      </c>
      <c r="H424" s="24">
        <v>0</v>
      </c>
      <c r="I424" s="24">
        <v>1.50009447113856E-3</v>
      </c>
      <c r="J424" s="24">
        <v>1.3125828365251268E-3</v>
      </c>
    </row>
    <row r="425" spans="1:10" x14ac:dyDescent="0.3">
      <c r="A425" s="22">
        <f t="shared" si="140"/>
        <v>409</v>
      </c>
      <c r="B425" s="29" t="s">
        <v>230</v>
      </c>
      <c r="C425" s="29" t="s">
        <v>299</v>
      </c>
      <c r="D425" s="24">
        <f>+'B-9 2025'!I425</f>
        <v>9578.8895302544406</v>
      </c>
      <c r="E425" s="24">
        <v>472.62801434910989</v>
      </c>
      <c r="F425" s="24">
        <v>278.75999999999993</v>
      </c>
      <c r="G425" s="24">
        <v>0</v>
      </c>
      <c r="H425" s="24">
        <v>0</v>
      </c>
      <c r="I425" s="24">
        <v>9772.7575446035607</v>
      </c>
      <c r="J425" s="24">
        <v>9676.0718853727867</v>
      </c>
    </row>
    <row r="426" spans="1:10" x14ac:dyDescent="0.3">
      <c r="A426" s="22">
        <f t="shared" si="140"/>
        <v>410</v>
      </c>
      <c r="B426" s="29" t="s">
        <v>231</v>
      </c>
      <c r="C426" s="29" t="s">
        <v>300</v>
      </c>
      <c r="D426" s="24">
        <f>+'B-9 2025'!I426</f>
        <v>30231.256830074399</v>
      </c>
      <c r="E426" s="24">
        <v>1749.4867564255294</v>
      </c>
      <c r="F426" s="24">
        <v>0</v>
      </c>
      <c r="G426" s="24">
        <v>0</v>
      </c>
      <c r="H426" s="24">
        <v>0</v>
      </c>
      <c r="I426" s="24">
        <v>31980.743586499899</v>
      </c>
      <c r="J426" s="24">
        <v>31106.000208287191</v>
      </c>
    </row>
    <row r="427" spans="1:10" x14ac:dyDescent="0.3">
      <c r="A427" s="22">
        <f t="shared" si="140"/>
        <v>411</v>
      </c>
      <c r="B427" s="29" t="s">
        <v>232</v>
      </c>
      <c r="C427" s="29" t="s">
        <v>301</v>
      </c>
      <c r="D427" s="24">
        <f>+'B-9 2025'!I427</f>
        <v>4229.6616628885049</v>
      </c>
      <c r="E427" s="24">
        <v>463.9445589046299</v>
      </c>
      <c r="F427" s="24">
        <v>0</v>
      </c>
      <c r="G427" s="24">
        <v>0</v>
      </c>
      <c r="H427" s="24">
        <v>0</v>
      </c>
      <c r="I427" s="24">
        <v>4693.6062217931303</v>
      </c>
      <c r="J427" s="24">
        <v>4461.6339423408144</v>
      </c>
    </row>
    <row r="428" spans="1:10" x14ac:dyDescent="0.3">
      <c r="A428" s="22">
        <f t="shared" si="140"/>
        <v>412</v>
      </c>
      <c r="B428" s="36" t="s">
        <v>817</v>
      </c>
      <c r="C428" s="36"/>
      <c r="D428" s="37">
        <f>SUM(D413:D427)</f>
        <v>931482.38122952706</v>
      </c>
      <c r="E428" s="3">
        <f t="shared" ref="E428:H428" si="145">SUM(E413:E427)</f>
        <v>176025.07163454572</v>
      </c>
      <c r="F428" s="3">
        <f>SUM(F413:F427)</f>
        <v>63639.176352996976</v>
      </c>
      <c r="G428" s="3">
        <f t="shared" ref="G428" si="146">SUM(G413:G427)</f>
        <v>28059.51365489206</v>
      </c>
      <c r="H428" s="3">
        <f t="shared" si="145"/>
        <v>0</v>
      </c>
      <c r="I428" s="37">
        <f t="shared" ref="I428:J428" si="147">SUM(I413:I427)</f>
        <v>1015808.7628561832</v>
      </c>
      <c r="J428" s="37">
        <f t="shared" si="147"/>
        <v>972667.55758244789</v>
      </c>
    </row>
    <row r="429" spans="1:10" x14ac:dyDescent="0.3">
      <c r="A429" s="22">
        <f t="shared" si="140"/>
        <v>413</v>
      </c>
      <c r="B429" s="29"/>
      <c r="C429" s="29"/>
      <c r="D429" s="24"/>
      <c r="E429" s="24"/>
      <c r="F429" s="24"/>
      <c r="G429" s="24"/>
      <c r="H429" s="24"/>
      <c r="I429" s="24"/>
      <c r="J429" s="24"/>
    </row>
    <row r="430" spans="1:10" x14ac:dyDescent="0.3">
      <c r="A430" s="22">
        <f t="shared" si="140"/>
        <v>414</v>
      </c>
      <c r="B430" s="23" t="s">
        <v>280</v>
      </c>
      <c r="C430" s="23" t="s">
        <v>302</v>
      </c>
      <c r="D430" s="24">
        <f>+'B-9 2025'!I430</f>
        <v>-553.26</v>
      </c>
      <c r="E430" s="24">
        <v>0</v>
      </c>
      <c r="F430" s="24">
        <v>109.91999999999997</v>
      </c>
      <c r="G430" s="24">
        <v>0</v>
      </c>
      <c r="H430" s="24">
        <v>0</v>
      </c>
      <c r="I430" s="24">
        <v>-663.18</v>
      </c>
      <c r="J430" s="24">
        <v>-608.22</v>
      </c>
    </row>
    <row r="431" spans="1:10" x14ac:dyDescent="0.3">
      <c r="A431" s="22">
        <f t="shared" si="140"/>
        <v>415</v>
      </c>
      <c r="B431" s="29" t="s">
        <v>233</v>
      </c>
      <c r="C431" s="29" t="s">
        <v>302</v>
      </c>
      <c r="D431" s="24">
        <f>+'B-9 2025'!I431</f>
        <v>7735.9205942799626</v>
      </c>
      <c r="E431" s="24">
        <v>1427.9046314375182</v>
      </c>
      <c r="F431" s="24">
        <v>0</v>
      </c>
      <c r="G431" s="24">
        <v>0</v>
      </c>
      <c r="H431" s="24">
        <v>0</v>
      </c>
      <c r="I431" s="24">
        <v>9163.8252257174699</v>
      </c>
      <c r="J431" s="24">
        <v>8449.8729099987086</v>
      </c>
    </row>
    <row r="432" spans="1:10" x14ac:dyDescent="0.3">
      <c r="A432" s="22">
        <f t="shared" si="140"/>
        <v>416</v>
      </c>
      <c r="B432" s="29" t="s">
        <v>234</v>
      </c>
      <c r="C432" s="29" t="s">
        <v>282</v>
      </c>
      <c r="D432" s="24">
        <f>+'B-9 2025'!I432</f>
        <v>1839.9653700318199</v>
      </c>
      <c r="E432" s="24">
        <v>315.30495119815703</v>
      </c>
      <c r="F432" s="24">
        <v>1852.8000000000004</v>
      </c>
      <c r="G432" s="24">
        <v>0</v>
      </c>
      <c r="H432" s="24">
        <v>0</v>
      </c>
      <c r="I432" s="24">
        <v>302.47032122997899</v>
      </c>
      <c r="J432" s="24">
        <v>1073.2289471071815</v>
      </c>
    </row>
    <row r="433" spans="1:10" x14ac:dyDescent="0.3">
      <c r="A433" s="22">
        <f t="shared" si="140"/>
        <v>417</v>
      </c>
      <c r="B433" s="29" t="s">
        <v>235</v>
      </c>
      <c r="C433" s="29" t="s">
        <v>293</v>
      </c>
      <c r="D433" s="24">
        <f>+'B-9 2025'!I433</f>
        <v>95538.604394974143</v>
      </c>
      <c r="E433" s="24">
        <v>35558.282475988453</v>
      </c>
      <c r="F433" s="24">
        <v>20713.873707757077</v>
      </c>
      <c r="G433" s="24">
        <v>14689.760984628358</v>
      </c>
      <c r="H433" s="24">
        <v>0</v>
      </c>
      <c r="I433" s="24">
        <v>95693.25217857695</v>
      </c>
      <c r="J433" s="24">
        <v>96972.123001815984</v>
      </c>
    </row>
    <row r="434" spans="1:10" x14ac:dyDescent="0.3">
      <c r="A434" s="22">
        <f t="shared" si="140"/>
        <v>418</v>
      </c>
      <c r="B434" s="29" t="s">
        <v>236</v>
      </c>
      <c r="C434" s="29" t="s">
        <v>303</v>
      </c>
      <c r="D434" s="24">
        <f>+'B-9 2025'!I434</f>
        <v>7400.2406309999997</v>
      </c>
      <c r="E434" s="24">
        <v>5813.3160000000053</v>
      </c>
      <c r="F434" s="24">
        <v>0</v>
      </c>
      <c r="G434" s="24">
        <v>0</v>
      </c>
      <c r="H434" s="24">
        <v>0</v>
      </c>
      <c r="I434" s="24">
        <v>13213.556630999999</v>
      </c>
      <c r="J434" s="24">
        <v>10306.898631</v>
      </c>
    </row>
    <row r="435" spans="1:10" x14ac:dyDescent="0.3">
      <c r="A435" s="22">
        <f t="shared" si="140"/>
        <v>419</v>
      </c>
      <c r="B435" s="23" t="s">
        <v>237</v>
      </c>
      <c r="C435" s="23" t="s">
        <v>304</v>
      </c>
      <c r="D435" s="24">
        <f>+'B-9 2025'!I435</f>
        <v>461677.79961757374</v>
      </c>
      <c r="E435" s="24">
        <v>68886.957527902952</v>
      </c>
      <c r="F435" s="24">
        <v>20772.003772190401</v>
      </c>
      <c r="G435" s="24">
        <v>9969.3847833866766</v>
      </c>
      <c r="H435" s="24">
        <v>0</v>
      </c>
      <c r="I435" s="24">
        <v>499823.3685899002</v>
      </c>
      <c r="J435" s="24">
        <v>484272.19868089969</v>
      </c>
    </row>
    <row r="436" spans="1:10" x14ac:dyDescent="0.3">
      <c r="A436" s="22">
        <f t="shared" si="140"/>
        <v>420</v>
      </c>
      <c r="B436" s="23" t="s">
        <v>238</v>
      </c>
      <c r="C436" s="23" t="s">
        <v>298</v>
      </c>
      <c r="D436" s="24">
        <f>+'B-9 2025'!I436</f>
        <v>207994.1749269421</v>
      </c>
      <c r="E436" s="24">
        <v>53280.62270867273</v>
      </c>
      <c r="F436" s="24">
        <v>21504.231720632379</v>
      </c>
      <c r="G436" s="24">
        <v>12875.30807723412</v>
      </c>
      <c r="H436" s="24">
        <v>0</v>
      </c>
      <c r="I436" s="24">
        <v>226895.25783774845</v>
      </c>
      <c r="J436" s="24">
        <v>221470.86596747488</v>
      </c>
    </row>
    <row r="437" spans="1:10" x14ac:dyDescent="0.3">
      <c r="A437" s="22">
        <f t="shared" si="140"/>
        <v>421</v>
      </c>
      <c r="B437" s="23" t="s">
        <v>239</v>
      </c>
      <c r="C437" s="23" t="s">
        <v>822</v>
      </c>
      <c r="D437" s="24">
        <f>+'B-9 2025'!I437</f>
        <v>1955.25655490348</v>
      </c>
      <c r="E437" s="24">
        <v>334.37344496690758</v>
      </c>
      <c r="F437" s="24">
        <v>0</v>
      </c>
      <c r="G437" s="24">
        <v>0</v>
      </c>
      <c r="H437" s="24">
        <v>0</v>
      </c>
      <c r="I437" s="24">
        <v>2289.6299998703798</v>
      </c>
      <c r="J437" s="24">
        <v>2122.4432773869294</v>
      </c>
    </row>
    <row r="438" spans="1:10" x14ac:dyDescent="0.3">
      <c r="A438" s="22">
        <f t="shared" si="140"/>
        <v>422</v>
      </c>
      <c r="B438" s="29" t="s">
        <v>240</v>
      </c>
      <c r="C438" s="29" t="s">
        <v>299</v>
      </c>
      <c r="D438" s="24">
        <f>+'B-9 2025'!I438</f>
        <v>83439.108310842188</v>
      </c>
      <c r="E438" s="24">
        <v>8961.1432889056559</v>
      </c>
      <c r="F438" s="24">
        <v>3740.7194882970512</v>
      </c>
      <c r="G438" s="24">
        <v>4716.489198440976</v>
      </c>
      <c r="H438" s="24">
        <v>0</v>
      </c>
      <c r="I438" s="24">
        <v>83943.042913009704</v>
      </c>
      <c r="J438" s="24">
        <v>83827.333364085935</v>
      </c>
    </row>
    <row r="439" spans="1:10" x14ac:dyDescent="0.3">
      <c r="A439" s="22">
        <f t="shared" si="140"/>
        <v>423</v>
      </c>
      <c r="B439" s="23" t="s">
        <v>241</v>
      </c>
      <c r="C439" s="23" t="s">
        <v>300</v>
      </c>
      <c r="D439" s="24">
        <f>+'B-9 2025'!I439</f>
        <v>399982.62387078913</v>
      </c>
      <c r="E439" s="24">
        <v>45546.30883020303</v>
      </c>
      <c r="F439" s="24">
        <v>11291.561972546788</v>
      </c>
      <c r="G439" s="24">
        <v>14237.313858620044</v>
      </c>
      <c r="H439" s="24">
        <v>0</v>
      </c>
      <c r="I439" s="24">
        <v>420000.05686982482</v>
      </c>
      <c r="J439" s="24">
        <v>410331.97923461808</v>
      </c>
    </row>
    <row r="440" spans="1:10" x14ac:dyDescent="0.3">
      <c r="A440" s="22">
        <f t="shared" si="140"/>
        <v>424</v>
      </c>
      <c r="B440" s="29" t="s">
        <v>242</v>
      </c>
      <c r="C440" s="29" t="s">
        <v>305</v>
      </c>
      <c r="D440" s="24">
        <f>+'B-9 2025'!I440</f>
        <v>283520.84448722313</v>
      </c>
      <c r="E440" s="24">
        <v>47317.231683962797</v>
      </c>
      <c r="F440" s="24">
        <v>18389.58011926819</v>
      </c>
      <c r="G440" s="24">
        <v>10753.0045480197</v>
      </c>
      <c r="H440" s="24">
        <v>0</v>
      </c>
      <c r="I440" s="24">
        <v>301695.49150389794</v>
      </c>
      <c r="J440" s="24">
        <v>296103.70179697976</v>
      </c>
    </row>
    <row r="441" spans="1:10" x14ac:dyDescent="0.3">
      <c r="A441" s="22">
        <f t="shared" si="140"/>
        <v>425</v>
      </c>
      <c r="B441" s="29" t="s">
        <v>243</v>
      </c>
      <c r="C441" s="29" t="s">
        <v>306</v>
      </c>
      <c r="D441" s="24">
        <f>+'B-9 2025'!I441</f>
        <v>223849.53338015694</v>
      </c>
      <c r="E441" s="24">
        <v>11692.34834074774</v>
      </c>
      <c r="F441" s="24">
        <v>2277.0330869999998</v>
      </c>
      <c r="G441" s="24">
        <v>0</v>
      </c>
      <c r="H441" s="24">
        <v>0</v>
      </c>
      <c r="I441" s="24">
        <v>233264.84863390401</v>
      </c>
      <c r="J441" s="24">
        <v>228563.3407493144</v>
      </c>
    </row>
    <row r="442" spans="1:10" x14ac:dyDescent="0.3">
      <c r="A442" s="22">
        <f t="shared" si="140"/>
        <v>426</v>
      </c>
      <c r="B442" s="23" t="s">
        <v>244</v>
      </c>
      <c r="C442" s="23" t="s">
        <v>307</v>
      </c>
      <c r="D442" s="24">
        <f>+'B-9 2025'!I442</f>
        <v>-3049.0604729109982</v>
      </c>
      <c r="E442" s="24">
        <v>8473.7854592828389</v>
      </c>
      <c r="F442" s="24">
        <v>2980.9158522948064</v>
      </c>
      <c r="G442" s="24">
        <v>6629.6719769745496</v>
      </c>
      <c r="H442" s="24">
        <v>0</v>
      </c>
      <c r="I442" s="24">
        <v>-4185.8628428975007</v>
      </c>
      <c r="J442" s="24">
        <v>-3471.9651067423847</v>
      </c>
    </row>
    <row r="443" spans="1:10" x14ac:dyDescent="0.3">
      <c r="A443" s="22">
        <f t="shared" si="140"/>
        <v>427</v>
      </c>
      <c r="B443" s="29" t="s">
        <v>245</v>
      </c>
      <c r="C443" s="29" t="s">
        <v>308</v>
      </c>
      <c r="D443" s="24">
        <f>+'B-9 2025'!I443</f>
        <v>21975.314327935099</v>
      </c>
      <c r="E443" s="24">
        <v>-266.99538367438669</v>
      </c>
      <c r="F443" s="24">
        <v>3270.691814832312</v>
      </c>
      <c r="G443" s="24">
        <v>0</v>
      </c>
      <c r="H443" s="24">
        <v>0</v>
      </c>
      <c r="I443" s="24">
        <v>18437.6271294283</v>
      </c>
      <c r="J443" s="24">
        <v>20526.692735437824</v>
      </c>
    </row>
    <row r="444" spans="1:10" x14ac:dyDescent="0.3">
      <c r="A444" s="22">
        <f t="shared" si="140"/>
        <v>428</v>
      </c>
      <c r="B444" s="29" t="s">
        <v>246</v>
      </c>
      <c r="C444" s="29" t="s">
        <v>308</v>
      </c>
      <c r="D444" s="24">
        <f>+'B-9 2025'!I444</f>
        <v>-6964.4918570967802</v>
      </c>
      <c r="E444" s="24">
        <v>4068.2864450780321</v>
      </c>
      <c r="F444" s="24">
        <v>0</v>
      </c>
      <c r="G444" s="24">
        <v>3869.1225878755081</v>
      </c>
      <c r="H444" s="24">
        <v>0</v>
      </c>
      <c r="I444" s="24">
        <v>-6765.3279998942608</v>
      </c>
      <c r="J444" s="24">
        <v>-6962.3548795031147</v>
      </c>
    </row>
    <row r="445" spans="1:10" x14ac:dyDescent="0.3">
      <c r="A445" s="22">
        <f t="shared" si="140"/>
        <v>429</v>
      </c>
      <c r="B445" s="29" t="s">
        <v>247</v>
      </c>
      <c r="C445" s="29" t="s">
        <v>309</v>
      </c>
      <c r="D445" s="24">
        <f>+'B-9 2025'!I445</f>
        <v>134798.16368470341</v>
      </c>
      <c r="E445" s="24">
        <v>25402.976139985309</v>
      </c>
      <c r="F445" s="24">
        <v>0</v>
      </c>
      <c r="G445" s="24">
        <v>0</v>
      </c>
      <c r="H445" s="24">
        <v>0</v>
      </c>
      <c r="I445" s="24">
        <v>160201.1398246894</v>
      </c>
      <c r="J445" s="24">
        <v>147408.72094731434</v>
      </c>
    </row>
    <row r="446" spans="1:10" x14ac:dyDescent="0.3">
      <c r="A446" s="22">
        <f t="shared" si="140"/>
        <v>430</v>
      </c>
      <c r="B446" s="23" t="s">
        <v>248</v>
      </c>
      <c r="C446" s="23" t="s">
        <v>310</v>
      </c>
      <c r="D446" s="24">
        <f>+'B-9 2025'!I446</f>
        <v>286.27204499999999</v>
      </c>
      <c r="E446" s="24">
        <v>95.424014999999997</v>
      </c>
      <c r="F446" s="24">
        <v>0</v>
      </c>
      <c r="G446" s="24">
        <v>0</v>
      </c>
      <c r="H446" s="24">
        <v>0</v>
      </c>
      <c r="I446" s="24">
        <v>381.69605999999999</v>
      </c>
      <c r="J446" s="24">
        <v>333.98405249999968</v>
      </c>
    </row>
    <row r="447" spans="1:10" x14ac:dyDescent="0.3">
      <c r="A447" s="22">
        <f t="shared" si="140"/>
        <v>431</v>
      </c>
      <c r="B447" s="23" t="s">
        <v>249</v>
      </c>
      <c r="C447" s="23" t="s">
        <v>311</v>
      </c>
      <c r="D447" s="24">
        <f>+'B-9 2025'!I447</f>
        <v>21637.343316107399</v>
      </c>
      <c r="E447" s="24">
        <v>12479.430875655777</v>
      </c>
      <c r="F447" s="24">
        <v>0</v>
      </c>
      <c r="G447" s="24">
        <v>0</v>
      </c>
      <c r="H447" s="24">
        <v>0</v>
      </c>
      <c r="I447" s="24">
        <v>34116.774191763107</v>
      </c>
      <c r="J447" s="24">
        <v>27699.42284422864</v>
      </c>
    </row>
    <row r="448" spans="1:10" x14ac:dyDescent="0.3">
      <c r="A448" s="22">
        <f t="shared" si="140"/>
        <v>432</v>
      </c>
      <c r="B448" s="23" t="s">
        <v>250</v>
      </c>
      <c r="C448" s="23" t="s">
        <v>312</v>
      </c>
      <c r="D448" s="24">
        <f>+'B-9 2025'!I448</f>
        <v>314.04999999999899</v>
      </c>
      <c r="E448" s="24">
        <v>1102.8333333333335</v>
      </c>
      <c r="F448" s="24">
        <v>0</v>
      </c>
      <c r="G448" s="24">
        <v>0</v>
      </c>
      <c r="H448" s="24">
        <v>0</v>
      </c>
      <c r="I448" s="24">
        <v>1416.88333333333</v>
      </c>
      <c r="J448" s="24">
        <v>795.86111111110995</v>
      </c>
    </row>
    <row r="449" spans="1:10" x14ac:dyDescent="0.3">
      <c r="A449" s="22">
        <f t="shared" si="140"/>
        <v>433</v>
      </c>
      <c r="B449" s="23" t="s">
        <v>251</v>
      </c>
      <c r="C449" s="23" t="s">
        <v>313</v>
      </c>
      <c r="D449" s="24">
        <f>+'B-9 2025'!I449</f>
        <v>50.095400446406103</v>
      </c>
      <c r="E449" s="24">
        <v>284.77626974842616</v>
      </c>
      <c r="F449" s="24">
        <v>1290.72</v>
      </c>
      <c r="G449" s="24">
        <v>0</v>
      </c>
      <c r="H449" s="24">
        <v>0</v>
      </c>
      <c r="I449" s="24">
        <v>-955.84832980516501</v>
      </c>
      <c r="J449" s="24">
        <v>-449.30638588042041</v>
      </c>
    </row>
    <row r="450" spans="1:10" x14ac:dyDescent="0.3">
      <c r="A450" s="22">
        <f t="shared" si="140"/>
        <v>434</v>
      </c>
      <c r="B450" s="23" t="s">
        <v>252</v>
      </c>
      <c r="C450" s="23" t="s">
        <v>314</v>
      </c>
      <c r="D450" s="24">
        <f>+'B-9 2025'!I450</f>
        <v>4477.6453332128303</v>
      </c>
      <c r="E450" s="24">
        <v>2708.7805000304447</v>
      </c>
      <c r="F450" s="24">
        <v>0</v>
      </c>
      <c r="G450" s="24">
        <v>0</v>
      </c>
      <c r="H450" s="24">
        <v>0</v>
      </c>
      <c r="I450" s="24">
        <v>7186.4258332432701</v>
      </c>
      <c r="J450" s="24">
        <v>5812.1668332229756</v>
      </c>
    </row>
    <row r="451" spans="1:10" x14ac:dyDescent="0.3">
      <c r="A451" s="22">
        <f t="shared" si="140"/>
        <v>435</v>
      </c>
      <c r="B451" s="29" t="s">
        <v>253</v>
      </c>
      <c r="C451" s="29" t="s">
        <v>315</v>
      </c>
      <c r="D451" s="24">
        <f>+'B-9 2025'!I451</f>
        <v>215862.022949523</v>
      </c>
      <c r="E451" s="24">
        <v>32659.962240972025</v>
      </c>
      <c r="F451" s="24">
        <v>16003.799999999997</v>
      </c>
      <c r="G451" s="24">
        <v>0</v>
      </c>
      <c r="H451" s="24">
        <v>0</v>
      </c>
      <c r="I451" s="24">
        <v>232518.18519049502</v>
      </c>
      <c r="J451" s="24">
        <v>224044.33267213264</v>
      </c>
    </row>
    <row r="452" spans="1:10" x14ac:dyDescent="0.3">
      <c r="A452" s="22">
        <f t="shared" si="140"/>
        <v>436</v>
      </c>
      <c r="B452" s="36" t="s">
        <v>820</v>
      </c>
      <c r="C452" s="36"/>
      <c r="D452" s="37">
        <f>SUM(D430:D451)</f>
        <v>2163768.1668656366</v>
      </c>
      <c r="E452" s="3">
        <f t="shared" ref="E452:H452" si="148">SUM(E430:E451)</f>
        <v>366143.05377939774</v>
      </c>
      <c r="F452" s="3">
        <f>SUM(F430:F451)</f>
        <v>124197.85153481903</v>
      </c>
      <c r="G452" s="3">
        <f t="shared" ref="G452" si="149">SUM(G430:G451)</f>
        <v>77740.056015179944</v>
      </c>
      <c r="H452" s="3">
        <f t="shared" si="148"/>
        <v>0</v>
      </c>
      <c r="I452" s="37">
        <f t="shared" ref="I452:J452" si="150">SUM(I430:I451)</f>
        <v>2327973.313095035</v>
      </c>
      <c r="J452" s="37">
        <f t="shared" si="150"/>
        <v>2258623.321384503</v>
      </c>
    </row>
    <row r="453" spans="1:10" x14ac:dyDescent="0.3">
      <c r="A453" s="22">
        <f t="shared" si="140"/>
        <v>437</v>
      </c>
      <c r="B453" s="29"/>
      <c r="C453" s="29"/>
      <c r="D453" s="24"/>
      <c r="E453" s="24"/>
      <c r="F453" s="24"/>
      <c r="G453" s="24"/>
      <c r="H453" s="24"/>
      <c r="I453" s="24"/>
      <c r="J453" s="24"/>
    </row>
    <row r="454" spans="1:10" x14ac:dyDescent="0.3">
      <c r="A454" s="22">
        <f t="shared" si="140"/>
        <v>438</v>
      </c>
      <c r="B454" s="23" t="s">
        <v>281</v>
      </c>
      <c r="C454" s="23" t="s">
        <v>340</v>
      </c>
      <c r="D454" s="24">
        <f>+'B-9 2025'!I454</f>
        <v>-0.67</v>
      </c>
      <c r="E454" s="24">
        <v>0</v>
      </c>
      <c r="F454" s="24">
        <v>0.11999999999999998</v>
      </c>
      <c r="G454" s="24">
        <v>0</v>
      </c>
      <c r="H454" s="24">
        <v>0</v>
      </c>
      <c r="I454" s="24">
        <v>-0.79</v>
      </c>
      <c r="J454" s="24">
        <v>-0.72999999999999987</v>
      </c>
    </row>
    <row r="455" spans="1:10" x14ac:dyDescent="0.3">
      <c r="A455" s="22">
        <f t="shared" si="140"/>
        <v>439</v>
      </c>
      <c r="B455" s="29" t="s">
        <v>254</v>
      </c>
      <c r="C455" s="29" t="s">
        <v>282</v>
      </c>
      <c r="D455" s="24">
        <f>+'B-9 2025'!I455</f>
        <v>106569.29152614409</v>
      </c>
      <c r="E455" s="24">
        <v>13477.881365842244</v>
      </c>
      <c r="F455" s="24">
        <v>3848.4</v>
      </c>
      <c r="G455" s="24">
        <v>0</v>
      </c>
      <c r="H455" s="24">
        <v>0</v>
      </c>
      <c r="I455" s="24">
        <v>116198.7728919862</v>
      </c>
      <c r="J455" s="24">
        <v>111370.4791262675</v>
      </c>
    </row>
    <row r="456" spans="1:10" x14ac:dyDescent="0.3">
      <c r="A456" s="22">
        <f t="shared" si="140"/>
        <v>440</v>
      </c>
      <c r="B456" s="23" t="s">
        <v>255</v>
      </c>
      <c r="C456" s="23" t="s">
        <v>316</v>
      </c>
      <c r="D456" s="24">
        <f>+'B-9 2025'!I456</f>
        <v>50776.23707287835</v>
      </c>
      <c r="E456" s="24">
        <v>10867.065442990008</v>
      </c>
      <c r="F456" s="24">
        <v>6331.6285714285723</v>
      </c>
      <c r="G456" s="24">
        <v>0</v>
      </c>
      <c r="H456" s="24">
        <v>0</v>
      </c>
      <c r="I456" s="24">
        <v>55311.67394443979</v>
      </c>
      <c r="J456" s="24">
        <v>53048.328448659122</v>
      </c>
    </row>
    <row r="457" spans="1:10" x14ac:dyDescent="0.3">
      <c r="A457" s="22">
        <f t="shared" si="140"/>
        <v>441</v>
      </c>
      <c r="B457" s="23" t="s">
        <v>256</v>
      </c>
      <c r="C457" s="23" t="s">
        <v>317</v>
      </c>
      <c r="D457" s="24">
        <f>+'B-9 2025'!I457</f>
        <v>2862.7538345784628</v>
      </c>
      <c r="E457" s="24">
        <v>-235.92414300451716</v>
      </c>
      <c r="F457" s="24">
        <v>339.60000000000008</v>
      </c>
      <c r="G457" s="24">
        <v>0</v>
      </c>
      <c r="H457" s="24">
        <v>0</v>
      </c>
      <c r="I457" s="24">
        <v>2287.2296915739457</v>
      </c>
      <c r="J457" s="24">
        <v>2578.8333933194785</v>
      </c>
    </row>
    <row r="458" spans="1:10" x14ac:dyDescent="0.3">
      <c r="A458" s="22">
        <f t="shared" si="140"/>
        <v>442</v>
      </c>
      <c r="B458" s="23" t="s">
        <v>257</v>
      </c>
      <c r="C458" s="23" t="s">
        <v>318</v>
      </c>
      <c r="D458" s="24">
        <f>+'B-9 2025'!I458</f>
        <v>2760.6976402321479</v>
      </c>
      <c r="E458" s="24">
        <v>154.94257793531304</v>
      </c>
      <c r="F458" s="24">
        <v>8.2799999999999976</v>
      </c>
      <c r="G458" s="24">
        <v>0</v>
      </c>
      <c r="H458" s="24">
        <v>0</v>
      </c>
      <c r="I458" s="24">
        <v>2907.3602181674614</v>
      </c>
      <c r="J458" s="24">
        <v>2831.5059483561031</v>
      </c>
    </row>
    <row r="459" spans="1:10" x14ac:dyDescent="0.3">
      <c r="A459" s="22">
        <f t="shared" si="140"/>
        <v>443</v>
      </c>
      <c r="B459" s="23" t="s">
        <v>258</v>
      </c>
      <c r="C459" s="23" t="s">
        <v>319</v>
      </c>
      <c r="D459" s="24">
        <f>+'B-9 2025'!I459</f>
        <v>-1197.246168604205</v>
      </c>
      <c r="E459" s="24">
        <v>627.3675633019534</v>
      </c>
      <c r="F459" s="24">
        <v>86.279999999999987</v>
      </c>
      <c r="G459" s="24">
        <v>0</v>
      </c>
      <c r="H459" s="24">
        <v>0</v>
      </c>
      <c r="I459" s="24">
        <v>-656.15860530226007</v>
      </c>
      <c r="J459" s="24">
        <v>-936.91801886837561</v>
      </c>
    </row>
    <row r="460" spans="1:10" x14ac:dyDescent="0.3">
      <c r="A460" s="22">
        <f t="shared" si="140"/>
        <v>444</v>
      </c>
      <c r="B460" s="23" t="s">
        <v>259</v>
      </c>
      <c r="C460" s="23" t="s">
        <v>320</v>
      </c>
      <c r="D460" s="24">
        <f>+'B-9 2025'!I460</f>
        <v>338.85337385692787</v>
      </c>
      <c r="E460" s="24">
        <v>231.14821265068244</v>
      </c>
      <c r="F460" s="24">
        <v>176.52000000000007</v>
      </c>
      <c r="G460" s="24">
        <v>0</v>
      </c>
      <c r="H460" s="24">
        <v>0</v>
      </c>
      <c r="I460" s="24">
        <v>393.4815865076099</v>
      </c>
      <c r="J460" s="24">
        <v>362.40361798025361</v>
      </c>
    </row>
    <row r="461" spans="1:10" x14ac:dyDescent="0.3">
      <c r="A461" s="22">
        <f t="shared" si="140"/>
        <v>445</v>
      </c>
      <c r="B461" s="23" t="s">
        <v>445</v>
      </c>
      <c r="C461" s="23" t="s">
        <v>446</v>
      </c>
      <c r="D461" s="24">
        <f>+'B-9 2025'!I461</f>
        <v>-3.06</v>
      </c>
      <c r="E461" s="24">
        <v>0</v>
      </c>
      <c r="F461" s="24">
        <v>0</v>
      </c>
      <c r="G461" s="24">
        <v>0</v>
      </c>
      <c r="H461" s="24">
        <v>0</v>
      </c>
      <c r="I461" s="24">
        <v>-3.06</v>
      </c>
      <c r="J461" s="24">
        <v>-3.06</v>
      </c>
    </row>
    <row r="462" spans="1:10" x14ac:dyDescent="0.3">
      <c r="A462" s="22">
        <f t="shared" si="140"/>
        <v>446</v>
      </c>
      <c r="B462" s="23" t="s">
        <v>260</v>
      </c>
      <c r="C462" s="23" t="s">
        <v>321</v>
      </c>
      <c r="D462" s="24">
        <f>+'B-9 2025'!I462</f>
        <v>3752.7211975979408</v>
      </c>
      <c r="E462" s="24">
        <v>1322.8484847218783</v>
      </c>
      <c r="F462" s="24">
        <v>165.71666666666636</v>
      </c>
      <c r="G462" s="24">
        <v>0</v>
      </c>
      <c r="H462" s="24">
        <v>0</v>
      </c>
      <c r="I462" s="24">
        <v>4909.853015653156</v>
      </c>
      <c r="J462" s="24">
        <v>4372.2629943873926</v>
      </c>
    </row>
    <row r="463" spans="1:10" x14ac:dyDescent="0.3">
      <c r="A463" s="22">
        <f t="shared" si="140"/>
        <v>447</v>
      </c>
      <c r="B463" s="23" t="s">
        <v>261</v>
      </c>
      <c r="C463" s="23" t="s">
        <v>322</v>
      </c>
      <c r="D463" s="24">
        <f>+'B-9 2025'!I463</f>
        <v>84532.986172149802</v>
      </c>
      <c r="E463" s="24">
        <v>15590.657843799861</v>
      </c>
      <c r="F463" s="24">
        <v>1298.4000000000001</v>
      </c>
      <c r="G463" s="24">
        <v>0</v>
      </c>
      <c r="H463" s="24">
        <v>0</v>
      </c>
      <c r="I463" s="24">
        <v>98825.244015949691</v>
      </c>
      <c r="J463" s="24">
        <v>92044.075842786886</v>
      </c>
    </row>
    <row r="464" spans="1:10" x14ac:dyDescent="0.3">
      <c r="A464" s="22">
        <f t="shared" si="140"/>
        <v>448</v>
      </c>
      <c r="B464" s="23" t="s">
        <v>262</v>
      </c>
      <c r="C464" s="23" t="s">
        <v>323</v>
      </c>
      <c r="D464" s="24">
        <f>+'B-9 2025'!I464</f>
        <v>-882.87038000000109</v>
      </c>
      <c r="E464" s="24">
        <v>72.326539999999994</v>
      </c>
      <c r="F464" s="24">
        <v>0</v>
      </c>
      <c r="G464" s="24">
        <v>0</v>
      </c>
      <c r="H464" s="24">
        <v>0</v>
      </c>
      <c r="I464" s="24">
        <v>-810.54384000000005</v>
      </c>
      <c r="J464" s="24">
        <v>-846.70711000000063</v>
      </c>
    </row>
    <row r="465" spans="1:10" x14ac:dyDescent="0.3">
      <c r="A465" s="22">
        <f t="shared" si="140"/>
        <v>449</v>
      </c>
      <c r="B465" s="29" t="s">
        <v>263</v>
      </c>
      <c r="C465" s="29" t="s">
        <v>324</v>
      </c>
      <c r="D465" s="24">
        <f>+'B-9 2025'!I465</f>
        <v>15647.761773229386</v>
      </c>
      <c r="E465" s="24">
        <v>2818.0024792668291</v>
      </c>
      <c r="F465" s="24">
        <v>0</v>
      </c>
      <c r="G465" s="24">
        <v>0</v>
      </c>
      <c r="H465" s="24">
        <v>0</v>
      </c>
      <c r="I465" s="24">
        <v>18465.764252496203</v>
      </c>
      <c r="J465" s="24">
        <v>17048.144845362141</v>
      </c>
    </row>
    <row r="466" spans="1:10" x14ac:dyDescent="0.3">
      <c r="A466" s="22">
        <f t="shared" si="140"/>
        <v>450</v>
      </c>
      <c r="B466" s="23" t="s">
        <v>264</v>
      </c>
      <c r="C466" s="23" t="s">
        <v>325</v>
      </c>
      <c r="D466" s="24">
        <f>+'B-9 2025'!I466</f>
        <v>72466.067425576461</v>
      </c>
      <c r="E466" s="24">
        <v>16425.339704889953</v>
      </c>
      <c r="F466" s="24">
        <v>6700.8</v>
      </c>
      <c r="G466" s="24">
        <v>0</v>
      </c>
      <c r="H466" s="24">
        <v>0</v>
      </c>
      <c r="I466" s="24">
        <v>82190.60713046648</v>
      </c>
      <c r="J466" s="24">
        <v>77397.068406073129</v>
      </c>
    </row>
    <row r="467" spans="1:10" x14ac:dyDescent="0.3">
      <c r="A467" s="22">
        <f t="shared" si="140"/>
        <v>451</v>
      </c>
      <c r="B467" s="23" t="s">
        <v>265</v>
      </c>
      <c r="C467" s="23" t="s">
        <v>326</v>
      </c>
      <c r="D467" s="24">
        <f>+'B-9 2025'!I467</f>
        <v>5336.9609823779901</v>
      </c>
      <c r="E467" s="24">
        <v>1071.1037410859994</v>
      </c>
      <c r="F467" s="24">
        <v>457.56</v>
      </c>
      <c r="G467" s="24">
        <v>0</v>
      </c>
      <c r="H467" s="24">
        <v>0</v>
      </c>
      <c r="I467" s="24">
        <v>5950.5047234639915</v>
      </c>
      <c r="J467" s="24">
        <v>5648.1123593379925</v>
      </c>
    </row>
    <row r="468" spans="1:10" x14ac:dyDescent="0.3">
      <c r="A468" s="22">
        <f t="shared" ref="A468:A493" si="151">+A467+1</f>
        <v>452</v>
      </c>
      <c r="B468" s="23" t="s">
        <v>266</v>
      </c>
      <c r="C468" s="23" t="s">
        <v>327</v>
      </c>
      <c r="D468" s="24">
        <f>+'B-9 2025'!I468</f>
        <v>5975.8345499699926</v>
      </c>
      <c r="E468" s="24">
        <v>281.66484999000011</v>
      </c>
      <c r="F468" s="24">
        <v>0</v>
      </c>
      <c r="G468" s="24">
        <v>0</v>
      </c>
      <c r="H468" s="24">
        <v>0</v>
      </c>
      <c r="I468" s="24">
        <v>6257.4993999599947</v>
      </c>
      <c r="J468" s="24">
        <v>6116.6669749649936</v>
      </c>
    </row>
    <row r="469" spans="1:10" x14ac:dyDescent="0.3">
      <c r="A469" s="22">
        <f t="shared" si="151"/>
        <v>453</v>
      </c>
      <c r="B469" s="23" t="s">
        <v>267</v>
      </c>
      <c r="C469" s="23" t="s">
        <v>328</v>
      </c>
      <c r="D469" s="24">
        <f>+'B-9 2025'!I469</f>
        <v>8332.0503319999898</v>
      </c>
      <c r="E469" s="24">
        <v>5796.8918326666662</v>
      </c>
      <c r="F469" s="24">
        <v>0</v>
      </c>
      <c r="G469" s="24">
        <v>0</v>
      </c>
      <c r="H469" s="24">
        <v>0</v>
      </c>
      <c r="I469" s="24">
        <v>14128.9421646666</v>
      </c>
      <c r="J469" s="24">
        <v>11133.759709871762</v>
      </c>
    </row>
    <row r="470" spans="1:10" x14ac:dyDescent="0.3">
      <c r="A470" s="22">
        <f t="shared" si="151"/>
        <v>454</v>
      </c>
      <c r="B470" s="23" t="s">
        <v>268</v>
      </c>
      <c r="C470" s="23" t="s">
        <v>329</v>
      </c>
      <c r="D470" s="24">
        <f>+'B-9 2025'!I470</f>
        <v>24375.810923812656</v>
      </c>
      <c r="E470" s="24">
        <v>6055.1107518736899</v>
      </c>
      <c r="F470" s="24">
        <v>0</v>
      </c>
      <c r="G470" s="24">
        <v>0</v>
      </c>
      <c r="H470" s="24">
        <v>0</v>
      </c>
      <c r="I470" s="24">
        <v>30430.921675686277</v>
      </c>
      <c r="J470" s="24">
        <v>27402.477252652461</v>
      </c>
    </row>
    <row r="471" spans="1:10" x14ac:dyDescent="0.3">
      <c r="A471" s="22">
        <f t="shared" si="151"/>
        <v>455</v>
      </c>
      <c r="B471" s="23" t="s">
        <v>269</v>
      </c>
      <c r="C471" s="23" t="s">
        <v>330</v>
      </c>
      <c r="D471" s="24">
        <f>+'B-9 2025'!I471</f>
        <v>283937.960568721</v>
      </c>
      <c r="E471" s="24">
        <v>22418.226950149383</v>
      </c>
      <c r="F471" s="24">
        <v>0</v>
      </c>
      <c r="G471" s="24">
        <v>0</v>
      </c>
      <c r="H471" s="24">
        <v>0</v>
      </c>
      <c r="I471" s="24">
        <v>306356.18751887098</v>
      </c>
      <c r="J471" s="24">
        <v>295314.2463578952</v>
      </c>
    </row>
    <row r="472" spans="1:10" x14ac:dyDescent="0.3">
      <c r="A472" s="22">
        <f t="shared" si="151"/>
        <v>456</v>
      </c>
      <c r="B472" s="36" t="s">
        <v>816</v>
      </c>
      <c r="C472" s="36"/>
      <c r="D472" s="37">
        <f t="shared" ref="D472" si="152">SUM(D454:D471)</f>
        <v>665582.14082452096</v>
      </c>
      <c r="E472" s="37">
        <f t="shared" ref="E472:H472" si="153">SUM(E454:E471)</f>
        <v>96974.654198159944</v>
      </c>
      <c r="F472" s="37">
        <f>SUM(F454:F471)</f>
        <v>19413.305238095243</v>
      </c>
      <c r="G472" s="37">
        <f t="shared" ref="G472" si="154">SUM(G454:G471)</f>
        <v>0</v>
      </c>
      <c r="H472" s="37">
        <f t="shared" si="153"/>
        <v>0</v>
      </c>
      <c r="I472" s="37">
        <f t="shared" ref="I472:J472" si="155">SUM(I454:I471)</f>
        <v>743143.48978458601</v>
      </c>
      <c r="J472" s="37">
        <f t="shared" si="155"/>
        <v>704880.95014904602</v>
      </c>
    </row>
    <row r="473" spans="1:10" x14ac:dyDescent="0.3">
      <c r="A473" s="22">
        <f t="shared" si="151"/>
        <v>457</v>
      </c>
      <c r="B473" s="23"/>
      <c r="C473" s="23"/>
      <c r="D473" s="24"/>
      <c r="E473" s="24"/>
      <c r="F473" s="24"/>
      <c r="G473" s="24"/>
      <c r="H473" s="24"/>
      <c r="I473" s="24"/>
      <c r="J473" s="24"/>
    </row>
    <row r="474" spans="1:10" x14ac:dyDescent="0.3">
      <c r="A474" s="22">
        <f t="shared" si="151"/>
        <v>458</v>
      </c>
      <c r="B474" s="23" t="s">
        <v>270</v>
      </c>
      <c r="C474" s="23" t="s">
        <v>303</v>
      </c>
      <c r="D474" s="24">
        <f>+'B-9 2025'!I474</f>
        <v>0</v>
      </c>
      <c r="E474" s="24">
        <v>0</v>
      </c>
      <c r="F474" s="24">
        <v>0</v>
      </c>
      <c r="G474" s="24">
        <v>0</v>
      </c>
      <c r="H474" s="24">
        <v>0</v>
      </c>
      <c r="I474" s="24">
        <v>0</v>
      </c>
      <c r="J474" s="24">
        <v>0</v>
      </c>
    </row>
    <row r="475" spans="1:10" x14ac:dyDescent="0.3">
      <c r="A475" s="22">
        <f t="shared" si="151"/>
        <v>459</v>
      </c>
      <c r="B475" s="36" t="s">
        <v>815</v>
      </c>
      <c r="C475" s="36"/>
      <c r="D475" s="37">
        <f>SUM(D474)</f>
        <v>0</v>
      </c>
      <c r="E475" s="3">
        <f t="shared" ref="E475:H475" si="156">SUM(E474)</f>
        <v>0</v>
      </c>
      <c r="F475" s="3">
        <f>SUM(F474)</f>
        <v>0</v>
      </c>
      <c r="G475" s="3">
        <f t="shared" ref="G475" si="157">SUM(G474)</f>
        <v>0</v>
      </c>
      <c r="H475" s="3">
        <f t="shared" si="156"/>
        <v>0</v>
      </c>
      <c r="I475" s="37">
        <f t="shared" ref="I475:J475" si="158">SUM(I474)</f>
        <v>0</v>
      </c>
      <c r="J475" s="37">
        <f t="shared" si="158"/>
        <v>0</v>
      </c>
    </row>
    <row r="476" spans="1:10" x14ac:dyDescent="0.3">
      <c r="A476" s="22">
        <f t="shared" si="151"/>
        <v>460</v>
      </c>
      <c r="B476" s="29"/>
      <c r="C476" s="29"/>
      <c r="D476" s="24"/>
      <c r="E476" s="24"/>
      <c r="F476" s="24"/>
      <c r="G476" s="24"/>
      <c r="H476" s="24"/>
      <c r="I476" s="24"/>
      <c r="J476" s="24"/>
    </row>
    <row r="477" spans="1:10" x14ac:dyDescent="0.3">
      <c r="A477" s="22">
        <f t="shared" si="151"/>
        <v>461</v>
      </c>
      <c r="B477" s="23" t="s">
        <v>271</v>
      </c>
      <c r="C477" s="23"/>
      <c r="D477" s="24">
        <f t="shared" ref="D477:J477" si="159">+D411</f>
        <v>4097862.8072934132</v>
      </c>
      <c r="E477" s="24">
        <f t="shared" si="159"/>
        <v>492761.84339355968</v>
      </c>
      <c r="F477" s="24">
        <f t="shared" si="159"/>
        <v>86073.454761285073</v>
      </c>
      <c r="G477" s="24">
        <f t="shared" si="159"/>
        <v>13233.341</v>
      </c>
      <c r="H477" s="24">
        <f t="shared" si="159"/>
        <v>20597.38989631856</v>
      </c>
      <c r="I477" s="24">
        <f t="shared" si="159"/>
        <v>4511915.2448867457</v>
      </c>
      <c r="J477" s="24">
        <f t="shared" si="159"/>
        <v>4325991.9498789636</v>
      </c>
    </row>
    <row r="478" spans="1:10" x14ac:dyDescent="0.3">
      <c r="A478" s="22">
        <f t="shared" si="151"/>
        <v>462</v>
      </c>
      <c r="B478" s="23" t="s">
        <v>272</v>
      </c>
      <c r="C478" s="23"/>
      <c r="D478" s="24">
        <f t="shared" ref="D478" si="160">+D428</f>
        <v>931482.38122952706</v>
      </c>
      <c r="E478" s="24">
        <f t="shared" ref="E478:J478" si="161">+E428</f>
        <v>176025.07163454572</v>
      </c>
      <c r="F478" s="24">
        <f t="shared" si="161"/>
        <v>63639.176352996976</v>
      </c>
      <c r="G478" s="24">
        <f t="shared" si="161"/>
        <v>28059.51365489206</v>
      </c>
      <c r="H478" s="24">
        <f t="shared" si="161"/>
        <v>0</v>
      </c>
      <c r="I478" s="24">
        <f t="shared" si="161"/>
        <v>1015808.7628561832</v>
      </c>
      <c r="J478" s="24">
        <f t="shared" si="161"/>
        <v>972667.55758244789</v>
      </c>
    </row>
    <row r="479" spans="1:10" x14ac:dyDescent="0.3">
      <c r="A479" s="22">
        <f t="shared" si="151"/>
        <v>463</v>
      </c>
      <c r="B479" s="23" t="s">
        <v>273</v>
      </c>
      <c r="C479" s="23"/>
      <c r="D479" s="24">
        <f t="shared" ref="D479" si="162">+D452</f>
        <v>2163768.1668656366</v>
      </c>
      <c r="E479" s="24">
        <f t="shared" ref="E479:J479" si="163">+E452</f>
        <v>366143.05377939774</v>
      </c>
      <c r="F479" s="24">
        <f t="shared" si="163"/>
        <v>124197.85153481903</v>
      </c>
      <c r="G479" s="24">
        <f t="shared" si="163"/>
        <v>77740.056015179944</v>
      </c>
      <c r="H479" s="24">
        <f t="shared" si="163"/>
        <v>0</v>
      </c>
      <c r="I479" s="24">
        <f t="shared" si="163"/>
        <v>2327973.313095035</v>
      </c>
      <c r="J479" s="24">
        <f t="shared" si="163"/>
        <v>2258623.321384503</v>
      </c>
    </row>
    <row r="480" spans="1:10" x14ac:dyDescent="0.3">
      <c r="A480" s="22">
        <f t="shared" si="151"/>
        <v>464</v>
      </c>
      <c r="B480" s="23" t="s">
        <v>274</v>
      </c>
      <c r="C480" s="23"/>
      <c r="D480" s="24">
        <f t="shared" ref="D480" si="164">+D472</f>
        <v>665582.14082452096</v>
      </c>
      <c r="E480" s="24">
        <f t="shared" ref="E480:J480" si="165">+E472</f>
        <v>96974.654198159944</v>
      </c>
      <c r="F480" s="24">
        <f t="shared" si="165"/>
        <v>19413.305238095243</v>
      </c>
      <c r="G480" s="24">
        <f t="shared" si="165"/>
        <v>0</v>
      </c>
      <c r="H480" s="24">
        <f t="shared" si="165"/>
        <v>0</v>
      </c>
      <c r="I480" s="24">
        <f t="shared" si="165"/>
        <v>743143.48978458601</v>
      </c>
      <c r="J480" s="24">
        <f t="shared" si="165"/>
        <v>704880.95014904602</v>
      </c>
    </row>
    <row r="481" spans="1:10" x14ac:dyDescent="0.3">
      <c r="A481" s="22">
        <f t="shared" si="151"/>
        <v>465</v>
      </c>
      <c r="B481" s="23" t="s">
        <v>275</v>
      </c>
      <c r="C481" s="23"/>
      <c r="D481" s="31">
        <f>+D475</f>
        <v>0</v>
      </c>
      <c r="E481" s="31">
        <f t="shared" ref="E481:H481" si="166">+E475</f>
        <v>0</v>
      </c>
      <c r="F481" s="31">
        <f t="shared" si="166"/>
        <v>0</v>
      </c>
      <c r="G481" s="31">
        <f t="shared" si="166"/>
        <v>0</v>
      </c>
      <c r="H481" s="31">
        <f t="shared" si="166"/>
        <v>0</v>
      </c>
      <c r="I481" s="31">
        <f t="shared" ref="I481:J481" si="167">+I475</f>
        <v>0</v>
      </c>
      <c r="J481" s="31">
        <f t="shared" si="167"/>
        <v>0</v>
      </c>
    </row>
    <row r="482" spans="1:10" s="32" customFormat="1" x14ac:dyDescent="0.3">
      <c r="A482" s="22">
        <f t="shared" si="151"/>
        <v>466</v>
      </c>
      <c r="B482" s="34" t="s">
        <v>814</v>
      </c>
      <c r="C482" s="34"/>
      <c r="D482" s="2">
        <f>SUM(D477:D481)</f>
        <v>7858695.4962130981</v>
      </c>
      <c r="E482" s="2">
        <f t="shared" ref="E482:H482" si="168">SUM(E477:E481)</f>
        <v>1131904.623005663</v>
      </c>
      <c r="F482" s="2">
        <f>SUM(F477:F481)</f>
        <v>293323.78788719629</v>
      </c>
      <c r="G482" s="2">
        <f t="shared" ref="G482" si="169">SUM(G477:G481)</f>
        <v>119032.910670072</v>
      </c>
      <c r="H482" s="2">
        <f t="shared" si="168"/>
        <v>20597.38989631856</v>
      </c>
      <c r="I482" s="2">
        <f t="shared" ref="I482:J482" si="170">SUM(I477:I481)</f>
        <v>8598840.8106225505</v>
      </c>
      <c r="J482" s="2">
        <f t="shared" si="170"/>
        <v>8262163.7789949607</v>
      </c>
    </row>
    <row r="483" spans="1:10" x14ac:dyDescent="0.3">
      <c r="A483" s="22">
        <f t="shared" si="151"/>
        <v>467</v>
      </c>
      <c r="B483" s="23"/>
      <c r="C483" s="23"/>
      <c r="D483" s="24"/>
      <c r="E483" s="24"/>
      <c r="F483" s="24"/>
      <c r="G483" s="24"/>
      <c r="H483" s="24"/>
      <c r="I483" s="24"/>
      <c r="J483" s="24"/>
    </row>
    <row r="484" spans="1:10" x14ac:dyDescent="0.3">
      <c r="A484" s="22">
        <f t="shared" si="151"/>
        <v>468</v>
      </c>
      <c r="B484" s="23" t="s">
        <v>438</v>
      </c>
      <c r="C484" s="23" t="s">
        <v>331</v>
      </c>
      <c r="D484" s="24">
        <f>+'B-9 2025'!I484</f>
        <v>187114.607119252</v>
      </c>
      <c r="E484" s="24">
        <v>4802</v>
      </c>
      <c r="F484" s="24">
        <v>0</v>
      </c>
      <c r="G484" s="24">
        <v>0</v>
      </c>
      <c r="H484" s="24">
        <v>0</v>
      </c>
      <c r="I484" s="24">
        <v>191916.50763320402</v>
      </c>
      <c r="J484" s="24">
        <v>189488.82721283732</v>
      </c>
    </row>
    <row r="485" spans="1:10" x14ac:dyDescent="0.3">
      <c r="A485" s="22">
        <f t="shared" si="151"/>
        <v>469</v>
      </c>
      <c r="B485" s="23" t="s">
        <v>439</v>
      </c>
      <c r="C485" s="23" t="s">
        <v>332</v>
      </c>
      <c r="D485" s="24">
        <f>+'B-9 2025'!I485</f>
        <v>164150.59473999898</v>
      </c>
      <c r="E485" s="24">
        <v>0</v>
      </c>
      <c r="F485" s="24">
        <v>0</v>
      </c>
      <c r="G485" s="24">
        <v>0</v>
      </c>
      <c r="H485" s="24">
        <v>0</v>
      </c>
      <c r="I485" s="24">
        <v>164150.59473999898</v>
      </c>
      <c r="J485" s="24">
        <v>164150.59473999895</v>
      </c>
    </row>
    <row r="486" spans="1:10" x14ac:dyDescent="0.3">
      <c r="A486" s="22">
        <f t="shared" si="151"/>
        <v>470</v>
      </c>
      <c r="B486" s="23" t="s">
        <v>440</v>
      </c>
      <c r="C486" s="23" t="s">
        <v>333</v>
      </c>
      <c r="D486" s="24">
        <f>+'B-9 2025'!I486</f>
        <v>66807.379329178904</v>
      </c>
      <c r="E486" s="24">
        <v>1689.0671630596323</v>
      </c>
      <c r="F486" s="24">
        <v>0</v>
      </c>
      <c r="G486" s="24">
        <v>0</v>
      </c>
      <c r="H486" s="24">
        <v>0</v>
      </c>
      <c r="I486" s="24">
        <v>68496.446492238523</v>
      </c>
      <c r="J486" s="24">
        <v>67651.912910708706</v>
      </c>
    </row>
    <row r="487" spans="1:10" x14ac:dyDescent="0.3">
      <c r="A487" s="22">
        <f t="shared" si="151"/>
        <v>471</v>
      </c>
      <c r="B487" s="23" t="s">
        <v>441</v>
      </c>
      <c r="C487" s="23" t="s">
        <v>334</v>
      </c>
      <c r="D487" s="24">
        <f>+'B-9 2025'!I487</f>
        <v>-591.38099999999997</v>
      </c>
      <c r="E487" s="24">
        <v>0</v>
      </c>
      <c r="F487" s="24">
        <v>0</v>
      </c>
      <c r="G487" s="24">
        <v>0</v>
      </c>
      <c r="H487" s="24">
        <v>0</v>
      </c>
      <c r="I487" s="24">
        <v>-591.38099999999997</v>
      </c>
      <c r="J487" s="24">
        <v>-591.38100000000009</v>
      </c>
    </row>
    <row r="488" spans="1:10" x14ac:dyDescent="0.3">
      <c r="A488" s="22">
        <f t="shared" si="151"/>
        <v>472</v>
      </c>
      <c r="B488" s="23" t="s">
        <v>442</v>
      </c>
      <c r="C488" s="23" t="s">
        <v>335</v>
      </c>
      <c r="D488" s="24">
        <f>+'B-9 2025'!I488</f>
        <v>2928.4180000000001</v>
      </c>
      <c r="E488" s="24">
        <v>0</v>
      </c>
      <c r="F488" s="24">
        <v>0</v>
      </c>
      <c r="G488" s="24">
        <v>0</v>
      </c>
      <c r="H488" s="24">
        <v>0</v>
      </c>
      <c r="I488" s="24">
        <v>2928.4180000000001</v>
      </c>
      <c r="J488" s="24">
        <v>2928.4180000000006</v>
      </c>
    </row>
    <row r="489" spans="1:10" x14ac:dyDescent="0.3">
      <c r="A489" s="22">
        <f t="shared" si="151"/>
        <v>473</v>
      </c>
      <c r="B489" s="34" t="s">
        <v>813</v>
      </c>
      <c r="C489" s="34"/>
      <c r="D489" s="2">
        <f>SUM(D484:D488)</f>
        <v>420409.61818842991</v>
      </c>
      <c r="E489" s="2">
        <f t="shared" ref="E489:H489" si="171">SUM(E484:E488)</f>
        <v>6491.0671630596325</v>
      </c>
      <c r="F489" s="2">
        <f>SUM(F484:F488)</f>
        <v>0</v>
      </c>
      <c r="G489" s="2">
        <f t="shared" ref="G489" si="172">SUM(G484:G488)</f>
        <v>0</v>
      </c>
      <c r="H489" s="2">
        <f t="shared" si="171"/>
        <v>0</v>
      </c>
      <c r="I489" s="2">
        <f t="shared" ref="I489:J489" si="173">SUM(I484:I488)</f>
        <v>426900.58586544159</v>
      </c>
      <c r="J489" s="2">
        <f t="shared" si="173"/>
        <v>423628.37186354498</v>
      </c>
    </row>
    <row r="490" spans="1:10" x14ac:dyDescent="0.3">
      <c r="A490" s="22">
        <f t="shared" si="151"/>
        <v>474</v>
      </c>
      <c r="B490" s="23"/>
      <c r="C490" s="23"/>
      <c r="D490" s="24"/>
      <c r="E490" s="24"/>
      <c r="F490" s="24"/>
      <c r="G490" s="24"/>
      <c r="H490" s="24"/>
      <c r="I490" s="24"/>
      <c r="J490" s="24"/>
    </row>
    <row r="491" spans="1:10" x14ac:dyDescent="0.3">
      <c r="A491" s="22">
        <f t="shared" si="151"/>
        <v>475</v>
      </c>
      <c r="B491" s="23" t="s">
        <v>443</v>
      </c>
      <c r="C491" s="23" t="s">
        <v>336</v>
      </c>
      <c r="D491" s="24">
        <f>+'B-9 2025'!I491</f>
        <v>7251.61355</v>
      </c>
      <c r="E491" s="24">
        <v>0</v>
      </c>
      <c r="F491" s="24">
        <v>0</v>
      </c>
      <c r="G491" s="24">
        <v>0</v>
      </c>
      <c r="H491" s="24">
        <v>0</v>
      </c>
      <c r="I491" s="24">
        <v>7251.61355</v>
      </c>
      <c r="J491" s="24">
        <v>7251.6135499999991</v>
      </c>
    </row>
    <row r="492" spans="1:10" x14ac:dyDescent="0.3">
      <c r="A492" s="22">
        <f t="shared" si="151"/>
        <v>476</v>
      </c>
      <c r="B492" s="23"/>
      <c r="C492" s="23"/>
      <c r="D492" s="24"/>
      <c r="E492" s="24"/>
      <c r="F492" s="24"/>
      <c r="G492" s="24"/>
      <c r="H492" s="24"/>
      <c r="I492" s="24"/>
      <c r="J492" s="24"/>
    </row>
    <row r="493" spans="1:10" x14ac:dyDescent="0.3">
      <c r="A493" s="22">
        <f t="shared" si="151"/>
        <v>477</v>
      </c>
      <c r="B493" s="35" t="s">
        <v>821</v>
      </c>
      <c r="C493" s="36"/>
      <c r="D493" s="39">
        <f>+D482+D489+D491</f>
        <v>8286356.7279515276</v>
      </c>
      <c r="E493" s="39">
        <f t="shared" ref="E493:J493" si="174">+E482+E489+E491</f>
        <v>1138395.6901687228</v>
      </c>
      <c r="F493" s="39">
        <f t="shared" si="174"/>
        <v>293323.78788719629</v>
      </c>
      <c r="G493" s="39">
        <f t="shared" si="174"/>
        <v>119032.910670072</v>
      </c>
      <c r="H493" s="39">
        <f t="shared" si="174"/>
        <v>20597.38989631856</v>
      </c>
      <c r="I493" s="39">
        <f t="shared" si="174"/>
        <v>9032993.0100379921</v>
      </c>
      <c r="J493" s="39">
        <f t="shared" si="174"/>
        <v>8693043.7644085065</v>
      </c>
    </row>
  </sheetData>
  <autoFilter ref="A15:J493" xr:uid="{CF60E028-1ADD-47FB-8849-3082C95F8320}"/>
  <mergeCells count="1">
    <mergeCell ref="C1:H1"/>
  </mergeCells>
  <pageMargins left="0.5" right="0.5" top="0.75" bottom="0.5" header="0.3" footer="0.3"/>
  <pageSetup scale="60" fitToHeight="0" orientation="landscape" r:id="rId1"/>
  <headerFooter>
    <oddHeader>&amp;RDEF’s Response to OPC POD 1 (1-26)
Q7
&amp;12Page &amp;P of &amp;N</oddHeader>
    <oddFooter>&amp;L&amp;12Supporting Schedules: B-10&amp;C&amp;12 &amp;R&amp;12Recap Schedules: B-6
20240025-OPCPOD1-00004219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BED6-A0C2-4233-BC45-9BF369F1847A}">
  <sheetPr>
    <pageSetUpPr fitToPage="1"/>
  </sheetPr>
  <dimension ref="A1:J493"/>
  <sheetViews>
    <sheetView tabSelected="1" view="pageBreakPreview" zoomScale="80" zoomScaleNormal="100" zoomScaleSheetLayoutView="80" workbookViewId="0">
      <pane ySplit="15" topLeftCell="A16" activePane="bottomLeft" state="frozen"/>
      <selection activeCell="H514" sqref="H514"/>
      <selection pane="bottomLeft" activeCell="H514" sqref="H514"/>
    </sheetView>
  </sheetViews>
  <sheetFormatPr defaultColWidth="8.88671875" defaultRowHeight="14.4" x14ac:dyDescent="0.3"/>
  <cols>
    <col min="1" max="1" width="4.88671875" style="26" customWidth="1"/>
    <col min="2" max="2" width="40.5546875" style="26" customWidth="1"/>
    <col min="3" max="3" width="50.5546875" style="26" customWidth="1"/>
    <col min="4" max="4" width="24.44140625" style="33" bestFit="1" customWidth="1"/>
    <col min="5" max="5" width="17.44140625" style="26" bestFit="1" customWidth="1"/>
    <col min="6" max="7" width="11.6640625" style="26" bestFit="1" customWidth="1"/>
    <col min="8" max="8" width="14.5546875" style="26" customWidth="1"/>
    <col min="9" max="9" width="24.44140625" style="26" bestFit="1" customWidth="1"/>
    <col min="10" max="10" width="16.44140625" style="26" bestFit="1" customWidth="1"/>
    <col min="11" max="16384" width="8.88671875" style="26"/>
  </cols>
  <sheetData>
    <row r="1" spans="1:10" s="4" customFormat="1" ht="13.8" x14ac:dyDescent="0.3">
      <c r="A1" s="40" t="s">
        <v>342</v>
      </c>
      <c r="B1" s="41"/>
      <c r="C1" s="134" t="s">
        <v>343</v>
      </c>
      <c r="D1" s="134"/>
      <c r="E1" s="134"/>
      <c r="F1" s="134"/>
      <c r="G1" s="134"/>
      <c r="H1" s="6"/>
      <c r="I1" s="6"/>
      <c r="J1" s="6"/>
    </row>
    <row r="2" spans="1:10" s="4" customFormat="1" ht="13.8" x14ac:dyDescent="0.3">
      <c r="A2" s="42"/>
      <c r="B2" s="42"/>
      <c r="C2" s="43"/>
      <c r="D2" s="44"/>
      <c r="E2" s="44"/>
    </row>
    <row r="3" spans="1:10" s="4" customFormat="1" ht="15" customHeight="1" x14ac:dyDescent="0.3">
      <c r="A3" s="42" t="s">
        <v>344</v>
      </c>
      <c r="H3" s="4" t="s">
        <v>0</v>
      </c>
    </row>
    <row r="4" spans="1:10" s="4" customFormat="1" ht="13.95" customHeight="1" x14ac:dyDescent="0.3">
      <c r="A4" s="42"/>
      <c r="B4" s="46" t="s">
        <v>345</v>
      </c>
      <c r="C4" s="47" t="s">
        <v>346</v>
      </c>
      <c r="F4" s="9"/>
      <c r="G4" s="9" t="s">
        <v>1</v>
      </c>
      <c r="H4" s="4" t="s">
        <v>2</v>
      </c>
      <c r="J4" s="10">
        <v>46752</v>
      </c>
    </row>
    <row r="5" spans="1:10" s="4" customFormat="1" ht="13.8" x14ac:dyDescent="0.3">
      <c r="A5" s="49" t="s">
        <v>3</v>
      </c>
      <c r="B5" s="42"/>
      <c r="C5" s="47" t="s">
        <v>347</v>
      </c>
      <c r="F5" s="9"/>
      <c r="G5" s="9" t="s">
        <v>1</v>
      </c>
      <c r="H5" s="11" t="s">
        <v>4</v>
      </c>
      <c r="J5" s="10">
        <v>46387</v>
      </c>
    </row>
    <row r="6" spans="1:10" s="4" customFormat="1" ht="13.8" x14ac:dyDescent="0.3">
      <c r="A6" s="42"/>
      <c r="B6" s="42"/>
      <c r="C6" s="47" t="s">
        <v>348</v>
      </c>
      <c r="D6" s="42"/>
      <c r="E6" s="47"/>
      <c r="F6" s="9"/>
      <c r="G6" s="9" t="s">
        <v>6</v>
      </c>
      <c r="H6" s="11" t="s">
        <v>5</v>
      </c>
      <c r="J6" s="10">
        <v>46022</v>
      </c>
    </row>
    <row r="7" spans="1:10" s="4" customFormat="1" ht="13.8" x14ac:dyDescent="0.3">
      <c r="A7" s="50" t="s">
        <v>447</v>
      </c>
      <c r="B7" s="45"/>
      <c r="C7" s="48"/>
      <c r="D7" s="42"/>
      <c r="E7" s="51"/>
      <c r="F7" s="9"/>
      <c r="G7" s="9" t="s">
        <v>1</v>
      </c>
      <c r="H7" s="11" t="s">
        <v>7</v>
      </c>
      <c r="J7" s="10">
        <v>45657</v>
      </c>
    </row>
    <row r="8" spans="1:10" s="4" customFormat="1" ht="13.8" x14ac:dyDescent="0.3">
      <c r="B8" s="5"/>
      <c r="C8" s="8"/>
      <c r="D8" s="8"/>
      <c r="E8" s="8"/>
      <c r="F8" s="9"/>
      <c r="G8" s="9" t="s">
        <v>1</v>
      </c>
      <c r="H8" s="11" t="s">
        <v>8</v>
      </c>
      <c r="J8" s="10">
        <v>45291</v>
      </c>
    </row>
    <row r="9" spans="1:10" s="4" customFormat="1" ht="13.8" x14ac:dyDescent="0.3">
      <c r="B9" s="5"/>
      <c r="D9" s="12"/>
      <c r="F9" s="9"/>
      <c r="G9" s="9"/>
      <c r="J9" s="10"/>
    </row>
    <row r="10" spans="1:10" s="4" customFormat="1" ht="13.8" x14ac:dyDescent="0.3">
      <c r="B10" s="5"/>
      <c r="C10" s="5"/>
      <c r="D10" s="5" t="s">
        <v>9</v>
      </c>
      <c r="F10" s="13"/>
      <c r="G10" s="13"/>
      <c r="H10" s="123" t="s">
        <v>645</v>
      </c>
      <c r="J10" s="13"/>
    </row>
    <row r="11" spans="1:10" s="4" customFormat="1" ht="13.8" x14ac:dyDescent="0.3">
      <c r="B11" s="5"/>
      <c r="D11" s="12"/>
      <c r="E11" s="1"/>
      <c r="H11" s="124" t="s">
        <v>646</v>
      </c>
    </row>
    <row r="12" spans="1:10" s="4" customFormat="1" ht="13.8" x14ac:dyDescent="0.3">
      <c r="A12" s="14"/>
      <c r="B12" s="15">
        <v>-1</v>
      </c>
      <c r="C12" s="15">
        <f>+B12-1</f>
        <v>-2</v>
      </c>
      <c r="D12" s="15">
        <f>C12-1</f>
        <v>-3</v>
      </c>
      <c r="E12" s="15">
        <f t="shared" ref="E12:G12" si="0">+D12-1</f>
        <v>-4</v>
      </c>
      <c r="F12" s="15">
        <f t="shared" si="0"/>
        <v>-5</v>
      </c>
      <c r="G12" s="15">
        <f t="shared" si="0"/>
        <v>-6</v>
      </c>
      <c r="H12" s="15">
        <f>+G12-1</f>
        <v>-7</v>
      </c>
      <c r="I12" s="15">
        <f t="shared" ref="I12:J12" si="1">+H12-1</f>
        <v>-8</v>
      </c>
      <c r="J12" s="15">
        <f t="shared" si="1"/>
        <v>-9</v>
      </c>
    </row>
    <row r="13" spans="1:10" s="4" customFormat="1" ht="13.8" x14ac:dyDescent="0.3">
      <c r="A13" s="5" t="s">
        <v>10</v>
      </c>
      <c r="B13" s="5" t="s">
        <v>16</v>
      </c>
      <c r="C13" s="5" t="s">
        <v>17</v>
      </c>
      <c r="D13" s="16" t="s">
        <v>349</v>
      </c>
      <c r="E13" s="5" t="s">
        <v>350</v>
      </c>
      <c r="F13" s="5"/>
      <c r="G13" s="5" t="s">
        <v>353</v>
      </c>
      <c r="H13" s="5" t="s">
        <v>11</v>
      </c>
      <c r="I13" s="16" t="s">
        <v>349</v>
      </c>
      <c r="J13" s="5" t="s">
        <v>12</v>
      </c>
    </row>
    <row r="14" spans="1:10" s="4" customFormat="1" ht="13.8" x14ac:dyDescent="0.3">
      <c r="A14" s="17" t="s">
        <v>13</v>
      </c>
      <c r="B14" s="5" t="s">
        <v>14</v>
      </c>
      <c r="C14" s="5" t="s">
        <v>18</v>
      </c>
      <c r="D14" s="18">
        <v>45657</v>
      </c>
      <c r="E14" s="5" t="s">
        <v>351</v>
      </c>
      <c r="F14" s="5" t="s">
        <v>352</v>
      </c>
      <c r="G14" s="5" t="s">
        <v>354</v>
      </c>
      <c r="H14" s="5" t="s">
        <v>15</v>
      </c>
      <c r="I14" s="19">
        <v>46022</v>
      </c>
      <c r="J14" s="19">
        <v>46022</v>
      </c>
    </row>
    <row r="15" spans="1:10" s="4" customFormat="1" ht="12" customHeight="1" x14ac:dyDescent="0.3">
      <c r="A15" s="20"/>
      <c r="B15" s="7"/>
      <c r="C15" s="7"/>
      <c r="D15" s="21"/>
      <c r="E15" s="7"/>
      <c r="F15" s="7"/>
      <c r="G15" s="7"/>
      <c r="H15" s="7"/>
      <c r="I15" s="21"/>
      <c r="J15" s="21"/>
    </row>
    <row r="16" spans="1:10" x14ac:dyDescent="0.3">
      <c r="A16" s="22">
        <v>1</v>
      </c>
      <c r="B16" s="23" t="s">
        <v>355</v>
      </c>
      <c r="C16" s="23" t="s">
        <v>282</v>
      </c>
      <c r="D16" s="24">
        <f>+'B-9 2024'!I16</f>
        <v>-5210.62</v>
      </c>
      <c r="E16" s="24">
        <v>0</v>
      </c>
      <c r="F16" s="24">
        <v>0</v>
      </c>
      <c r="G16" s="24">
        <v>0</v>
      </c>
      <c r="H16" s="24">
        <v>0</v>
      </c>
      <c r="I16" s="24">
        <v>-5210.62</v>
      </c>
      <c r="J16" s="24">
        <v>-5210.6200000000008</v>
      </c>
    </row>
    <row r="17" spans="1:10" x14ac:dyDescent="0.3">
      <c r="A17" s="22">
        <f>+A16+1</f>
        <v>2</v>
      </c>
      <c r="B17" s="23" t="s">
        <v>356</v>
      </c>
      <c r="C17" s="23" t="s">
        <v>288</v>
      </c>
      <c r="D17" s="24">
        <f>+'B-9 2024'!I17</f>
        <v>1713.25</v>
      </c>
      <c r="E17" s="24">
        <v>0</v>
      </c>
      <c r="F17" s="24">
        <v>0</v>
      </c>
      <c r="G17" s="24">
        <v>0</v>
      </c>
      <c r="H17" s="24">
        <v>0</v>
      </c>
      <c r="I17" s="24">
        <v>1713.25</v>
      </c>
      <c r="J17" s="24">
        <v>1713.25</v>
      </c>
    </row>
    <row r="18" spans="1:10" x14ac:dyDescent="0.3">
      <c r="A18" s="22">
        <f t="shared" ref="A18:A81" si="2">+A17+1</f>
        <v>3</v>
      </c>
      <c r="B18" s="23" t="s">
        <v>357</v>
      </c>
      <c r="C18" s="29" t="s">
        <v>289</v>
      </c>
      <c r="D18" s="24">
        <f>+'B-9 2024'!I18</f>
        <v>349.159999999999</v>
      </c>
      <c r="E18" s="24">
        <v>0</v>
      </c>
      <c r="F18" s="24">
        <v>0</v>
      </c>
      <c r="G18" s="24">
        <v>0</v>
      </c>
      <c r="H18" s="24">
        <v>0</v>
      </c>
      <c r="I18" s="24">
        <v>349.159999999999</v>
      </c>
      <c r="J18" s="24">
        <v>349.159999999999</v>
      </c>
    </row>
    <row r="19" spans="1:10" x14ac:dyDescent="0.3">
      <c r="A19" s="22">
        <f t="shared" si="2"/>
        <v>4</v>
      </c>
      <c r="B19" s="23" t="s">
        <v>358</v>
      </c>
      <c r="C19" s="29" t="s">
        <v>286</v>
      </c>
      <c r="D19" s="24">
        <f>+'B-9 2024'!I19</f>
        <v>342.86</v>
      </c>
      <c r="E19" s="24">
        <v>0</v>
      </c>
      <c r="F19" s="24">
        <v>0</v>
      </c>
      <c r="G19" s="24">
        <v>0</v>
      </c>
      <c r="H19" s="24">
        <v>0</v>
      </c>
      <c r="I19" s="24">
        <v>342.86</v>
      </c>
      <c r="J19" s="24">
        <v>342.86</v>
      </c>
    </row>
    <row r="20" spans="1:10" x14ac:dyDescent="0.3">
      <c r="A20" s="22">
        <f t="shared" si="2"/>
        <v>5</v>
      </c>
      <c r="B20" s="23" t="s">
        <v>359</v>
      </c>
      <c r="C20" s="29" t="s">
        <v>287</v>
      </c>
      <c r="D20" s="24">
        <f>+'B-9 2024'!I20</f>
        <v>28.889999999999898</v>
      </c>
      <c r="E20" s="24">
        <v>0</v>
      </c>
      <c r="F20" s="24">
        <v>0</v>
      </c>
      <c r="G20" s="24">
        <v>0</v>
      </c>
      <c r="H20" s="24">
        <v>0</v>
      </c>
      <c r="I20" s="24">
        <v>28.889999999999898</v>
      </c>
      <c r="J20" s="24">
        <v>28.88999999999989</v>
      </c>
    </row>
    <row r="21" spans="1:10" x14ac:dyDescent="0.3">
      <c r="A21" s="22">
        <f t="shared" si="2"/>
        <v>6</v>
      </c>
      <c r="B21" s="23" t="s">
        <v>755</v>
      </c>
      <c r="C21" s="23"/>
      <c r="D21" s="27">
        <f t="shared" ref="D21:J21" si="3">SUM(D16:D20)</f>
        <v>-2776.4600000000009</v>
      </c>
      <c r="E21" s="27">
        <f t="shared" si="3"/>
        <v>0</v>
      </c>
      <c r="F21" s="27">
        <f t="shared" si="3"/>
        <v>0</v>
      </c>
      <c r="G21" s="27">
        <f t="shared" si="3"/>
        <v>0</v>
      </c>
      <c r="H21" s="27">
        <f t="shared" si="3"/>
        <v>0</v>
      </c>
      <c r="I21" s="27">
        <f t="shared" si="3"/>
        <v>-2776.4600000000009</v>
      </c>
      <c r="J21" s="27">
        <f t="shared" si="3"/>
        <v>-2776.4600000000019</v>
      </c>
    </row>
    <row r="22" spans="1:10" x14ac:dyDescent="0.3">
      <c r="A22" s="22">
        <f t="shared" si="2"/>
        <v>7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x14ac:dyDescent="0.3">
      <c r="A23" s="22">
        <f t="shared" si="2"/>
        <v>8</v>
      </c>
      <c r="B23" s="23" t="s">
        <v>19</v>
      </c>
      <c r="C23" s="23" t="s">
        <v>282</v>
      </c>
      <c r="D23" s="24">
        <f>+'B-9 2024'!I23</f>
        <v>51265.478415103578</v>
      </c>
      <c r="E23" s="24">
        <v>4073.2997082684074</v>
      </c>
      <c r="F23" s="24">
        <v>438.3599999999999</v>
      </c>
      <c r="G23" s="24">
        <v>893.42000000000007</v>
      </c>
      <c r="H23" s="24">
        <v>0</v>
      </c>
      <c r="I23" s="24">
        <v>54006.998123372003</v>
      </c>
      <c r="J23" s="24">
        <v>52623.210433553781</v>
      </c>
    </row>
    <row r="24" spans="1:10" x14ac:dyDescent="0.3">
      <c r="A24" s="22">
        <f t="shared" si="2"/>
        <v>9</v>
      </c>
      <c r="B24" s="23" t="s">
        <v>20</v>
      </c>
      <c r="C24" s="23" t="s">
        <v>283</v>
      </c>
      <c r="D24" s="24">
        <f>+'B-9 2024'!I24</f>
        <v>23659.078880512316</v>
      </c>
      <c r="E24" s="24">
        <v>3105.9496343165115</v>
      </c>
      <c r="F24" s="24">
        <v>414.3599999999999</v>
      </c>
      <c r="G24" s="24">
        <v>411.47100000000006</v>
      </c>
      <c r="H24" s="24">
        <v>0</v>
      </c>
      <c r="I24" s="24">
        <v>25939.197514828833</v>
      </c>
      <c r="J24" s="24">
        <v>24794.581897379558</v>
      </c>
    </row>
    <row r="25" spans="1:10" x14ac:dyDescent="0.3">
      <c r="A25" s="22">
        <f t="shared" si="2"/>
        <v>10</v>
      </c>
      <c r="B25" s="23" t="s">
        <v>21</v>
      </c>
      <c r="C25" s="23" t="s">
        <v>284</v>
      </c>
      <c r="D25" s="24">
        <f>+'B-9 2024'!I25</f>
        <v>98528.696112832156</v>
      </c>
      <c r="E25" s="24">
        <v>13850.644914426042</v>
      </c>
      <c r="F25" s="24">
        <v>3989.3133333333371</v>
      </c>
      <c r="G25" s="24">
        <v>4811.8360000000002</v>
      </c>
      <c r="H25" s="24">
        <v>0</v>
      </c>
      <c r="I25" s="24">
        <v>103578.19169392431</v>
      </c>
      <c r="J25" s="24">
        <v>100985.64902618564</v>
      </c>
    </row>
    <row r="26" spans="1:10" x14ac:dyDescent="0.3">
      <c r="A26" s="22">
        <f t="shared" si="2"/>
        <v>11</v>
      </c>
      <c r="B26" s="23" t="s">
        <v>22</v>
      </c>
      <c r="C26" s="23" t="s">
        <v>284</v>
      </c>
      <c r="D26" s="24">
        <f>+'B-9 2024'!I26</f>
        <v>-17582.448637929607</v>
      </c>
      <c r="E26" s="24">
        <v>14124.771327776007</v>
      </c>
      <c r="F26" s="24">
        <v>0</v>
      </c>
      <c r="G26" s="24">
        <v>0</v>
      </c>
      <c r="H26" s="24">
        <v>0</v>
      </c>
      <c r="I26" s="24">
        <v>-3457.6773101537005</v>
      </c>
      <c r="J26" s="24">
        <v>-10520.062974041626</v>
      </c>
    </row>
    <row r="27" spans="1:10" x14ac:dyDescent="0.3">
      <c r="A27" s="22">
        <f t="shared" si="2"/>
        <v>12</v>
      </c>
      <c r="B27" s="23" t="s">
        <v>23</v>
      </c>
      <c r="C27" s="23" t="s">
        <v>285</v>
      </c>
      <c r="D27" s="24">
        <f>+'B-9 2024'!I27</f>
        <v>-4151.1014660736901</v>
      </c>
      <c r="E27" s="24">
        <v>1496.8797955020943</v>
      </c>
      <c r="F27" s="24">
        <v>4413</v>
      </c>
      <c r="G27" s="24">
        <v>468.72</v>
      </c>
      <c r="H27" s="24">
        <v>0</v>
      </c>
      <c r="I27" s="24">
        <v>-7535.9416705715903</v>
      </c>
      <c r="J27" s="24">
        <v>-5839.234366845747</v>
      </c>
    </row>
    <row r="28" spans="1:10" x14ac:dyDescent="0.3">
      <c r="A28" s="22">
        <f t="shared" si="2"/>
        <v>13</v>
      </c>
      <c r="B28" s="23" t="s">
        <v>24</v>
      </c>
      <c r="C28" s="23" t="s">
        <v>286</v>
      </c>
      <c r="D28" s="24">
        <f>+'B-9 2024'!I28</f>
        <v>13872.594173685202</v>
      </c>
      <c r="E28" s="24">
        <v>1162.3570642705547</v>
      </c>
      <c r="F28" s="24">
        <v>194.64</v>
      </c>
      <c r="G28" s="24">
        <v>386.36900000000003</v>
      </c>
      <c r="H28" s="24">
        <v>0</v>
      </c>
      <c r="I28" s="24">
        <v>14453.942237955778</v>
      </c>
      <c r="J28" s="24">
        <v>14157.464641196946</v>
      </c>
    </row>
    <row r="29" spans="1:10" x14ac:dyDescent="0.3">
      <c r="A29" s="22">
        <f t="shared" si="2"/>
        <v>14</v>
      </c>
      <c r="B29" s="23" t="s">
        <v>25</v>
      </c>
      <c r="C29" s="23" t="s">
        <v>287</v>
      </c>
      <c r="D29" s="24">
        <f>+'B-9 2024'!I29</f>
        <v>5593.5547255227393</v>
      </c>
      <c r="E29" s="24">
        <v>1326.1119632958698</v>
      </c>
      <c r="F29" s="24">
        <v>157.32</v>
      </c>
      <c r="G29" s="24">
        <v>220.44399999999996</v>
      </c>
      <c r="H29" s="24">
        <v>0</v>
      </c>
      <c r="I29" s="24">
        <v>6541.9026888186063</v>
      </c>
      <c r="J29" s="24">
        <v>6064.6434421275371</v>
      </c>
    </row>
    <row r="30" spans="1:10" x14ac:dyDescent="0.3">
      <c r="A30" s="22">
        <f t="shared" si="2"/>
        <v>15</v>
      </c>
      <c r="B30" s="23" t="s">
        <v>705</v>
      </c>
      <c r="C30" s="23"/>
      <c r="D30" s="27">
        <f>SUM(D23:D29)</f>
        <v>171185.85220365273</v>
      </c>
      <c r="E30" s="27">
        <f t="shared" ref="E30:H30" si="4">SUM(E23:E29)</f>
        <v>39140.014407855488</v>
      </c>
      <c r="F30" s="27">
        <f>SUM(F23:F29)</f>
        <v>9606.9933333333356</v>
      </c>
      <c r="G30" s="27">
        <f t="shared" ref="G30" si="5">SUM(G23:G29)</f>
        <v>7192.26</v>
      </c>
      <c r="H30" s="27">
        <f t="shared" si="4"/>
        <v>0</v>
      </c>
      <c r="I30" s="27">
        <f t="shared" ref="I30:J30" si="6">SUM(I23:I29)</f>
        <v>193526.61327817425</v>
      </c>
      <c r="J30" s="27">
        <f t="shared" si="6"/>
        <v>182266.25209955609</v>
      </c>
    </row>
    <row r="31" spans="1:10" x14ac:dyDescent="0.3">
      <c r="A31" s="22">
        <f t="shared" si="2"/>
        <v>16</v>
      </c>
      <c r="B31" s="23"/>
      <c r="C31" s="23"/>
      <c r="D31" s="24"/>
      <c r="E31" s="24"/>
      <c r="F31" s="24"/>
      <c r="G31" s="24"/>
      <c r="H31" s="24"/>
      <c r="I31" s="24"/>
      <c r="J31" s="24"/>
    </row>
    <row r="32" spans="1:10" x14ac:dyDescent="0.3">
      <c r="A32" s="22">
        <f t="shared" si="2"/>
        <v>17</v>
      </c>
      <c r="B32" s="23" t="s">
        <v>26</v>
      </c>
      <c r="C32" s="23" t="s">
        <v>282</v>
      </c>
      <c r="D32" s="24">
        <f>+'B-9 2024'!I32</f>
        <v>33687.56143479883</v>
      </c>
      <c r="E32" s="24">
        <v>2264.9020563566392</v>
      </c>
      <c r="F32" s="24">
        <v>245.64</v>
      </c>
      <c r="G32" s="24">
        <v>64.010999999999996</v>
      </c>
      <c r="H32" s="24">
        <v>0</v>
      </c>
      <c r="I32" s="24">
        <v>35642.812491155455</v>
      </c>
      <c r="J32" s="24">
        <v>34650.435451286918</v>
      </c>
    </row>
    <row r="33" spans="1:10" x14ac:dyDescent="0.3">
      <c r="A33" s="22">
        <f t="shared" si="2"/>
        <v>18</v>
      </c>
      <c r="B33" s="23" t="s">
        <v>27</v>
      </c>
      <c r="C33" s="23" t="s">
        <v>283</v>
      </c>
      <c r="D33" s="24">
        <f>+'B-9 2024'!I33</f>
        <v>13635.142444801497</v>
      </c>
      <c r="E33" s="24">
        <v>322.04898449028985</v>
      </c>
      <c r="F33" s="24">
        <v>37.68</v>
      </c>
      <c r="G33" s="24">
        <v>18.308999999999997</v>
      </c>
      <c r="H33" s="24">
        <v>0</v>
      </c>
      <c r="I33" s="24">
        <v>13901.202429291759</v>
      </c>
      <c r="J33" s="24">
        <v>13763.956936506844</v>
      </c>
    </row>
    <row r="34" spans="1:10" x14ac:dyDescent="0.3">
      <c r="A34" s="22">
        <f t="shared" si="2"/>
        <v>19</v>
      </c>
      <c r="B34" s="23" t="s">
        <v>28</v>
      </c>
      <c r="C34" s="23" t="s">
        <v>284</v>
      </c>
      <c r="D34" s="24">
        <f>+'B-9 2024'!I34</f>
        <v>50448.91944427049</v>
      </c>
      <c r="E34" s="24">
        <v>12410.972172764268</v>
      </c>
      <c r="F34" s="24">
        <v>1207.9733333333281</v>
      </c>
      <c r="G34" s="24">
        <v>241.78799999999998</v>
      </c>
      <c r="H34" s="24">
        <v>0</v>
      </c>
      <c r="I34" s="24">
        <v>61410.130283701466</v>
      </c>
      <c r="J34" s="24">
        <v>55874.169020554051</v>
      </c>
    </row>
    <row r="35" spans="1:10" x14ac:dyDescent="0.3">
      <c r="A35" s="22">
        <f t="shared" si="2"/>
        <v>20</v>
      </c>
      <c r="B35" s="23" t="s">
        <v>29</v>
      </c>
      <c r="C35" s="23" t="s">
        <v>284</v>
      </c>
      <c r="D35" s="24">
        <f>+'B-9 2024'!I35</f>
        <v>39155.473760000001</v>
      </c>
      <c r="E35" s="24">
        <v>11974.118647680629</v>
      </c>
      <c r="F35" s="24">
        <v>4457.94801707029</v>
      </c>
      <c r="G35" s="24">
        <v>0</v>
      </c>
      <c r="H35" s="24">
        <v>0</v>
      </c>
      <c r="I35" s="24">
        <v>46671.644390610301</v>
      </c>
      <c r="J35" s="24">
        <v>43973.47550647772</v>
      </c>
    </row>
    <row r="36" spans="1:10" x14ac:dyDescent="0.3">
      <c r="A36" s="22">
        <f t="shared" si="2"/>
        <v>21</v>
      </c>
      <c r="B36" s="23" t="s">
        <v>30</v>
      </c>
      <c r="C36" s="23" t="s">
        <v>285</v>
      </c>
      <c r="D36" s="24">
        <f>+'B-9 2024'!I36</f>
        <v>32022.232667078755</v>
      </c>
      <c r="E36" s="24">
        <v>1037.296414243322</v>
      </c>
      <c r="F36" s="24">
        <v>23.399999999999995</v>
      </c>
      <c r="G36" s="24">
        <v>45.611999999999995</v>
      </c>
      <c r="H36" s="24">
        <v>0</v>
      </c>
      <c r="I36" s="24">
        <v>32990.517081322032</v>
      </c>
      <c r="J36" s="24">
        <v>32495.696222507413</v>
      </c>
    </row>
    <row r="37" spans="1:10" x14ac:dyDescent="0.3">
      <c r="A37" s="22">
        <f t="shared" si="2"/>
        <v>22</v>
      </c>
      <c r="B37" s="23" t="s">
        <v>31</v>
      </c>
      <c r="C37" s="23" t="s">
        <v>286</v>
      </c>
      <c r="D37" s="24">
        <f>+'B-9 2024'!I37</f>
        <v>22840.489182747951</v>
      </c>
      <c r="E37" s="24">
        <v>2324.065455730728</v>
      </c>
      <c r="F37" s="24">
        <v>53.16</v>
      </c>
      <c r="G37" s="24">
        <v>47.028000000000006</v>
      </c>
      <c r="H37" s="24">
        <v>0</v>
      </c>
      <c r="I37" s="24">
        <v>25064.366638478696</v>
      </c>
      <c r="J37" s="24">
        <v>23940.380293653074</v>
      </c>
    </row>
    <row r="38" spans="1:10" x14ac:dyDescent="0.3">
      <c r="A38" s="22">
        <f t="shared" si="2"/>
        <v>23</v>
      </c>
      <c r="B38" s="23" t="s">
        <v>32</v>
      </c>
      <c r="C38" s="23" t="s">
        <v>287</v>
      </c>
      <c r="D38" s="24">
        <f>+'B-9 2024'!I38</f>
        <v>3155.0464879469005</v>
      </c>
      <c r="E38" s="24">
        <v>703.03916938055477</v>
      </c>
      <c r="F38" s="24">
        <v>15.479999999999997</v>
      </c>
      <c r="G38" s="24">
        <v>10.558999999999999</v>
      </c>
      <c r="H38" s="24">
        <v>0</v>
      </c>
      <c r="I38" s="24">
        <v>3832.0466573274553</v>
      </c>
      <c r="J38" s="24">
        <v>3490.953505257693</v>
      </c>
    </row>
    <row r="39" spans="1:10" x14ac:dyDescent="0.3">
      <c r="A39" s="22">
        <f t="shared" si="2"/>
        <v>24</v>
      </c>
      <c r="B39" s="23" t="s">
        <v>706</v>
      </c>
      <c r="C39" s="23"/>
      <c r="D39" s="27">
        <f>SUM(D32:D38)</f>
        <v>194944.86542164444</v>
      </c>
      <c r="E39" s="27">
        <f t="shared" ref="E39:H39" si="7">SUM(E32:E38)</f>
        <v>31036.442900646431</v>
      </c>
      <c r="F39" s="27">
        <f>SUM(F32:F38)</f>
        <v>6041.2813504036167</v>
      </c>
      <c r="G39" s="27">
        <f t="shared" ref="G39" si="8">SUM(G32:G38)</f>
        <v>427.30699999999996</v>
      </c>
      <c r="H39" s="27">
        <f t="shared" si="7"/>
        <v>0</v>
      </c>
      <c r="I39" s="27">
        <f t="shared" ref="I39:J39" si="9">SUM(I32:I38)</f>
        <v>219512.71997188716</v>
      </c>
      <c r="J39" s="27">
        <f t="shared" si="9"/>
        <v>208189.06693624373</v>
      </c>
    </row>
    <row r="40" spans="1:10" x14ac:dyDescent="0.3">
      <c r="A40" s="22">
        <f t="shared" si="2"/>
        <v>25</v>
      </c>
      <c r="B40" s="23"/>
      <c r="C40" s="23"/>
      <c r="D40" s="24"/>
      <c r="E40" s="24"/>
      <c r="F40" s="24"/>
      <c r="G40" s="24"/>
      <c r="H40" s="24"/>
      <c r="I40" s="24"/>
      <c r="J40" s="24"/>
    </row>
    <row r="41" spans="1:10" x14ac:dyDescent="0.3">
      <c r="A41" s="22">
        <f t="shared" si="2"/>
        <v>26</v>
      </c>
      <c r="B41" s="23" t="s">
        <v>33</v>
      </c>
      <c r="C41" s="23" t="s">
        <v>282</v>
      </c>
      <c r="D41" s="24">
        <f>+'B-9 2024'!I41</f>
        <v>14471.532909291553</v>
      </c>
      <c r="E41" s="24">
        <v>216.35369076835892</v>
      </c>
      <c r="F41" s="24">
        <v>23.28</v>
      </c>
      <c r="G41" s="24">
        <v>25.858000000000001</v>
      </c>
      <c r="H41" s="24">
        <v>0</v>
      </c>
      <c r="I41" s="24">
        <v>14638.748600059909</v>
      </c>
      <c r="J41" s="24">
        <v>14546.639909447977</v>
      </c>
    </row>
    <row r="42" spans="1:10" x14ac:dyDescent="0.3">
      <c r="A42" s="22">
        <f t="shared" si="2"/>
        <v>27</v>
      </c>
      <c r="B42" s="23" t="s">
        <v>34</v>
      </c>
      <c r="C42" s="23" t="s">
        <v>283</v>
      </c>
      <c r="D42" s="24">
        <f>+'B-9 2024'!I42</f>
        <v>7674.2964161112513</v>
      </c>
      <c r="E42" s="24">
        <v>318.23742609095535</v>
      </c>
      <c r="F42" s="24">
        <v>4.5599999999999996</v>
      </c>
      <c r="G42" s="24">
        <v>17.04</v>
      </c>
      <c r="H42" s="24">
        <v>0</v>
      </c>
      <c r="I42" s="24">
        <v>7970.9338422022074</v>
      </c>
      <c r="J42" s="24">
        <v>7816.9639433907432</v>
      </c>
    </row>
    <row r="43" spans="1:10" x14ac:dyDescent="0.3">
      <c r="A43" s="22">
        <f t="shared" si="2"/>
        <v>28</v>
      </c>
      <c r="B43" s="23" t="s">
        <v>35</v>
      </c>
      <c r="C43" s="23" t="s">
        <v>284</v>
      </c>
      <c r="D43" s="24">
        <f>+'B-9 2024'!I43</f>
        <v>2313.6842562444599</v>
      </c>
      <c r="E43" s="24">
        <v>6298.291830718139</v>
      </c>
      <c r="F43" s="24">
        <v>1879.0466666666637</v>
      </c>
      <c r="G43" s="24">
        <v>207.399</v>
      </c>
      <c r="H43" s="24">
        <v>0</v>
      </c>
      <c r="I43" s="24">
        <v>6525.5304202959496</v>
      </c>
      <c r="J43" s="24">
        <v>4320.3485082460038</v>
      </c>
    </row>
    <row r="44" spans="1:10" x14ac:dyDescent="0.3">
      <c r="A44" s="22">
        <f t="shared" si="2"/>
        <v>29</v>
      </c>
      <c r="B44" s="23" t="s">
        <v>36</v>
      </c>
      <c r="C44" s="23" t="s">
        <v>284</v>
      </c>
      <c r="D44" s="24">
        <f>+'B-9 2024'!I44</f>
        <v>20816.703503999899</v>
      </c>
      <c r="E44" s="24">
        <v>8362.0217528462108</v>
      </c>
      <c r="F44" s="24">
        <v>0</v>
      </c>
      <c r="G44" s="24">
        <v>0</v>
      </c>
      <c r="H44" s="24">
        <v>0</v>
      </c>
      <c r="I44" s="24">
        <v>29178.725256846112</v>
      </c>
      <c r="J44" s="24">
        <v>24963.075149425982</v>
      </c>
    </row>
    <row r="45" spans="1:10" x14ac:dyDescent="0.3">
      <c r="A45" s="22">
        <f t="shared" si="2"/>
        <v>30</v>
      </c>
      <c r="B45" s="23" t="s">
        <v>37</v>
      </c>
      <c r="C45" s="23" t="s">
        <v>285</v>
      </c>
      <c r="D45" s="24">
        <f>+'B-9 2024'!I45</f>
        <v>16690.913784730787</v>
      </c>
      <c r="E45" s="24">
        <v>1142.1153146392728</v>
      </c>
      <c r="F45" s="24">
        <v>89.279999999999987</v>
      </c>
      <c r="G45" s="24">
        <v>50.176999999999992</v>
      </c>
      <c r="H45" s="24">
        <v>0</v>
      </c>
      <c r="I45" s="24">
        <v>17693.572099370063</v>
      </c>
      <c r="J45" s="24">
        <v>17174.163825733722</v>
      </c>
    </row>
    <row r="46" spans="1:10" x14ac:dyDescent="0.3">
      <c r="A46" s="22">
        <f t="shared" si="2"/>
        <v>31</v>
      </c>
      <c r="B46" s="23" t="s">
        <v>38</v>
      </c>
      <c r="C46" s="23" t="s">
        <v>286</v>
      </c>
      <c r="D46" s="24">
        <f>+'B-9 2024'!I46</f>
        <v>8224.8957241935677</v>
      </c>
      <c r="E46" s="24">
        <v>743.27290067104707</v>
      </c>
      <c r="F46" s="24">
        <v>77.519999999999982</v>
      </c>
      <c r="G46" s="24">
        <v>25.558999999999997</v>
      </c>
      <c r="H46" s="24">
        <v>0</v>
      </c>
      <c r="I46" s="24">
        <v>8865.0896248646295</v>
      </c>
      <c r="J46" s="24">
        <v>8534.6777493551344</v>
      </c>
    </row>
    <row r="47" spans="1:10" x14ac:dyDescent="0.3">
      <c r="A47" s="22">
        <f t="shared" si="2"/>
        <v>32</v>
      </c>
      <c r="B47" s="23" t="s">
        <v>39</v>
      </c>
      <c r="C47" s="23" t="s">
        <v>287</v>
      </c>
      <c r="D47" s="24">
        <f>+'B-9 2024'!I47</f>
        <v>1518.0605900568937</v>
      </c>
      <c r="E47" s="24">
        <v>110.15071288688465</v>
      </c>
      <c r="F47" s="24">
        <v>3.24</v>
      </c>
      <c r="G47" s="24">
        <v>4.0089999999999995</v>
      </c>
      <c r="H47" s="24">
        <v>0</v>
      </c>
      <c r="I47" s="24">
        <v>1620.9623029437782</v>
      </c>
      <c r="J47" s="24">
        <v>1567.9234217677706</v>
      </c>
    </row>
    <row r="48" spans="1:10" x14ac:dyDescent="0.3">
      <c r="A48" s="22">
        <f t="shared" si="2"/>
        <v>33</v>
      </c>
      <c r="B48" s="23" t="s">
        <v>707</v>
      </c>
      <c r="C48" s="23"/>
      <c r="D48" s="27">
        <f>SUM(D41:D47)</f>
        <v>71710.087184628414</v>
      </c>
      <c r="E48" s="27">
        <f t="shared" ref="E48:H48" si="10">SUM(E41:E47)</f>
        <v>17190.443628620869</v>
      </c>
      <c r="F48" s="27">
        <f>SUM(F41:F47)</f>
        <v>2076.9266666666636</v>
      </c>
      <c r="G48" s="27">
        <f t="shared" ref="G48" si="11">SUM(G41:G47)</f>
        <v>330.04200000000003</v>
      </c>
      <c r="H48" s="27">
        <f t="shared" si="10"/>
        <v>0</v>
      </c>
      <c r="I48" s="27">
        <f t="shared" ref="I48:J48" si="12">SUM(I41:I47)</f>
        <v>86493.562146582655</v>
      </c>
      <c r="J48" s="27">
        <f t="shared" si="12"/>
        <v>78923.79250736734</v>
      </c>
    </row>
    <row r="49" spans="1:10" x14ac:dyDescent="0.3">
      <c r="A49" s="22">
        <f t="shared" si="2"/>
        <v>34</v>
      </c>
      <c r="B49" s="23"/>
      <c r="C49" s="23"/>
      <c r="D49" s="24"/>
      <c r="E49" s="24"/>
      <c r="F49" s="24"/>
      <c r="G49" s="24"/>
      <c r="H49" s="24"/>
      <c r="I49" s="24"/>
      <c r="J49" s="24"/>
    </row>
    <row r="50" spans="1:10" x14ac:dyDescent="0.3">
      <c r="A50" s="22">
        <f t="shared" si="2"/>
        <v>35</v>
      </c>
      <c r="B50" s="23" t="s">
        <v>40</v>
      </c>
      <c r="C50" s="23" t="s">
        <v>282</v>
      </c>
      <c r="D50" s="24">
        <f>+'B-9 2024'!I50</f>
        <v>7268.2006767688626</v>
      </c>
      <c r="E50" s="24">
        <v>200.04732836377121</v>
      </c>
      <c r="F50" s="24">
        <v>10.32</v>
      </c>
      <c r="G50" s="24">
        <v>10.162000000000001</v>
      </c>
      <c r="H50" s="24">
        <v>0</v>
      </c>
      <c r="I50" s="24">
        <v>7447.7660051326357</v>
      </c>
      <c r="J50" s="24">
        <v>7361.0665650450164</v>
      </c>
    </row>
    <row r="51" spans="1:10" x14ac:dyDescent="0.3">
      <c r="A51" s="22">
        <f t="shared" si="2"/>
        <v>36</v>
      </c>
      <c r="B51" s="23" t="s">
        <v>41</v>
      </c>
      <c r="C51" s="23" t="s">
        <v>283</v>
      </c>
      <c r="D51" s="24">
        <f>+'B-9 2024'!I51</f>
        <v>10323.910933048708</v>
      </c>
      <c r="E51" s="24">
        <v>-737.29489795563131</v>
      </c>
      <c r="F51" s="24">
        <v>9.9599999999999991</v>
      </c>
      <c r="G51" s="24">
        <v>13.521000000000001</v>
      </c>
      <c r="H51" s="24">
        <v>0</v>
      </c>
      <c r="I51" s="24">
        <v>9563.1350350930752</v>
      </c>
      <c r="J51" s="24">
        <v>9947.5695285569218</v>
      </c>
    </row>
    <row r="52" spans="1:10" x14ac:dyDescent="0.3">
      <c r="A52" s="22">
        <f t="shared" si="2"/>
        <v>37</v>
      </c>
      <c r="B52" s="23" t="s">
        <v>42</v>
      </c>
      <c r="C52" s="23" t="s">
        <v>284</v>
      </c>
      <c r="D52" s="24">
        <f>+'B-9 2024'!I52</f>
        <v>33471.582608285411</v>
      </c>
      <c r="E52" s="24">
        <v>7432.9005854194738</v>
      </c>
      <c r="F52" s="24">
        <v>110.05000000000005</v>
      </c>
      <c r="G52" s="24">
        <v>100.506</v>
      </c>
      <c r="H52" s="24">
        <v>0</v>
      </c>
      <c r="I52" s="24">
        <v>40693.927193704927</v>
      </c>
      <c r="J52" s="24">
        <v>37113.598099018709</v>
      </c>
    </row>
    <row r="53" spans="1:10" x14ac:dyDescent="0.3">
      <c r="A53" s="22">
        <f t="shared" si="2"/>
        <v>38</v>
      </c>
      <c r="B53" s="23" t="s">
        <v>43</v>
      </c>
      <c r="C53" s="23" t="s">
        <v>284</v>
      </c>
      <c r="D53" s="24">
        <f>+'B-9 2024'!I53</f>
        <v>-1920.5017981797998</v>
      </c>
      <c r="E53" s="24">
        <v>2298.8540578202005</v>
      </c>
      <c r="F53" s="24">
        <v>0</v>
      </c>
      <c r="G53" s="24">
        <v>0</v>
      </c>
      <c r="H53" s="24">
        <v>0</v>
      </c>
      <c r="I53" s="24">
        <v>378.352259640395</v>
      </c>
      <c r="J53" s="24">
        <v>-771.07476926970253</v>
      </c>
    </row>
    <row r="54" spans="1:10" x14ac:dyDescent="0.3">
      <c r="A54" s="22">
        <f t="shared" si="2"/>
        <v>39</v>
      </c>
      <c r="B54" s="23" t="s">
        <v>44</v>
      </c>
      <c r="C54" s="23" t="s">
        <v>285</v>
      </c>
      <c r="D54" s="24">
        <f>+'B-9 2024'!I54</f>
        <v>32513.095010230998</v>
      </c>
      <c r="E54" s="24">
        <v>1177.3470267103437</v>
      </c>
      <c r="F54" s="24">
        <v>2.8800000000000008</v>
      </c>
      <c r="G54" s="24">
        <v>49.072999999999993</v>
      </c>
      <c r="H54" s="24">
        <v>0</v>
      </c>
      <c r="I54" s="24">
        <v>33638.48903694137</v>
      </c>
      <c r="J54" s="24">
        <v>33090.618170999704</v>
      </c>
    </row>
    <row r="55" spans="1:10" x14ac:dyDescent="0.3">
      <c r="A55" s="22">
        <f t="shared" si="2"/>
        <v>40</v>
      </c>
      <c r="B55" s="23" t="s">
        <v>45</v>
      </c>
      <c r="C55" s="23" t="s">
        <v>286</v>
      </c>
      <c r="D55" s="24">
        <f>+'B-9 2024'!I55</f>
        <v>15249.544464967399</v>
      </c>
      <c r="E55" s="24">
        <v>433.69743035479104</v>
      </c>
      <c r="F55" s="24">
        <v>14.640000000000002</v>
      </c>
      <c r="G55" s="24">
        <v>20.977</v>
      </c>
      <c r="H55" s="24">
        <v>0</v>
      </c>
      <c r="I55" s="24">
        <v>15647.624895322186</v>
      </c>
      <c r="J55" s="24">
        <v>15454.941064821041</v>
      </c>
    </row>
    <row r="56" spans="1:10" x14ac:dyDescent="0.3">
      <c r="A56" s="22">
        <f t="shared" si="2"/>
        <v>41</v>
      </c>
      <c r="B56" s="23" t="s">
        <v>46</v>
      </c>
      <c r="C56" s="23" t="s">
        <v>287</v>
      </c>
      <c r="D56" s="24">
        <f>+'B-9 2024'!I56</f>
        <v>1011.2942573788821</v>
      </c>
      <c r="E56" s="24">
        <v>83.330274261495262</v>
      </c>
      <c r="F56" s="24">
        <v>9.8400000000000016</v>
      </c>
      <c r="G56" s="24">
        <v>2.101</v>
      </c>
      <c r="H56" s="24">
        <v>0</v>
      </c>
      <c r="I56" s="24">
        <v>1082.6835316403799</v>
      </c>
      <c r="J56" s="24">
        <v>1047.6470057581062</v>
      </c>
    </row>
    <row r="57" spans="1:10" x14ac:dyDescent="0.3">
      <c r="A57" s="22">
        <f t="shared" si="2"/>
        <v>42</v>
      </c>
      <c r="B57" s="23" t="s">
        <v>708</v>
      </c>
      <c r="C57" s="23"/>
      <c r="D57" s="27">
        <f>SUM(D50:D56)</f>
        <v>97917.126152500452</v>
      </c>
      <c r="E57" s="27">
        <f t="shared" ref="E57:H57" si="13">SUM(E50:E56)</f>
        <v>10888.881804974444</v>
      </c>
      <c r="F57" s="27">
        <f>SUM(F50:F56)</f>
        <v>157.69000000000005</v>
      </c>
      <c r="G57" s="27">
        <f t="shared" ref="G57" si="14">SUM(G50:G56)</f>
        <v>196.34</v>
      </c>
      <c r="H57" s="27">
        <f t="shared" si="13"/>
        <v>0</v>
      </c>
      <c r="I57" s="27">
        <f t="shared" ref="I57:J57" si="15">SUM(I50:I56)</f>
        <v>108451.97795747496</v>
      </c>
      <c r="J57" s="27">
        <f t="shared" si="15"/>
        <v>103244.36566492979</v>
      </c>
    </row>
    <row r="58" spans="1:10" x14ac:dyDescent="0.3">
      <c r="A58" s="22">
        <f t="shared" si="2"/>
        <v>43</v>
      </c>
      <c r="B58" s="23"/>
      <c r="C58" s="23"/>
      <c r="D58" s="24"/>
      <c r="E58" s="24"/>
      <c r="F58" s="24"/>
      <c r="G58" s="24"/>
      <c r="H58" s="24"/>
      <c r="I58" s="24"/>
      <c r="J58" s="24"/>
    </row>
    <row r="59" spans="1:10" x14ac:dyDescent="0.3">
      <c r="A59" s="22">
        <f t="shared" si="2"/>
        <v>44</v>
      </c>
      <c r="B59" s="23" t="s">
        <v>47</v>
      </c>
      <c r="C59" s="23" t="s">
        <v>282</v>
      </c>
      <c r="D59" s="24">
        <f>+'B-9 2024'!I59</f>
        <v>7895.214478639823</v>
      </c>
      <c r="E59" s="24">
        <v>302.61940014512169</v>
      </c>
      <c r="F59" s="24">
        <v>23.520000000000007</v>
      </c>
      <c r="G59" s="24">
        <v>8.0359999999999996</v>
      </c>
      <c r="H59" s="24">
        <v>0</v>
      </c>
      <c r="I59" s="24">
        <v>8166.2778787849502</v>
      </c>
      <c r="J59" s="24">
        <v>8030.2919025561969</v>
      </c>
    </row>
    <row r="60" spans="1:10" x14ac:dyDescent="0.3">
      <c r="A60" s="22">
        <f t="shared" si="2"/>
        <v>45</v>
      </c>
      <c r="B60" s="23" t="s">
        <v>48</v>
      </c>
      <c r="C60" s="23" t="s">
        <v>283</v>
      </c>
      <c r="D60" s="24">
        <f>+'B-9 2024'!I60</f>
        <v>4398.2562926898154</v>
      </c>
      <c r="E60" s="24">
        <v>181.31545331500496</v>
      </c>
      <c r="F60" s="24">
        <v>12.96</v>
      </c>
      <c r="G60" s="24">
        <v>4.4829999999999997</v>
      </c>
      <c r="H60" s="24">
        <v>0</v>
      </c>
      <c r="I60" s="24">
        <v>4562.1287460048125</v>
      </c>
      <c r="J60" s="24">
        <v>4479.9985373137506</v>
      </c>
    </row>
    <row r="61" spans="1:10" x14ac:dyDescent="0.3">
      <c r="A61" s="22">
        <f t="shared" si="2"/>
        <v>46</v>
      </c>
      <c r="B61" s="23" t="s">
        <v>49</v>
      </c>
      <c r="C61" s="23" t="s">
        <v>284</v>
      </c>
      <c r="D61" s="24">
        <f>+'B-9 2024'!I61</f>
        <v>43172.200705523443</v>
      </c>
      <c r="E61" s="24">
        <v>6278.9402154928566</v>
      </c>
      <c r="F61" s="24">
        <v>953.03999999999985</v>
      </c>
      <c r="G61" s="24">
        <v>81.317999999999998</v>
      </c>
      <c r="H61" s="24">
        <v>0</v>
      </c>
      <c r="I61" s="24">
        <v>48416.782921016311</v>
      </c>
      <c r="J61" s="24">
        <v>45788.653169183657</v>
      </c>
    </row>
    <row r="62" spans="1:10" x14ac:dyDescent="0.3">
      <c r="A62" s="22">
        <f t="shared" si="2"/>
        <v>47</v>
      </c>
      <c r="B62" s="23" t="s">
        <v>50</v>
      </c>
      <c r="C62" s="23" t="s">
        <v>284</v>
      </c>
      <c r="D62" s="24">
        <f>+'B-9 2024'!I62</f>
        <v>9276.5144382180006</v>
      </c>
      <c r="E62" s="24">
        <v>7154.450153218002</v>
      </c>
      <c r="F62" s="24">
        <v>0</v>
      </c>
      <c r="G62" s="24">
        <v>0</v>
      </c>
      <c r="H62" s="24">
        <v>0</v>
      </c>
      <c r="I62" s="24">
        <v>16430.964591435892</v>
      </c>
      <c r="J62" s="24">
        <v>12853.739514826944</v>
      </c>
    </row>
    <row r="63" spans="1:10" x14ac:dyDescent="0.3">
      <c r="A63" s="22">
        <f t="shared" si="2"/>
        <v>48</v>
      </c>
      <c r="B63" s="23" t="s">
        <v>51</v>
      </c>
      <c r="C63" s="23" t="s">
        <v>285</v>
      </c>
      <c r="D63" s="24">
        <f>+'B-9 2024'!I63</f>
        <v>19296.836613939202</v>
      </c>
      <c r="E63" s="24">
        <v>1394.4584012085754</v>
      </c>
      <c r="F63" s="24">
        <v>0</v>
      </c>
      <c r="G63" s="24">
        <v>27.233000000000001</v>
      </c>
      <c r="H63" s="24">
        <v>0</v>
      </c>
      <c r="I63" s="24">
        <v>20664.062015147811</v>
      </c>
      <c r="J63" s="24">
        <v>19978.577388523121</v>
      </c>
    </row>
    <row r="64" spans="1:10" x14ac:dyDescent="0.3">
      <c r="A64" s="22">
        <f t="shared" si="2"/>
        <v>49</v>
      </c>
      <c r="B64" s="23" t="s">
        <v>52</v>
      </c>
      <c r="C64" s="23" t="s">
        <v>286</v>
      </c>
      <c r="D64" s="24">
        <f>+'B-9 2024'!I64</f>
        <v>12926.810478460075</v>
      </c>
      <c r="E64" s="24">
        <v>713.04629546775402</v>
      </c>
      <c r="F64" s="24">
        <v>2.7600000000000002</v>
      </c>
      <c r="G64" s="24">
        <v>15.431999999999999</v>
      </c>
      <c r="H64" s="24">
        <v>0</v>
      </c>
      <c r="I64" s="24">
        <v>13621.664773927823</v>
      </c>
      <c r="J64" s="24">
        <v>13273.329326205938</v>
      </c>
    </row>
    <row r="65" spans="1:10" x14ac:dyDescent="0.3">
      <c r="A65" s="22">
        <f t="shared" si="2"/>
        <v>50</v>
      </c>
      <c r="B65" s="23" t="s">
        <v>53</v>
      </c>
      <c r="C65" s="23" t="s">
        <v>287</v>
      </c>
      <c r="D65" s="24">
        <f>+'B-9 2024'!I65</f>
        <v>2492.4718406810898</v>
      </c>
      <c r="E65" s="24">
        <v>282.06902951059902</v>
      </c>
      <c r="F65" s="24">
        <v>253.80000000000004</v>
      </c>
      <c r="G65" s="24">
        <v>5.1260000000000003</v>
      </c>
      <c r="H65" s="24">
        <v>0</v>
      </c>
      <c r="I65" s="24">
        <v>2515.6148701916832</v>
      </c>
      <c r="J65" s="24">
        <v>2504.2632690800269</v>
      </c>
    </row>
    <row r="66" spans="1:10" x14ac:dyDescent="0.3">
      <c r="A66" s="22">
        <f t="shared" si="2"/>
        <v>51</v>
      </c>
      <c r="B66" s="23" t="s">
        <v>709</v>
      </c>
      <c r="C66" s="23"/>
      <c r="D66" s="27">
        <f>SUM(D59:D65)</f>
        <v>99458.304848151442</v>
      </c>
      <c r="E66" s="27">
        <f t="shared" ref="E66:H66" si="16">SUM(E59:E65)</f>
        <v>16306.898948357913</v>
      </c>
      <c r="F66" s="27">
        <f>SUM(F59:F65)</f>
        <v>1246.08</v>
      </c>
      <c r="G66" s="27">
        <f t="shared" ref="G66" si="17">SUM(G59:G65)</f>
        <v>141.62799999999999</v>
      </c>
      <c r="H66" s="27">
        <f t="shared" si="16"/>
        <v>0</v>
      </c>
      <c r="I66" s="27">
        <f t="shared" ref="I66:J66" si="18">SUM(I59:I65)</f>
        <v>114377.49579650929</v>
      </c>
      <c r="J66" s="27">
        <f t="shared" si="18"/>
        <v>106908.85310768962</v>
      </c>
    </row>
    <row r="67" spans="1:10" x14ac:dyDescent="0.3">
      <c r="A67" s="22">
        <f t="shared" si="2"/>
        <v>52</v>
      </c>
      <c r="B67" s="23"/>
      <c r="C67" s="23"/>
      <c r="D67" s="24"/>
      <c r="E67" s="24"/>
      <c r="F67" s="24"/>
      <c r="G67" s="24"/>
      <c r="H67" s="24"/>
      <c r="I67" s="24"/>
      <c r="J67" s="24"/>
    </row>
    <row r="68" spans="1:10" x14ac:dyDescent="0.3">
      <c r="A68" s="22">
        <f t="shared" si="2"/>
        <v>53</v>
      </c>
      <c r="B68" s="23" t="s">
        <v>54</v>
      </c>
      <c r="C68" s="23" t="s">
        <v>283</v>
      </c>
      <c r="D68" s="24">
        <f>+'B-9 2024'!I68</f>
        <v>1027.1199999999999</v>
      </c>
      <c r="E68" s="24">
        <v>0</v>
      </c>
      <c r="F68" s="24">
        <v>3.24</v>
      </c>
      <c r="G68" s="24">
        <v>0</v>
      </c>
      <c r="H68" s="24">
        <v>0</v>
      </c>
      <c r="I68" s="24">
        <v>1023.8799999999999</v>
      </c>
      <c r="J68" s="24">
        <v>1025.4999999999998</v>
      </c>
    </row>
    <row r="69" spans="1:10" x14ac:dyDescent="0.3">
      <c r="A69" s="22">
        <f t="shared" si="2"/>
        <v>54</v>
      </c>
      <c r="B69" s="23"/>
      <c r="C69" s="23"/>
      <c r="D69" s="24"/>
      <c r="E69" s="24"/>
      <c r="F69" s="24"/>
      <c r="G69" s="24"/>
      <c r="H69" s="24"/>
      <c r="I69" s="24"/>
      <c r="J69" s="24"/>
    </row>
    <row r="70" spans="1:10" x14ac:dyDescent="0.3">
      <c r="A70" s="22">
        <f t="shared" si="2"/>
        <v>55</v>
      </c>
      <c r="B70" s="23" t="s">
        <v>55</v>
      </c>
      <c r="C70" s="23" t="s">
        <v>282</v>
      </c>
      <c r="D70" s="24">
        <f>+'B-9 2024'!I70</f>
        <v>103655.89492129056</v>
      </c>
      <c r="E70" s="24">
        <v>3451.921830543773</v>
      </c>
      <c r="F70" s="24">
        <v>94.679999999999993</v>
      </c>
      <c r="G70" s="24">
        <v>14.417</v>
      </c>
      <c r="H70" s="24">
        <v>0</v>
      </c>
      <c r="I70" s="24">
        <v>106998.71975183426</v>
      </c>
      <c r="J70" s="24">
        <v>105324.21323918793</v>
      </c>
    </row>
    <row r="71" spans="1:10" x14ac:dyDescent="0.3">
      <c r="A71" s="22">
        <f t="shared" si="2"/>
        <v>56</v>
      </c>
      <c r="B71" s="23" t="s">
        <v>56</v>
      </c>
      <c r="C71" s="23" t="s">
        <v>283</v>
      </c>
      <c r="D71" s="24">
        <f>+'B-9 2024'!I71</f>
        <v>12918.446206742268</v>
      </c>
      <c r="E71" s="24">
        <v>6700.8619317384728</v>
      </c>
      <c r="F71" s="24">
        <v>51.120000000000005</v>
      </c>
      <c r="G71" s="24">
        <v>29.112000000000002</v>
      </c>
      <c r="H71" s="24">
        <v>0</v>
      </c>
      <c r="I71" s="24">
        <v>19539.076138480745</v>
      </c>
      <c r="J71" s="24">
        <v>16213.659932203866</v>
      </c>
    </row>
    <row r="72" spans="1:10" x14ac:dyDescent="0.3">
      <c r="A72" s="22">
        <f t="shared" si="2"/>
        <v>57</v>
      </c>
      <c r="B72" s="23" t="s">
        <v>57</v>
      </c>
      <c r="C72" s="23" t="s">
        <v>284</v>
      </c>
      <c r="D72" s="24">
        <f>+'B-9 2024'!I72</f>
        <v>39241.640260863882</v>
      </c>
      <c r="E72" s="24">
        <v>23940.149676800673</v>
      </c>
      <c r="F72" s="24">
        <v>446.16000000000008</v>
      </c>
      <c r="G72" s="24">
        <v>88.519000000000005</v>
      </c>
      <c r="H72" s="24">
        <v>0</v>
      </c>
      <c r="I72" s="24">
        <v>62647.110937664496</v>
      </c>
      <c r="J72" s="24">
        <v>50923.222649570023</v>
      </c>
    </row>
    <row r="73" spans="1:10" x14ac:dyDescent="0.3">
      <c r="A73" s="22">
        <f t="shared" si="2"/>
        <v>58</v>
      </c>
      <c r="B73" s="23" t="s">
        <v>58</v>
      </c>
      <c r="C73" s="23" t="s">
        <v>284</v>
      </c>
      <c r="D73" s="24">
        <f>+'B-9 2024'!I73</f>
        <v>40896.664614489593</v>
      </c>
      <c r="E73" s="24">
        <v>16926.954338289761</v>
      </c>
      <c r="F73" s="24">
        <v>40653.594981427101</v>
      </c>
      <c r="G73" s="24">
        <v>0</v>
      </c>
      <c r="H73" s="24">
        <v>0</v>
      </c>
      <c r="I73" s="24">
        <v>17170.023971352279</v>
      </c>
      <c r="J73" s="24">
        <v>36815.462750127801</v>
      </c>
    </row>
    <row r="74" spans="1:10" x14ac:dyDescent="0.3">
      <c r="A74" s="22">
        <f t="shared" si="2"/>
        <v>59</v>
      </c>
      <c r="B74" s="23" t="s">
        <v>59</v>
      </c>
      <c r="C74" s="23" t="s">
        <v>285</v>
      </c>
      <c r="D74" s="24">
        <f>+'B-9 2024'!I74</f>
        <v>15449.581770202236</v>
      </c>
      <c r="E74" s="24">
        <v>450.01489630017755</v>
      </c>
      <c r="F74" s="24">
        <v>308.87999999999994</v>
      </c>
      <c r="G74" s="24">
        <v>2.129</v>
      </c>
      <c r="H74" s="24">
        <v>0</v>
      </c>
      <c r="I74" s="24">
        <v>15588.587666502421</v>
      </c>
      <c r="J74" s="24">
        <v>15519.254657769092</v>
      </c>
    </row>
    <row r="75" spans="1:10" x14ac:dyDescent="0.3">
      <c r="A75" s="22">
        <f t="shared" si="2"/>
        <v>60</v>
      </c>
      <c r="B75" s="23" t="s">
        <v>60</v>
      </c>
      <c r="C75" s="23" t="s">
        <v>286</v>
      </c>
      <c r="D75" s="24">
        <f>+'B-9 2024'!I75</f>
        <v>30233.779295965767</v>
      </c>
      <c r="E75" s="24">
        <v>3487.684841977165</v>
      </c>
      <c r="F75" s="24">
        <v>18.84</v>
      </c>
      <c r="G75" s="24">
        <v>15.321000000000002</v>
      </c>
      <c r="H75" s="24">
        <v>0</v>
      </c>
      <c r="I75" s="24">
        <v>33687.303137942959</v>
      </c>
      <c r="J75" s="24">
        <v>31957.016299862895</v>
      </c>
    </row>
    <row r="76" spans="1:10" x14ac:dyDescent="0.3">
      <c r="A76" s="22">
        <f t="shared" si="2"/>
        <v>61</v>
      </c>
      <c r="B76" s="23" t="s">
        <v>61</v>
      </c>
      <c r="C76" s="23" t="s">
        <v>287</v>
      </c>
      <c r="D76" s="24">
        <f>+'B-9 2024'!I76</f>
        <v>6297.3223361570963</v>
      </c>
      <c r="E76" s="24">
        <v>209.24848190208422</v>
      </c>
      <c r="F76" s="24">
        <v>35.160000000000004</v>
      </c>
      <c r="G76" s="24">
        <v>0.74700000000000011</v>
      </c>
      <c r="H76" s="24">
        <v>0</v>
      </c>
      <c r="I76" s="24">
        <v>6470.6638180591808</v>
      </c>
      <c r="J76" s="24">
        <v>6383.8904453287851</v>
      </c>
    </row>
    <row r="77" spans="1:10" x14ac:dyDescent="0.3">
      <c r="A77" s="22">
        <f t="shared" si="2"/>
        <v>62</v>
      </c>
      <c r="B77" s="23" t="s">
        <v>710</v>
      </c>
      <c r="C77" s="23"/>
      <c r="D77" s="27">
        <f>SUM(D70:D76)</f>
        <v>248693.32940571138</v>
      </c>
      <c r="E77" s="27">
        <f t="shared" ref="E77:H77" si="19">SUM(E70:E76)</f>
        <v>55166.835997552102</v>
      </c>
      <c r="F77" s="27">
        <f>SUM(F70:F76)</f>
        <v>41608.434981427097</v>
      </c>
      <c r="G77" s="27">
        <f t="shared" ref="G77" si="20">SUM(G70:G76)</f>
        <v>150.245</v>
      </c>
      <c r="H77" s="27">
        <f t="shared" si="19"/>
        <v>0</v>
      </c>
      <c r="I77" s="27">
        <f t="shared" ref="I77:J77" si="21">SUM(I70:I76)</f>
        <v>262101.48542183635</v>
      </c>
      <c r="J77" s="27">
        <f t="shared" si="21"/>
        <v>263136.71997405036</v>
      </c>
    </row>
    <row r="78" spans="1:10" x14ac:dyDescent="0.3">
      <c r="A78" s="22">
        <f t="shared" si="2"/>
        <v>63</v>
      </c>
      <c r="B78" s="23"/>
      <c r="C78" s="23"/>
      <c r="D78" s="24"/>
      <c r="E78" s="24"/>
      <c r="F78" s="24"/>
      <c r="G78" s="24"/>
      <c r="H78" s="24"/>
      <c r="I78" s="24"/>
      <c r="J78" s="24"/>
    </row>
    <row r="79" spans="1:10" x14ac:dyDescent="0.3">
      <c r="A79" s="22">
        <f t="shared" si="2"/>
        <v>64</v>
      </c>
      <c r="B79" s="23" t="s">
        <v>62</v>
      </c>
      <c r="C79" s="23" t="s">
        <v>282</v>
      </c>
      <c r="D79" s="24">
        <f>+'B-9 2024'!I79</f>
        <v>8525.9381601037931</v>
      </c>
      <c r="E79" s="24">
        <v>500.05978559628278</v>
      </c>
      <c r="F79" s="24">
        <v>2.0399999999999996</v>
      </c>
      <c r="G79" s="24">
        <v>75.84899999999999</v>
      </c>
      <c r="H79" s="24">
        <v>0</v>
      </c>
      <c r="I79" s="24">
        <v>8948.108945700078</v>
      </c>
      <c r="J79" s="24">
        <v>8717.6485418830744</v>
      </c>
    </row>
    <row r="80" spans="1:10" x14ac:dyDescent="0.3">
      <c r="A80" s="22">
        <f t="shared" si="2"/>
        <v>65</v>
      </c>
      <c r="B80" s="23" t="s">
        <v>63</v>
      </c>
      <c r="C80" s="23" t="s">
        <v>283</v>
      </c>
      <c r="D80" s="24">
        <f>+'B-9 2024'!I80</f>
        <v>5052.0111173307814</v>
      </c>
      <c r="E80" s="24">
        <v>653.16474301486676</v>
      </c>
      <c r="F80" s="24">
        <v>52.080000000000013</v>
      </c>
      <c r="G80" s="24">
        <v>52.802999999999997</v>
      </c>
      <c r="H80" s="24">
        <v>0</v>
      </c>
      <c r="I80" s="24">
        <v>5600.2928603456467</v>
      </c>
      <c r="J80" s="24">
        <v>5312.8960195637383</v>
      </c>
    </row>
    <row r="81" spans="1:10" x14ac:dyDescent="0.3">
      <c r="A81" s="22">
        <f t="shared" si="2"/>
        <v>66</v>
      </c>
      <c r="B81" s="23" t="s">
        <v>64</v>
      </c>
      <c r="C81" s="23" t="s">
        <v>284</v>
      </c>
      <c r="D81" s="24">
        <f>+'B-9 2024'!I81</f>
        <v>17871.148557581895</v>
      </c>
      <c r="E81" s="24">
        <v>7387.926696276596</v>
      </c>
      <c r="F81" s="24">
        <v>44.923333333333318</v>
      </c>
      <c r="G81" s="24">
        <v>252.75299999999999</v>
      </c>
      <c r="H81" s="24">
        <v>0</v>
      </c>
      <c r="I81" s="24">
        <v>24961.398920525055</v>
      </c>
      <c r="J81" s="24">
        <v>21349.388291547424</v>
      </c>
    </row>
    <row r="82" spans="1:10" x14ac:dyDescent="0.3">
      <c r="A82" s="22">
        <f t="shared" ref="A82:A146" si="22">+A81+1</f>
        <v>67</v>
      </c>
      <c r="B82" s="23" t="s">
        <v>65</v>
      </c>
      <c r="C82" s="23" t="s">
        <v>285</v>
      </c>
      <c r="D82" s="24">
        <f>+'B-9 2024'!I82</f>
        <v>1706.8645833824901</v>
      </c>
      <c r="E82" s="24">
        <v>323.6262533213403</v>
      </c>
      <c r="F82" s="24">
        <v>178.44000000000003</v>
      </c>
      <c r="G82" s="24">
        <v>48.556999999999995</v>
      </c>
      <c r="H82" s="24">
        <v>0</v>
      </c>
      <c r="I82" s="24">
        <v>1803.493836703833</v>
      </c>
      <c r="J82" s="24">
        <v>1743.5409777715654</v>
      </c>
    </row>
    <row r="83" spans="1:10" x14ac:dyDescent="0.3">
      <c r="A83" s="22">
        <f t="shared" si="22"/>
        <v>68</v>
      </c>
      <c r="B83" s="23" t="s">
        <v>66</v>
      </c>
      <c r="C83" s="23" t="s">
        <v>286</v>
      </c>
      <c r="D83" s="24">
        <f>+'B-9 2024'!I83</f>
        <v>3627.947661734408</v>
      </c>
      <c r="E83" s="24">
        <v>408.98742259843863</v>
      </c>
      <c r="F83" s="24">
        <v>1.9199999999999997</v>
      </c>
      <c r="G83" s="24">
        <v>50.366999999999997</v>
      </c>
      <c r="H83" s="24">
        <v>0</v>
      </c>
      <c r="I83" s="24">
        <v>3984.6480843328522</v>
      </c>
      <c r="J83" s="24">
        <v>3793.4128406834593</v>
      </c>
    </row>
    <row r="84" spans="1:10" x14ac:dyDescent="0.3">
      <c r="A84" s="22">
        <f t="shared" si="22"/>
        <v>69</v>
      </c>
      <c r="B84" s="23" t="s">
        <v>67</v>
      </c>
      <c r="C84" s="23" t="s">
        <v>287</v>
      </c>
      <c r="D84" s="24">
        <f>+'B-9 2024'!I84</f>
        <v>1046.6741825739293</v>
      </c>
      <c r="E84" s="24">
        <v>126.22254504350119</v>
      </c>
      <c r="F84" s="24">
        <v>3.72</v>
      </c>
      <c r="G84" s="24">
        <v>12.550000000000002</v>
      </c>
      <c r="H84" s="24">
        <v>0</v>
      </c>
      <c r="I84" s="24">
        <v>1156.6267276174349</v>
      </c>
      <c r="J84" s="24">
        <v>1098.4459576375682</v>
      </c>
    </row>
    <row r="85" spans="1:10" x14ac:dyDescent="0.3">
      <c r="A85" s="22">
        <f t="shared" si="22"/>
        <v>70</v>
      </c>
      <c r="B85" s="23" t="s">
        <v>711</v>
      </c>
      <c r="C85" s="23"/>
      <c r="D85" s="27">
        <f>SUM(D79:D84)</f>
        <v>37830.5842627073</v>
      </c>
      <c r="E85" s="27">
        <f t="shared" ref="E85:H85" si="23">SUM(E79:E84)</f>
        <v>9399.9874458510258</v>
      </c>
      <c r="F85" s="27">
        <f>SUM(F79:F84)</f>
        <v>283.12333333333339</v>
      </c>
      <c r="G85" s="27">
        <f t="shared" ref="G85" si="24">SUM(G79:G84)</f>
        <v>492.87900000000002</v>
      </c>
      <c r="H85" s="27">
        <f t="shared" si="23"/>
        <v>0</v>
      </c>
      <c r="I85" s="27">
        <f t="shared" ref="I85:J85" si="25">SUM(I79:I84)</f>
        <v>46454.569375224899</v>
      </c>
      <c r="J85" s="27">
        <f t="shared" si="25"/>
        <v>42015.332629086828</v>
      </c>
    </row>
    <row r="86" spans="1:10" x14ac:dyDescent="0.3">
      <c r="A86" s="22">
        <f t="shared" si="22"/>
        <v>71</v>
      </c>
      <c r="B86" s="23"/>
      <c r="C86" s="23"/>
      <c r="D86" s="28"/>
      <c r="E86" s="28"/>
      <c r="F86" s="28"/>
      <c r="G86" s="28"/>
      <c r="H86" s="28"/>
      <c r="I86" s="28"/>
      <c r="J86" s="28"/>
    </row>
    <row r="87" spans="1:10" x14ac:dyDescent="0.3">
      <c r="A87" s="22">
        <f t="shared" si="22"/>
        <v>72</v>
      </c>
      <c r="B87" s="29" t="s">
        <v>68</v>
      </c>
      <c r="C87" s="29" t="s">
        <v>282</v>
      </c>
      <c r="D87" s="24">
        <f>+'B-9 2024'!I87</f>
        <v>42638.539576836331</v>
      </c>
      <c r="E87" s="24">
        <v>1806.7969563557131</v>
      </c>
      <c r="F87" s="24">
        <v>0</v>
      </c>
      <c r="G87" s="24">
        <v>113.12299999999999</v>
      </c>
      <c r="H87" s="24">
        <v>0</v>
      </c>
      <c r="I87" s="24">
        <v>44332.213533192014</v>
      </c>
      <c r="J87" s="24">
        <v>43459.469992257378</v>
      </c>
    </row>
    <row r="88" spans="1:10" x14ac:dyDescent="0.3">
      <c r="A88" s="22">
        <f t="shared" si="22"/>
        <v>73</v>
      </c>
      <c r="B88" s="29" t="s">
        <v>69</v>
      </c>
      <c r="C88" s="29" t="s">
        <v>283</v>
      </c>
      <c r="D88" s="24">
        <f>+'B-9 2024'!I88</f>
        <v>8239.6121505302963</v>
      </c>
      <c r="E88" s="24">
        <v>328.16076972697789</v>
      </c>
      <c r="F88" s="24">
        <v>0</v>
      </c>
      <c r="G88" s="24">
        <v>21.941000000000003</v>
      </c>
      <c r="H88" s="24">
        <v>0</v>
      </c>
      <c r="I88" s="24">
        <v>8545.8319202572693</v>
      </c>
      <c r="J88" s="24">
        <v>8388.0393196101468</v>
      </c>
    </row>
    <row r="89" spans="1:10" x14ac:dyDescent="0.3">
      <c r="A89" s="22">
        <f t="shared" si="22"/>
        <v>74</v>
      </c>
      <c r="B89" s="29" t="s">
        <v>70</v>
      </c>
      <c r="C89" s="29" t="s">
        <v>284</v>
      </c>
      <c r="D89" s="24">
        <f>+'B-9 2024'!I89</f>
        <v>89855.706753072227</v>
      </c>
      <c r="E89" s="24">
        <v>5337.6812613233305</v>
      </c>
      <c r="F89" s="24">
        <v>0</v>
      </c>
      <c r="G89" s="24">
        <v>286.47200000000004</v>
      </c>
      <c r="H89" s="24">
        <v>0</v>
      </c>
      <c r="I89" s="24">
        <v>94906.916014395669</v>
      </c>
      <c r="J89" s="24">
        <v>92319.842113663355</v>
      </c>
    </row>
    <row r="90" spans="1:10" x14ac:dyDescent="0.3">
      <c r="A90" s="22">
        <f t="shared" si="22"/>
        <v>75</v>
      </c>
      <c r="B90" s="29" t="s">
        <v>71</v>
      </c>
      <c r="C90" s="29" t="s">
        <v>284</v>
      </c>
      <c r="D90" s="24">
        <f>+'B-9 2024'!I90</f>
        <v>18469.806872114899</v>
      </c>
      <c r="E90" s="24">
        <v>4160.3009111148995</v>
      </c>
      <c r="F90" s="24">
        <v>1782.6569999999999</v>
      </c>
      <c r="G90" s="24">
        <v>0</v>
      </c>
      <c r="H90" s="24">
        <v>0</v>
      </c>
      <c r="I90" s="24">
        <v>20847.4507832298</v>
      </c>
      <c r="J90" s="24">
        <v>20412.829866133863</v>
      </c>
    </row>
    <row r="91" spans="1:10" x14ac:dyDescent="0.3">
      <c r="A91" s="22">
        <f t="shared" si="22"/>
        <v>76</v>
      </c>
      <c r="B91" s="29" t="s">
        <v>72</v>
      </c>
      <c r="C91" s="29" t="s">
        <v>285</v>
      </c>
      <c r="D91" s="24">
        <f>+'B-9 2024'!I91</f>
        <v>16657.78361545056</v>
      </c>
      <c r="E91" s="24">
        <v>804.77941654200913</v>
      </c>
      <c r="F91" s="24">
        <v>0</v>
      </c>
      <c r="G91" s="24">
        <v>49.884999999999991</v>
      </c>
      <c r="H91" s="24">
        <v>0</v>
      </c>
      <c r="I91" s="24">
        <v>17412.678031992516</v>
      </c>
      <c r="J91" s="24">
        <v>17024.541618378837</v>
      </c>
    </row>
    <row r="92" spans="1:10" x14ac:dyDescent="0.3">
      <c r="A92" s="22">
        <f t="shared" si="22"/>
        <v>77</v>
      </c>
      <c r="B92" s="29" t="s">
        <v>73</v>
      </c>
      <c r="C92" s="29" t="s">
        <v>286</v>
      </c>
      <c r="D92" s="24">
        <f>+'B-9 2024'!I92</f>
        <v>24549.325175047023</v>
      </c>
      <c r="E92" s="24">
        <v>869.67123849614552</v>
      </c>
      <c r="F92" s="24">
        <v>0</v>
      </c>
      <c r="G92" s="24">
        <v>64.867000000000004</v>
      </c>
      <c r="H92" s="24">
        <v>0</v>
      </c>
      <c r="I92" s="24">
        <v>25354.129413543149</v>
      </c>
      <c r="J92" s="24">
        <v>24937.90972155843</v>
      </c>
    </row>
    <row r="93" spans="1:10" x14ac:dyDescent="0.3">
      <c r="A93" s="22">
        <f t="shared" si="22"/>
        <v>78</v>
      </c>
      <c r="B93" s="29" t="s">
        <v>74</v>
      </c>
      <c r="C93" s="29" t="s">
        <v>287</v>
      </c>
      <c r="D93" s="24">
        <f>+'B-9 2024'!I93</f>
        <v>4686.44174961519</v>
      </c>
      <c r="E93" s="24">
        <v>283.89275197358171</v>
      </c>
      <c r="F93" s="24">
        <v>0</v>
      </c>
      <c r="G93" s="24">
        <v>13.891999999999999</v>
      </c>
      <c r="H93" s="24">
        <v>0</v>
      </c>
      <c r="I93" s="24">
        <v>4956.4425015887582</v>
      </c>
      <c r="J93" s="24">
        <v>4818.4465912930518</v>
      </c>
    </row>
    <row r="94" spans="1:10" x14ac:dyDescent="0.3">
      <c r="A94" s="22">
        <f t="shared" si="22"/>
        <v>79</v>
      </c>
      <c r="B94" s="23" t="s">
        <v>712</v>
      </c>
      <c r="C94" s="23"/>
      <c r="D94" s="27">
        <f>SUM(D87:D93)</f>
        <v>205097.21589266649</v>
      </c>
      <c r="E94" s="27">
        <f t="shared" ref="E94:H94" si="26">SUM(E87:E93)</f>
        <v>13591.283305532657</v>
      </c>
      <c r="F94" s="27">
        <f>SUM(F87:F93)</f>
        <v>1782.6569999999999</v>
      </c>
      <c r="G94" s="27">
        <f t="shared" ref="G94" si="27">SUM(G87:G93)</f>
        <v>550.18000000000006</v>
      </c>
      <c r="H94" s="27">
        <f t="shared" si="26"/>
        <v>0</v>
      </c>
      <c r="I94" s="27">
        <f t="shared" ref="I94:J94" si="28">SUM(I87:I93)</f>
        <v>216355.66219819919</v>
      </c>
      <c r="J94" s="27">
        <f t="shared" si="28"/>
        <v>211361.07922289506</v>
      </c>
    </row>
    <row r="95" spans="1:10" x14ac:dyDescent="0.3">
      <c r="A95" s="22">
        <f t="shared" si="22"/>
        <v>80</v>
      </c>
      <c r="B95" s="23"/>
      <c r="C95" s="23"/>
      <c r="D95" s="24"/>
      <c r="E95" s="24"/>
      <c r="F95" s="24"/>
      <c r="G95" s="24"/>
      <c r="H95" s="24"/>
      <c r="I95" s="24"/>
      <c r="J95" s="24"/>
    </row>
    <row r="96" spans="1:10" x14ac:dyDescent="0.3">
      <c r="A96" s="22">
        <f t="shared" si="22"/>
        <v>81</v>
      </c>
      <c r="B96" s="29" t="s">
        <v>360</v>
      </c>
      <c r="C96" s="29" t="s">
        <v>282</v>
      </c>
      <c r="D96" s="24">
        <f>+'B-9 2024'!I96</f>
        <v>3867.84</v>
      </c>
      <c r="E96" s="24">
        <v>0</v>
      </c>
      <c r="F96" s="24">
        <v>0</v>
      </c>
      <c r="G96" s="24">
        <v>0</v>
      </c>
      <c r="H96" s="24">
        <v>0</v>
      </c>
      <c r="I96" s="24">
        <v>3867.84</v>
      </c>
      <c r="J96" s="24">
        <v>3867.8399999999988</v>
      </c>
    </row>
    <row r="97" spans="1:10" x14ac:dyDescent="0.3">
      <c r="A97" s="22">
        <f t="shared" si="22"/>
        <v>82</v>
      </c>
      <c r="B97" s="29" t="s">
        <v>361</v>
      </c>
      <c r="C97" s="29" t="s">
        <v>288</v>
      </c>
      <c r="D97" s="24">
        <f>+'B-9 2024'!I97</f>
        <v>-1705.2772819999998</v>
      </c>
      <c r="E97" s="24">
        <v>46.74135900000001</v>
      </c>
      <c r="F97" s="24">
        <v>0</v>
      </c>
      <c r="G97" s="24">
        <v>0</v>
      </c>
      <c r="H97" s="24">
        <v>0</v>
      </c>
      <c r="I97" s="24">
        <v>-1658.5359229999999</v>
      </c>
      <c r="J97" s="24">
        <v>-1681.9066024999997</v>
      </c>
    </row>
    <row r="98" spans="1:10" x14ac:dyDescent="0.3">
      <c r="A98" s="22">
        <f t="shared" si="22"/>
        <v>83</v>
      </c>
      <c r="B98" s="29" t="s">
        <v>444</v>
      </c>
      <c r="C98" s="29" t="s">
        <v>286</v>
      </c>
      <c r="D98" s="24">
        <f>+'B-9 2024'!I98</f>
        <v>19834.97803437366</v>
      </c>
      <c r="E98" s="24">
        <v>98.977700896725068</v>
      </c>
      <c r="F98" s="24">
        <v>13.199999999999998</v>
      </c>
      <c r="G98" s="24">
        <v>0</v>
      </c>
      <c r="H98" s="24">
        <v>0</v>
      </c>
      <c r="I98" s="24">
        <v>19920.755735270384</v>
      </c>
      <c r="J98" s="24">
        <v>19877.835411607</v>
      </c>
    </row>
    <row r="99" spans="1:10" x14ac:dyDescent="0.3">
      <c r="A99" s="22">
        <f>+A97+1</f>
        <v>83</v>
      </c>
      <c r="B99" s="29" t="s">
        <v>362</v>
      </c>
      <c r="C99" s="29" t="s">
        <v>286</v>
      </c>
      <c r="D99" s="24">
        <f>+'B-9 2024'!I99</f>
        <v>4518.8403920000001</v>
      </c>
      <c r="E99" s="24">
        <v>5.0201960000000012</v>
      </c>
      <c r="F99" s="24">
        <v>0</v>
      </c>
      <c r="G99" s="24">
        <v>0</v>
      </c>
      <c r="H99" s="24">
        <v>0</v>
      </c>
      <c r="I99" s="24">
        <v>4523.8605879999996</v>
      </c>
      <c r="J99" s="24">
        <v>4521.3504899999953</v>
      </c>
    </row>
    <row r="100" spans="1:10" x14ac:dyDescent="0.3">
      <c r="A100" s="22">
        <f>+A98+1</f>
        <v>84</v>
      </c>
      <c r="B100" s="29" t="s">
        <v>363</v>
      </c>
      <c r="C100" s="29" t="s">
        <v>287</v>
      </c>
      <c r="D100" s="24">
        <f>+'B-9 2024'!I100</f>
        <v>335.02510999999998</v>
      </c>
      <c r="E100" s="24">
        <v>0.43755500000000008</v>
      </c>
      <c r="F100" s="24">
        <v>0</v>
      </c>
      <c r="G100" s="24">
        <v>0</v>
      </c>
      <c r="H100" s="24">
        <v>0</v>
      </c>
      <c r="I100" s="24">
        <v>335.46266499999996</v>
      </c>
      <c r="J100" s="24">
        <v>335.24388749999969</v>
      </c>
    </row>
    <row r="101" spans="1:10" x14ac:dyDescent="0.3">
      <c r="A101" s="22">
        <f t="shared" si="22"/>
        <v>85</v>
      </c>
      <c r="B101" s="23" t="s">
        <v>713</v>
      </c>
      <c r="C101" s="23"/>
      <c r="D101" s="27">
        <f>SUM(D96:D100)</f>
        <v>26851.406254373662</v>
      </c>
      <c r="E101" s="27">
        <f t="shared" ref="E101:H101" si="29">SUM(E96:E100)</f>
        <v>151.17681089672507</v>
      </c>
      <c r="F101" s="27">
        <f>SUM(F96:F100)</f>
        <v>13.199999999999998</v>
      </c>
      <c r="G101" s="27">
        <f t="shared" si="29"/>
        <v>0</v>
      </c>
      <c r="H101" s="27">
        <f t="shared" si="29"/>
        <v>0</v>
      </c>
      <c r="I101" s="27">
        <f t="shared" ref="I101:J101" si="30">SUM(I96:I100)</f>
        <v>26989.383065270384</v>
      </c>
      <c r="J101" s="27">
        <f t="shared" si="30"/>
        <v>26920.363186606999</v>
      </c>
    </row>
    <row r="102" spans="1:10" x14ac:dyDescent="0.3">
      <c r="A102" s="22">
        <f t="shared" si="22"/>
        <v>86</v>
      </c>
      <c r="B102" s="23"/>
      <c r="C102" s="23"/>
      <c r="D102" s="24"/>
      <c r="E102" s="24"/>
      <c r="F102" s="24"/>
      <c r="G102" s="24"/>
      <c r="H102" s="24"/>
      <c r="I102" s="24"/>
      <c r="J102" s="24"/>
    </row>
    <row r="103" spans="1:10" x14ac:dyDescent="0.3">
      <c r="A103" s="22">
        <f t="shared" si="22"/>
        <v>87</v>
      </c>
      <c r="B103" s="29" t="s">
        <v>75</v>
      </c>
      <c r="C103" s="29" t="s">
        <v>282</v>
      </c>
      <c r="D103" s="24">
        <f>+'B-9 2024'!I103</f>
        <v>228096.02010974131</v>
      </c>
      <c r="E103" s="24">
        <v>19037.289514412882</v>
      </c>
      <c r="F103" s="24">
        <v>189.72</v>
      </c>
      <c r="G103" s="24">
        <v>221.24699999999999</v>
      </c>
      <c r="H103" s="24">
        <v>0</v>
      </c>
      <c r="I103" s="24">
        <v>246722.34262415481</v>
      </c>
      <c r="J103" s="24">
        <v>237347.8274087302</v>
      </c>
    </row>
    <row r="104" spans="1:10" x14ac:dyDescent="0.3">
      <c r="A104" s="22">
        <f t="shared" si="22"/>
        <v>88</v>
      </c>
      <c r="B104" s="29" t="s">
        <v>76</v>
      </c>
      <c r="C104" s="29" t="s">
        <v>288</v>
      </c>
      <c r="D104" s="24">
        <f>+'B-9 2024'!I104</f>
        <v>888941.73746752855</v>
      </c>
      <c r="E104" s="24">
        <v>86861.266461927778</v>
      </c>
      <c r="F104" s="24">
        <v>7252.3199999999988</v>
      </c>
      <c r="G104" s="24">
        <v>820.29600000000005</v>
      </c>
      <c r="H104" s="24">
        <v>0</v>
      </c>
      <c r="I104" s="24">
        <v>967730.38792945642</v>
      </c>
      <c r="J104" s="24">
        <v>928139.45058851701</v>
      </c>
    </row>
    <row r="105" spans="1:10" x14ac:dyDescent="0.3">
      <c r="A105" s="22">
        <f t="shared" si="22"/>
        <v>89</v>
      </c>
      <c r="B105" s="29" t="s">
        <v>77</v>
      </c>
      <c r="C105" s="29" t="s">
        <v>288</v>
      </c>
      <c r="D105" s="24">
        <f>+'B-9 2024'!I105</f>
        <v>4096.9156953355496</v>
      </c>
      <c r="E105" s="24">
        <v>117.41125152111113</v>
      </c>
      <c r="F105" s="24">
        <v>383.44333333333333</v>
      </c>
      <c r="G105" s="24">
        <v>0</v>
      </c>
      <c r="H105" s="24">
        <v>0</v>
      </c>
      <c r="I105" s="24">
        <v>3830.88361352333</v>
      </c>
      <c r="J105" s="24">
        <v>3964.8812480603669</v>
      </c>
    </row>
    <row r="106" spans="1:10" x14ac:dyDescent="0.3">
      <c r="A106" s="22">
        <f t="shared" si="22"/>
        <v>90</v>
      </c>
      <c r="B106" s="29" t="s">
        <v>78</v>
      </c>
      <c r="C106" s="29" t="s">
        <v>288</v>
      </c>
      <c r="D106" s="24">
        <f>+'B-9 2024'!I106</f>
        <v>7505.9854800000003</v>
      </c>
      <c r="E106" s="24">
        <v>1.7127399999999999</v>
      </c>
      <c r="F106" s="24">
        <v>0</v>
      </c>
      <c r="G106" s="24">
        <v>0</v>
      </c>
      <c r="H106" s="24">
        <v>0</v>
      </c>
      <c r="I106" s="24">
        <v>7507.6982199999993</v>
      </c>
      <c r="J106" s="24">
        <v>7506.8418499999962</v>
      </c>
    </row>
    <row r="107" spans="1:10" x14ac:dyDescent="0.3">
      <c r="A107" s="22">
        <f t="shared" si="22"/>
        <v>91</v>
      </c>
      <c r="B107" s="29" t="s">
        <v>79</v>
      </c>
      <c r="C107" s="29" t="s">
        <v>289</v>
      </c>
      <c r="D107" s="24">
        <f>+'B-9 2024'!I107</f>
        <v>168207.26924787616</v>
      </c>
      <c r="E107" s="24">
        <v>15070.414794145745</v>
      </c>
      <c r="F107" s="24">
        <v>621.12</v>
      </c>
      <c r="G107" s="24">
        <v>164.84400000000002</v>
      </c>
      <c r="H107" s="24">
        <v>0</v>
      </c>
      <c r="I107" s="24">
        <v>182491.72004202165</v>
      </c>
      <c r="J107" s="24">
        <v>175307.01764953375</v>
      </c>
    </row>
    <row r="108" spans="1:10" x14ac:dyDescent="0.3">
      <c r="A108" s="22">
        <f t="shared" si="22"/>
        <v>92</v>
      </c>
      <c r="B108" s="29" t="s">
        <v>80</v>
      </c>
      <c r="C108" s="29" t="s">
        <v>286</v>
      </c>
      <c r="D108" s="24">
        <f>+'B-9 2024'!I108</f>
        <v>95055.960534025406</v>
      </c>
      <c r="E108" s="24">
        <v>7918.7179769713412</v>
      </c>
      <c r="F108" s="24">
        <v>560.52</v>
      </c>
      <c r="G108" s="24">
        <v>88.804999999999978</v>
      </c>
      <c r="H108" s="24">
        <v>0</v>
      </c>
      <c r="I108" s="24">
        <v>102325.35351099662</v>
      </c>
      <c r="J108" s="24">
        <v>98668.715023116645</v>
      </c>
    </row>
    <row r="109" spans="1:10" x14ac:dyDescent="0.3">
      <c r="A109" s="22">
        <f t="shared" si="22"/>
        <v>93</v>
      </c>
      <c r="B109" s="29" t="s">
        <v>81</v>
      </c>
      <c r="C109" s="29" t="s">
        <v>287</v>
      </c>
      <c r="D109" s="24">
        <f>+'B-9 2024'!I109</f>
        <v>20540.98544720103</v>
      </c>
      <c r="E109" s="24">
        <v>2157.3529425749753</v>
      </c>
      <c r="F109" s="24">
        <v>198</v>
      </c>
      <c r="G109" s="24">
        <v>19.257999999999999</v>
      </c>
      <c r="H109" s="24">
        <v>0</v>
      </c>
      <c r="I109" s="24">
        <v>22481.080389775998</v>
      </c>
      <c r="J109" s="24">
        <v>21506.580589296747</v>
      </c>
    </row>
    <row r="110" spans="1:10" x14ac:dyDescent="0.3">
      <c r="A110" s="22">
        <f t="shared" si="22"/>
        <v>94</v>
      </c>
      <c r="B110" s="29" t="s">
        <v>82</v>
      </c>
      <c r="C110" s="29" t="s">
        <v>287</v>
      </c>
      <c r="D110" s="24">
        <f>+'B-9 2024'!I110</f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</row>
    <row r="111" spans="1:10" x14ac:dyDescent="0.3">
      <c r="A111" s="22">
        <f t="shared" si="22"/>
        <v>95</v>
      </c>
      <c r="B111" s="29" t="s">
        <v>83</v>
      </c>
      <c r="C111" s="29" t="s">
        <v>287</v>
      </c>
      <c r="D111" s="24">
        <f>+'B-9 2024'!I111</f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</row>
    <row r="112" spans="1:10" x14ac:dyDescent="0.3">
      <c r="A112" s="22">
        <f t="shared" si="22"/>
        <v>96</v>
      </c>
      <c r="B112" s="29" t="s">
        <v>84</v>
      </c>
      <c r="C112" s="29" t="s">
        <v>85</v>
      </c>
      <c r="D112" s="24">
        <f>+'B-9 2024'!I112</f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</row>
    <row r="113" spans="1:10" x14ac:dyDescent="0.3">
      <c r="A113" s="22">
        <f t="shared" si="22"/>
        <v>97</v>
      </c>
      <c r="B113" s="23" t="s">
        <v>714</v>
      </c>
      <c r="C113" s="23"/>
      <c r="D113" s="27">
        <f>SUM(D103:D112)</f>
        <v>1412444.873981708</v>
      </c>
      <c r="E113" s="27">
        <f t="shared" ref="E113:H113" si="31">SUM(E103:E112)</f>
        <v>131164.16568155386</v>
      </c>
      <c r="F113" s="27">
        <f>SUM(F103:F112)</f>
        <v>9205.123333333333</v>
      </c>
      <c r="G113" s="27">
        <f t="shared" ref="G113" si="32">SUM(G103:G112)</f>
        <v>1314.4500000000003</v>
      </c>
      <c r="H113" s="27">
        <f t="shared" si="31"/>
        <v>0</v>
      </c>
      <c r="I113" s="27">
        <f t="shared" ref="I113:J113" si="33">SUM(I103:I112)</f>
        <v>1533089.4663299287</v>
      </c>
      <c r="J113" s="27">
        <f t="shared" si="33"/>
        <v>1472441.3143572547</v>
      </c>
    </row>
    <row r="114" spans="1:10" x14ac:dyDescent="0.3">
      <c r="A114" s="22">
        <f t="shared" si="22"/>
        <v>98</v>
      </c>
      <c r="B114" s="23"/>
      <c r="C114" s="23"/>
      <c r="D114" s="24"/>
      <c r="E114" s="24"/>
      <c r="F114" s="24"/>
      <c r="G114" s="24"/>
      <c r="H114" s="24"/>
      <c r="I114" s="24"/>
      <c r="J114" s="24"/>
    </row>
    <row r="115" spans="1:10" x14ac:dyDescent="0.3">
      <c r="A115" s="22">
        <f t="shared" si="22"/>
        <v>99</v>
      </c>
      <c r="B115" s="23" t="s">
        <v>86</v>
      </c>
      <c r="C115" s="23" t="s">
        <v>290</v>
      </c>
      <c r="D115" s="24">
        <f>+'B-9 2024'!I115</f>
        <v>4774.5297599999994</v>
      </c>
      <c r="E115" s="24">
        <v>1645.4098800000004</v>
      </c>
      <c r="F115" s="24">
        <v>0</v>
      </c>
      <c r="G115" s="24">
        <v>0</v>
      </c>
      <c r="H115" s="24">
        <v>0</v>
      </c>
      <c r="I115" s="24">
        <v>6419.9396399999905</v>
      </c>
      <c r="J115" s="24">
        <v>5597.2346999999909</v>
      </c>
    </row>
    <row r="116" spans="1:10" x14ac:dyDescent="0.3">
      <c r="A116" s="22">
        <f t="shared" si="22"/>
        <v>100</v>
      </c>
      <c r="B116" s="23"/>
      <c r="C116" s="23"/>
      <c r="D116" s="24"/>
      <c r="E116" s="24"/>
      <c r="F116" s="24"/>
      <c r="G116" s="24"/>
      <c r="H116" s="24"/>
      <c r="I116" s="24"/>
      <c r="J116" s="24"/>
    </row>
    <row r="117" spans="1:10" x14ac:dyDescent="0.3">
      <c r="A117" s="22">
        <f t="shared" si="22"/>
        <v>101</v>
      </c>
      <c r="B117" s="29" t="s">
        <v>87</v>
      </c>
      <c r="C117" s="29" t="s">
        <v>287</v>
      </c>
      <c r="D117" s="24">
        <f>+'B-9 2024'!I117</f>
        <v>511.68120760000005</v>
      </c>
      <c r="E117" s="24">
        <v>97.660603799999976</v>
      </c>
      <c r="F117" s="24">
        <v>0</v>
      </c>
      <c r="G117" s="24">
        <v>0</v>
      </c>
      <c r="H117" s="24">
        <v>0</v>
      </c>
      <c r="I117" s="24">
        <v>609.34181139999998</v>
      </c>
      <c r="J117" s="24">
        <v>560.51150949999999</v>
      </c>
    </row>
    <row r="118" spans="1:10" x14ac:dyDescent="0.3">
      <c r="A118" s="22">
        <f t="shared" si="22"/>
        <v>102</v>
      </c>
      <c r="B118" s="29" t="s">
        <v>88</v>
      </c>
      <c r="C118" s="29" t="s">
        <v>341</v>
      </c>
      <c r="D118" s="24">
        <f>+'B-9 2024'!I118</f>
        <v>1323.7869511599981</v>
      </c>
      <c r="E118" s="24">
        <v>95.293475580000006</v>
      </c>
      <c r="F118" s="24">
        <v>0</v>
      </c>
      <c r="G118" s="24">
        <v>0</v>
      </c>
      <c r="H118" s="24">
        <v>0</v>
      </c>
      <c r="I118" s="24">
        <v>1419.0804267399981</v>
      </c>
      <c r="J118" s="24">
        <v>1371.4336889499978</v>
      </c>
    </row>
    <row r="119" spans="1:10" x14ac:dyDescent="0.3">
      <c r="A119" s="22">
        <f t="shared" si="22"/>
        <v>103</v>
      </c>
      <c r="B119" s="23" t="s">
        <v>276</v>
      </c>
      <c r="C119" s="23" t="s">
        <v>337</v>
      </c>
      <c r="D119" s="24">
        <f>+'B-9 2024'!I119</f>
        <v>2.15</v>
      </c>
      <c r="E119" s="24">
        <v>0</v>
      </c>
      <c r="F119" s="24">
        <v>0</v>
      </c>
      <c r="G119" s="24">
        <v>0</v>
      </c>
      <c r="H119" s="24">
        <v>0</v>
      </c>
      <c r="I119" s="24">
        <v>2.15</v>
      </c>
      <c r="J119" s="24">
        <v>2.1499999999999995</v>
      </c>
    </row>
    <row r="120" spans="1:10" x14ac:dyDescent="0.3">
      <c r="A120" s="22">
        <f t="shared" si="22"/>
        <v>104</v>
      </c>
      <c r="B120" s="23" t="s">
        <v>277</v>
      </c>
      <c r="C120" s="23" t="s">
        <v>338</v>
      </c>
      <c r="D120" s="24">
        <f>+'B-9 2024'!I120</f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</row>
    <row r="121" spans="1:10" x14ac:dyDescent="0.3">
      <c r="A121" s="22">
        <f t="shared" si="22"/>
        <v>105</v>
      </c>
      <c r="B121" s="23" t="s">
        <v>278</v>
      </c>
      <c r="C121" s="23" t="s">
        <v>291</v>
      </c>
      <c r="D121" s="24">
        <f>+'B-9 2024'!I121</f>
        <v>-102.24</v>
      </c>
      <c r="E121" s="24">
        <v>0</v>
      </c>
      <c r="F121" s="24">
        <v>20.16</v>
      </c>
      <c r="G121" s="24">
        <v>0</v>
      </c>
      <c r="H121" s="24">
        <v>0</v>
      </c>
      <c r="I121" s="24">
        <v>-122.4</v>
      </c>
      <c r="J121" s="24">
        <v>-112.32000000000001</v>
      </c>
    </row>
    <row r="122" spans="1:10" x14ac:dyDescent="0.3">
      <c r="A122" s="22">
        <f t="shared" si="22"/>
        <v>106</v>
      </c>
      <c r="B122" s="23"/>
      <c r="C122" s="23"/>
      <c r="D122" s="24"/>
      <c r="E122" s="24"/>
      <c r="F122" s="24"/>
      <c r="G122" s="24"/>
      <c r="H122" s="24"/>
      <c r="I122" s="24"/>
      <c r="J122" s="24"/>
    </row>
    <row r="123" spans="1:10" s="33" customFormat="1" x14ac:dyDescent="0.3">
      <c r="A123" s="22">
        <f t="shared" si="22"/>
        <v>107</v>
      </c>
      <c r="B123" s="34" t="s">
        <v>715</v>
      </c>
      <c r="C123" s="34"/>
      <c r="D123" s="2">
        <f t="shared" ref="D123:J123" si="34">SUM(D118,D117,D115,D113,D94,D85,D77,D68,D66,D57,D48,D39,D30,D119,D120,D121,D101,D21)</f>
        <v>2570894.2135265036</v>
      </c>
      <c r="E123" s="2">
        <f t="shared" si="34"/>
        <v>325874.49489122152</v>
      </c>
      <c r="F123" s="2">
        <f t="shared" si="34"/>
        <v>72044.909998497387</v>
      </c>
      <c r="G123" s="2">
        <f t="shared" si="34"/>
        <v>10795.331</v>
      </c>
      <c r="H123" s="2">
        <f t="shared" si="34"/>
        <v>0</v>
      </c>
      <c r="I123" s="2">
        <f t="shared" si="34"/>
        <v>2813928.4674192276</v>
      </c>
      <c r="J123" s="2">
        <f t="shared" si="34"/>
        <v>2701075.18958413</v>
      </c>
    </row>
    <row r="124" spans="1:10" x14ac:dyDescent="0.3">
      <c r="A124" s="22">
        <f t="shared" si="22"/>
        <v>108</v>
      </c>
      <c r="B124" s="23"/>
      <c r="C124" s="23"/>
      <c r="D124" s="24"/>
      <c r="E124" s="24"/>
      <c r="F124" s="24"/>
      <c r="G124" s="24"/>
      <c r="H124" s="24"/>
      <c r="I124" s="24"/>
      <c r="J124" s="24"/>
    </row>
    <row r="125" spans="1:10" x14ac:dyDescent="0.3">
      <c r="A125" s="22">
        <f t="shared" si="22"/>
        <v>109</v>
      </c>
      <c r="B125" s="23" t="s">
        <v>89</v>
      </c>
      <c r="C125" s="23" t="s">
        <v>282</v>
      </c>
      <c r="D125" s="24">
        <f>+'B-9 2024'!I125</f>
        <v>27266.513792506612</v>
      </c>
      <c r="E125" s="24">
        <v>430.31841457916511</v>
      </c>
      <c r="F125" s="24">
        <v>418.32000000000011</v>
      </c>
      <c r="G125" s="24">
        <v>119.923</v>
      </c>
      <c r="H125" s="24">
        <v>0</v>
      </c>
      <c r="I125" s="24">
        <v>27158.589207085763</v>
      </c>
      <c r="J125" s="24">
        <v>27192.196889368253</v>
      </c>
    </row>
    <row r="126" spans="1:10" x14ac:dyDescent="0.3">
      <c r="A126" s="22">
        <f t="shared" si="22"/>
        <v>110</v>
      </c>
      <c r="B126" s="23" t="s">
        <v>90</v>
      </c>
      <c r="C126" s="23" t="s">
        <v>288</v>
      </c>
      <c r="D126" s="24">
        <f>+'B-9 2024'!I126</f>
        <v>146360.2917902577</v>
      </c>
      <c r="E126" s="24">
        <v>24499.30997349403</v>
      </c>
      <c r="F126" s="24">
        <v>546.95999999999992</v>
      </c>
      <c r="G126" s="24">
        <v>600.39300000000003</v>
      </c>
      <c r="H126" s="24">
        <v>0</v>
      </c>
      <c r="I126" s="24">
        <v>169712.24876375214</v>
      </c>
      <c r="J126" s="24">
        <v>157867.14709254657</v>
      </c>
    </row>
    <row r="127" spans="1:10" x14ac:dyDescent="0.3">
      <c r="A127" s="22">
        <f t="shared" si="22"/>
        <v>111</v>
      </c>
      <c r="B127" s="23" t="s">
        <v>91</v>
      </c>
      <c r="C127" s="23" t="s">
        <v>289</v>
      </c>
      <c r="D127" s="24">
        <f>+'B-9 2024'!I127</f>
        <v>103065.64302100248</v>
      </c>
      <c r="E127" s="24">
        <v>12787.54069129864</v>
      </c>
      <c r="F127" s="24">
        <v>673.56000000000006</v>
      </c>
      <c r="G127" s="24">
        <v>424.99100000000004</v>
      </c>
      <c r="H127" s="24">
        <v>0</v>
      </c>
      <c r="I127" s="24">
        <v>114754.63271230093</v>
      </c>
      <c r="J127" s="24">
        <v>108806.20630427498</v>
      </c>
    </row>
    <row r="128" spans="1:10" x14ac:dyDescent="0.3">
      <c r="A128" s="22">
        <f t="shared" si="22"/>
        <v>112</v>
      </c>
      <c r="B128" s="23" t="s">
        <v>92</v>
      </c>
      <c r="C128" s="23" t="s">
        <v>286</v>
      </c>
      <c r="D128" s="24">
        <f>+'B-9 2024'!I128</f>
        <v>26532.141121917404</v>
      </c>
      <c r="E128" s="24">
        <v>2253.9599702940823</v>
      </c>
      <c r="F128" s="24">
        <v>299.04000000000008</v>
      </c>
      <c r="G128" s="24">
        <v>103.57200000000002</v>
      </c>
      <c r="H128" s="24">
        <v>0</v>
      </c>
      <c r="I128" s="24">
        <v>28383.489092211552</v>
      </c>
      <c r="J128" s="24">
        <v>27435.656574965866</v>
      </c>
    </row>
    <row r="129" spans="1:10" x14ac:dyDescent="0.3">
      <c r="A129" s="22">
        <f t="shared" si="22"/>
        <v>113</v>
      </c>
      <c r="B129" s="23" t="s">
        <v>93</v>
      </c>
      <c r="C129" s="23" t="s">
        <v>287</v>
      </c>
      <c r="D129" s="24">
        <f>+'B-9 2024'!I129</f>
        <v>6761.3583916126854</v>
      </c>
      <c r="E129" s="24">
        <v>578.51888920031718</v>
      </c>
      <c r="F129" s="24">
        <v>45</v>
      </c>
      <c r="G129" s="24">
        <v>26.489999999999995</v>
      </c>
      <c r="H129" s="24">
        <v>0</v>
      </c>
      <c r="I129" s="24">
        <v>7268.38728081301</v>
      </c>
      <c r="J129" s="24">
        <v>7009.0640213570605</v>
      </c>
    </row>
    <row r="130" spans="1:10" x14ac:dyDescent="0.3">
      <c r="A130" s="22">
        <f t="shared" si="22"/>
        <v>114</v>
      </c>
      <c r="B130" s="23" t="s">
        <v>716</v>
      </c>
      <c r="C130" s="23"/>
      <c r="D130" s="27">
        <f>SUM(D125:D129)</f>
        <v>309985.94811729691</v>
      </c>
      <c r="E130" s="27">
        <f t="shared" ref="E130:H130" si="35">SUM(E125:E129)</f>
        <v>40549.647938866234</v>
      </c>
      <c r="F130" s="27">
        <f>SUM(F125:F129)</f>
        <v>1982.88</v>
      </c>
      <c r="G130" s="27">
        <f t="shared" ref="G130" si="36">SUM(G125:G129)</f>
        <v>1275.3690000000001</v>
      </c>
      <c r="H130" s="27">
        <f t="shared" si="35"/>
        <v>0</v>
      </c>
      <c r="I130" s="27">
        <f t="shared" ref="I130:J130" si="37">SUM(I125:I129)</f>
        <v>347277.34705616336</v>
      </c>
      <c r="J130" s="27">
        <f t="shared" si="37"/>
        <v>328310.27088251273</v>
      </c>
    </row>
    <row r="131" spans="1:10" x14ac:dyDescent="0.3">
      <c r="A131" s="22">
        <f t="shared" si="22"/>
        <v>115</v>
      </c>
      <c r="B131" s="23"/>
      <c r="C131" s="23"/>
      <c r="D131" s="24"/>
      <c r="E131" s="24"/>
      <c r="F131" s="24"/>
      <c r="G131" s="24"/>
      <c r="H131" s="24"/>
      <c r="I131" s="24"/>
      <c r="J131" s="24"/>
    </row>
    <row r="132" spans="1:10" x14ac:dyDescent="0.3">
      <c r="A132" s="22">
        <f t="shared" si="22"/>
        <v>116</v>
      </c>
      <c r="B132" s="53" t="s">
        <v>364</v>
      </c>
      <c r="C132" s="53" t="s">
        <v>282</v>
      </c>
      <c r="D132" s="24">
        <f>+'B-9 2024'!I132</f>
        <v>-85.76</v>
      </c>
      <c r="E132" s="24">
        <v>0</v>
      </c>
      <c r="F132" s="24">
        <v>0</v>
      </c>
      <c r="G132" s="24">
        <v>0</v>
      </c>
      <c r="H132" s="24">
        <v>0</v>
      </c>
      <c r="I132" s="24">
        <v>-85.76</v>
      </c>
      <c r="J132" s="24">
        <v>-85.76</v>
      </c>
    </row>
    <row r="133" spans="1:10" x14ac:dyDescent="0.3">
      <c r="A133" s="22">
        <f t="shared" si="22"/>
        <v>117</v>
      </c>
      <c r="B133" s="53" t="s">
        <v>365</v>
      </c>
      <c r="C133" s="53" t="s">
        <v>288</v>
      </c>
      <c r="D133" s="24">
        <f>+'B-9 2024'!I133</f>
        <v>-2145.2399999999998</v>
      </c>
      <c r="E133" s="24">
        <v>0</v>
      </c>
      <c r="F133" s="24">
        <v>0</v>
      </c>
      <c r="G133" s="24">
        <v>0</v>
      </c>
      <c r="H133" s="24">
        <v>0</v>
      </c>
      <c r="I133" s="24">
        <v>-2145.2399999999998</v>
      </c>
      <c r="J133" s="24">
        <v>-2145.2399999999989</v>
      </c>
    </row>
    <row r="134" spans="1:10" x14ac:dyDescent="0.3">
      <c r="A134" s="22">
        <f t="shared" si="22"/>
        <v>118</v>
      </c>
      <c r="B134" s="53" t="s">
        <v>366</v>
      </c>
      <c r="C134" s="53" t="s">
        <v>286</v>
      </c>
      <c r="D134" s="24">
        <f>+'B-9 2024'!I134</f>
        <v>-201.96</v>
      </c>
      <c r="E134" s="24">
        <v>0</v>
      </c>
      <c r="F134" s="24">
        <v>0</v>
      </c>
      <c r="G134" s="24">
        <v>0</v>
      </c>
      <c r="H134" s="24">
        <v>0</v>
      </c>
      <c r="I134" s="24">
        <v>-201.96</v>
      </c>
      <c r="J134" s="24">
        <v>-201.96</v>
      </c>
    </row>
    <row r="135" spans="1:10" x14ac:dyDescent="0.3">
      <c r="A135" s="22">
        <f t="shared" si="22"/>
        <v>119</v>
      </c>
      <c r="B135" s="53" t="s">
        <v>367</v>
      </c>
      <c r="C135" s="53" t="s">
        <v>287</v>
      </c>
      <c r="D135" s="24">
        <f>+'B-9 2024'!I135</f>
        <v>-49.71</v>
      </c>
      <c r="E135" s="24">
        <v>0</v>
      </c>
      <c r="F135" s="24">
        <v>0</v>
      </c>
      <c r="G135" s="24">
        <v>0</v>
      </c>
      <c r="H135" s="24">
        <v>0</v>
      </c>
      <c r="I135" s="24">
        <v>-49.71</v>
      </c>
      <c r="J135" s="24">
        <v>-49.71</v>
      </c>
    </row>
    <row r="136" spans="1:10" x14ac:dyDescent="0.3">
      <c r="A136" s="22">
        <f t="shared" si="22"/>
        <v>120</v>
      </c>
      <c r="B136" s="53" t="s">
        <v>717</v>
      </c>
      <c r="C136" s="53"/>
      <c r="D136" s="27">
        <f t="shared" ref="D136:J136" si="38">SUM(D132:D135)</f>
        <v>-2482.67</v>
      </c>
      <c r="E136" s="27">
        <f t="shared" si="38"/>
        <v>0</v>
      </c>
      <c r="F136" s="27">
        <f t="shared" si="38"/>
        <v>0</v>
      </c>
      <c r="G136" s="27">
        <f t="shared" si="38"/>
        <v>0</v>
      </c>
      <c r="H136" s="27">
        <f t="shared" si="38"/>
        <v>0</v>
      </c>
      <c r="I136" s="27">
        <f t="shared" si="38"/>
        <v>-2482.67</v>
      </c>
      <c r="J136" s="27">
        <f t="shared" si="38"/>
        <v>-2482.6699999999992</v>
      </c>
    </row>
    <row r="137" spans="1:10" x14ac:dyDescent="0.3">
      <c r="A137" s="22">
        <f t="shared" si="22"/>
        <v>121</v>
      </c>
      <c r="B137" s="53"/>
      <c r="C137" s="53"/>
      <c r="D137" s="24"/>
      <c r="E137" s="24"/>
      <c r="F137" s="24"/>
      <c r="G137" s="24"/>
      <c r="H137" s="24"/>
      <c r="I137" s="24"/>
      <c r="J137" s="24"/>
    </row>
    <row r="138" spans="1:10" x14ac:dyDescent="0.3">
      <c r="A138" s="22">
        <f t="shared" si="22"/>
        <v>122</v>
      </c>
      <c r="B138" s="53" t="s">
        <v>368</v>
      </c>
      <c r="C138" s="53" t="s">
        <v>282</v>
      </c>
      <c r="D138" s="24">
        <f>+'B-9 2024'!I138</f>
        <v>-329.159999999999</v>
      </c>
      <c r="E138" s="24">
        <v>0</v>
      </c>
      <c r="F138" s="24">
        <v>0</v>
      </c>
      <c r="G138" s="24">
        <v>0</v>
      </c>
      <c r="H138" s="24">
        <v>0</v>
      </c>
      <c r="I138" s="24">
        <v>-329.159999999999</v>
      </c>
      <c r="J138" s="24">
        <v>-329.159999999999</v>
      </c>
    </row>
    <row r="139" spans="1:10" x14ac:dyDescent="0.3">
      <c r="A139" s="22">
        <f t="shared" si="22"/>
        <v>123</v>
      </c>
      <c r="B139" s="53" t="s">
        <v>369</v>
      </c>
      <c r="C139" s="53" t="s">
        <v>288</v>
      </c>
      <c r="D139" s="24">
        <f>+'B-9 2024'!I139</f>
        <v>-3444.1899999999901</v>
      </c>
      <c r="E139" s="24">
        <v>0</v>
      </c>
      <c r="F139" s="24">
        <v>0</v>
      </c>
      <c r="G139" s="24">
        <v>0</v>
      </c>
      <c r="H139" s="24">
        <v>0</v>
      </c>
      <c r="I139" s="24">
        <v>-3444.1899999999901</v>
      </c>
      <c r="J139" s="24">
        <v>-3444.1899999999901</v>
      </c>
    </row>
    <row r="140" spans="1:10" x14ac:dyDescent="0.3">
      <c r="A140" s="22">
        <f t="shared" si="22"/>
        <v>124</v>
      </c>
      <c r="B140" s="53" t="s">
        <v>370</v>
      </c>
      <c r="C140" s="53" t="s">
        <v>289</v>
      </c>
      <c r="D140" s="24">
        <f>+'B-9 2024'!I140</f>
        <v>-607.52</v>
      </c>
      <c r="E140" s="24">
        <v>0</v>
      </c>
      <c r="F140" s="24">
        <v>0</v>
      </c>
      <c r="G140" s="24">
        <v>0</v>
      </c>
      <c r="H140" s="24">
        <v>0</v>
      </c>
      <c r="I140" s="24">
        <v>-607.52</v>
      </c>
      <c r="J140" s="24">
        <v>-607.52000000000021</v>
      </c>
    </row>
    <row r="141" spans="1:10" x14ac:dyDescent="0.3">
      <c r="A141" s="22">
        <f t="shared" si="22"/>
        <v>125</v>
      </c>
      <c r="B141" s="53" t="s">
        <v>371</v>
      </c>
      <c r="C141" s="53" t="s">
        <v>286</v>
      </c>
      <c r="D141" s="24">
        <f>+'B-9 2024'!I141</f>
        <v>-1469.27</v>
      </c>
      <c r="E141" s="24">
        <v>0</v>
      </c>
      <c r="F141" s="24">
        <v>0</v>
      </c>
      <c r="G141" s="24">
        <v>0</v>
      </c>
      <c r="H141" s="24">
        <v>0</v>
      </c>
      <c r="I141" s="24">
        <v>-1469.27</v>
      </c>
      <c r="J141" s="24">
        <v>-1469.2700000000002</v>
      </c>
    </row>
    <row r="142" spans="1:10" x14ac:dyDescent="0.3">
      <c r="A142" s="22">
        <f t="shared" si="22"/>
        <v>126</v>
      </c>
      <c r="B142" s="53" t="s">
        <v>372</v>
      </c>
      <c r="C142" s="53" t="s">
        <v>287</v>
      </c>
      <c r="D142" s="24">
        <f>+'B-9 2024'!I142</f>
        <v>-208.8</v>
      </c>
      <c r="E142" s="24">
        <v>0</v>
      </c>
      <c r="F142" s="24">
        <v>0</v>
      </c>
      <c r="G142" s="24">
        <v>0</v>
      </c>
      <c r="H142" s="24">
        <v>0</v>
      </c>
      <c r="I142" s="24">
        <v>-208.8</v>
      </c>
      <c r="J142" s="24">
        <v>-208.80000000000004</v>
      </c>
    </row>
    <row r="143" spans="1:10" x14ac:dyDescent="0.3">
      <c r="A143" s="22">
        <f t="shared" si="22"/>
        <v>127</v>
      </c>
      <c r="B143" s="53" t="s">
        <v>718</v>
      </c>
      <c r="C143" s="53"/>
      <c r="D143" s="27">
        <f>SUM(D138:D142)</f>
        <v>-6058.9399999999887</v>
      </c>
      <c r="E143" s="27">
        <f t="shared" ref="E143:H143" si="39">SUM(E138:E142)</f>
        <v>0</v>
      </c>
      <c r="F143" s="27">
        <f>SUM(F138:F142)</f>
        <v>0</v>
      </c>
      <c r="G143" s="27">
        <f t="shared" si="39"/>
        <v>0</v>
      </c>
      <c r="H143" s="27">
        <f t="shared" si="39"/>
        <v>0</v>
      </c>
      <c r="I143" s="27">
        <f t="shared" ref="I143:J143" si="40">SUM(I138:I142)</f>
        <v>-6058.9399999999887</v>
      </c>
      <c r="J143" s="27">
        <f t="shared" si="40"/>
        <v>-6058.9399999999896</v>
      </c>
    </row>
    <row r="144" spans="1:10" x14ac:dyDescent="0.3">
      <c r="A144" s="22">
        <f t="shared" si="22"/>
        <v>128</v>
      </c>
      <c r="B144" s="23"/>
      <c r="C144" s="23"/>
      <c r="D144" s="24"/>
      <c r="E144" s="24"/>
      <c r="F144" s="24"/>
      <c r="G144" s="24"/>
      <c r="H144" s="24"/>
      <c r="I144" s="24"/>
      <c r="J144" s="24"/>
    </row>
    <row r="145" spans="1:10" x14ac:dyDescent="0.3">
      <c r="A145" s="22">
        <f t="shared" si="22"/>
        <v>129</v>
      </c>
      <c r="B145" s="23" t="s">
        <v>94</v>
      </c>
      <c r="C145" s="23" t="s">
        <v>282</v>
      </c>
      <c r="D145" s="24">
        <f>+'B-9 2024'!I145</f>
        <v>8102.2503515019243</v>
      </c>
      <c r="E145" s="24">
        <v>444.74882219908068</v>
      </c>
      <c r="F145" s="24">
        <v>25.680000000000003</v>
      </c>
      <c r="G145" s="24">
        <v>5.0979999999999999</v>
      </c>
      <c r="H145" s="24">
        <v>0</v>
      </c>
      <c r="I145" s="24">
        <v>8516.2211737010057</v>
      </c>
      <c r="J145" s="24">
        <v>8300.9041440479705</v>
      </c>
    </row>
    <row r="146" spans="1:10" x14ac:dyDescent="0.3">
      <c r="A146" s="22">
        <f t="shared" si="22"/>
        <v>130</v>
      </c>
      <c r="B146" s="23" t="s">
        <v>95</v>
      </c>
      <c r="C146" s="23" t="s">
        <v>283</v>
      </c>
      <c r="D146" s="24">
        <f>+'B-9 2024'!I146</f>
        <v>1777.0968006590351</v>
      </c>
      <c r="E146" s="24">
        <v>582.74199710698008</v>
      </c>
      <c r="F146" s="24">
        <v>3.5999999999999992</v>
      </c>
      <c r="G146" s="24">
        <v>2.4840000000000004</v>
      </c>
      <c r="H146" s="24">
        <v>0</v>
      </c>
      <c r="I146" s="24">
        <v>2353.7547977660165</v>
      </c>
      <c r="J146" s="24">
        <v>2057.9033814454847</v>
      </c>
    </row>
    <row r="147" spans="1:10" x14ac:dyDescent="0.3">
      <c r="A147" s="22">
        <f t="shared" ref="A147:A210" si="41">+A146+1</f>
        <v>131</v>
      </c>
      <c r="B147" s="23" t="s">
        <v>96</v>
      </c>
      <c r="C147" s="23" t="s">
        <v>284</v>
      </c>
      <c r="D147" s="24">
        <f>+'B-9 2024'!I147</f>
        <v>4548.5329511283999</v>
      </c>
      <c r="E147" s="24">
        <v>2145.2184336160362</v>
      </c>
      <c r="F147" s="24">
        <v>111.47999999999996</v>
      </c>
      <c r="G147" s="24">
        <v>13.020999999999999</v>
      </c>
      <c r="H147" s="24">
        <v>0</v>
      </c>
      <c r="I147" s="24">
        <v>6569.2503847444277</v>
      </c>
      <c r="J147" s="24">
        <v>5532.8289803372327</v>
      </c>
    </row>
    <row r="148" spans="1:10" x14ac:dyDescent="0.3">
      <c r="A148" s="22">
        <f t="shared" si="41"/>
        <v>132</v>
      </c>
      <c r="B148" s="23" t="s">
        <v>97</v>
      </c>
      <c r="C148" s="23" t="s">
        <v>284</v>
      </c>
      <c r="D148" s="24">
        <f>+'B-9 2024'!I148</f>
        <v>8473.5956200000001</v>
      </c>
      <c r="E148" s="24">
        <v>3001.0328100000002</v>
      </c>
      <c r="F148" s="24">
        <v>0</v>
      </c>
      <c r="G148" s="24">
        <v>0</v>
      </c>
      <c r="H148" s="24">
        <v>0</v>
      </c>
      <c r="I148" s="24">
        <v>11474.628429999999</v>
      </c>
      <c r="J148" s="24">
        <v>9974.1120249999985</v>
      </c>
    </row>
    <row r="149" spans="1:10" x14ac:dyDescent="0.3">
      <c r="A149" s="22">
        <f t="shared" si="41"/>
        <v>133</v>
      </c>
      <c r="B149" s="23" t="s">
        <v>98</v>
      </c>
      <c r="C149" s="23" t="s">
        <v>285</v>
      </c>
      <c r="D149" s="24">
        <f>+'B-9 2024'!I149</f>
        <v>3624.7827809885089</v>
      </c>
      <c r="E149" s="24">
        <v>896.58436368603736</v>
      </c>
      <c r="F149" s="24">
        <v>0</v>
      </c>
      <c r="G149" s="24">
        <v>4.7660000000000009</v>
      </c>
      <c r="H149" s="24">
        <v>0</v>
      </c>
      <c r="I149" s="24">
        <v>4516.6011446745397</v>
      </c>
      <c r="J149" s="24">
        <v>4059.0840528114236</v>
      </c>
    </row>
    <row r="150" spans="1:10" x14ac:dyDescent="0.3">
      <c r="A150" s="22">
        <f t="shared" si="41"/>
        <v>134</v>
      </c>
      <c r="B150" s="23" t="s">
        <v>99</v>
      </c>
      <c r="C150" s="23" t="s">
        <v>286</v>
      </c>
      <c r="D150" s="24">
        <f>+'B-9 2024'!I150</f>
        <v>3368.1235472202625</v>
      </c>
      <c r="E150" s="24">
        <v>784.59243349342535</v>
      </c>
      <c r="F150" s="24">
        <v>0</v>
      </c>
      <c r="G150" s="24">
        <v>3.9670000000000001</v>
      </c>
      <c r="H150" s="24">
        <v>0</v>
      </c>
      <c r="I150" s="24">
        <v>4148.7489807136844</v>
      </c>
      <c r="J150" s="24">
        <v>3748.2824033865963</v>
      </c>
    </row>
    <row r="151" spans="1:10" x14ac:dyDescent="0.3">
      <c r="A151" s="22">
        <f t="shared" si="41"/>
        <v>135</v>
      </c>
      <c r="B151" s="23" t="s">
        <v>100</v>
      </c>
      <c r="C151" s="23" t="s">
        <v>287</v>
      </c>
      <c r="D151" s="24">
        <f>+'B-9 2024'!I151</f>
        <v>1142.6669915381583</v>
      </c>
      <c r="E151" s="24">
        <v>84.570256034600931</v>
      </c>
      <c r="F151" s="24">
        <v>6.7200000000000024</v>
      </c>
      <c r="G151" s="24">
        <v>0.77400000000000024</v>
      </c>
      <c r="H151" s="24">
        <v>0</v>
      </c>
      <c r="I151" s="24">
        <v>1219.7432475727551</v>
      </c>
      <c r="J151" s="24">
        <v>1180.1250300906313</v>
      </c>
    </row>
    <row r="152" spans="1:10" x14ac:dyDescent="0.3">
      <c r="A152" s="22">
        <f t="shared" si="41"/>
        <v>136</v>
      </c>
      <c r="B152" s="23" t="s">
        <v>719</v>
      </c>
      <c r="C152" s="23"/>
      <c r="D152" s="27">
        <f>SUM(D145:D151)</f>
        <v>31037.049043036292</v>
      </c>
      <c r="E152" s="27">
        <f t="shared" ref="E152:H152" si="42">SUM(E145:E151)</f>
        <v>7939.4891161361611</v>
      </c>
      <c r="F152" s="27">
        <f>SUM(F145:F151)</f>
        <v>147.47999999999996</v>
      </c>
      <c r="G152" s="27">
        <f t="shared" ref="G152" si="43">SUM(G145:G151)</f>
        <v>30.110000000000003</v>
      </c>
      <c r="H152" s="27">
        <f t="shared" si="42"/>
        <v>0</v>
      </c>
      <c r="I152" s="27">
        <f t="shared" ref="I152:J152" si="44">SUM(I145:I151)</f>
        <v>38798.948159172432</v>
      </c>
      <c r="J152" s="27">
        <f t="shared" si="44"/>
        <v>34853.240017119337</v>
      </c>
    </row>
    <row r="153" spans="1:10" x14ac:dyDescent="0.3">
      <c r="A153" s="22">
        <f t="shared" si="41"/>
        <v>137</v>
      </c>
      <c r="B153" s="23"/>
      <c r="C153" s="23"/>
      <c r="D153" s="24"/>
      <c r="E153" s="24"/>
      <c r="F153" s="24"/>
      <c r="G153" s="24"/>
      <c r="H153" s="24"/>
      <c r="I153" s="24"/>
      <c r="J153" s="24"/>
    </row>
    <row r="154" spans="1:10" x14ac:dyDescent="0.3">
      <c r="A154" s="22">
        <f t="shared" si="41"/>
        <v>138</v>
      </c>
      <c r="B154" s="34" t="s">
        <v>720</v>
      </c>
      <c r="C154" s="34"/>
      <c r="D154" s="2">
        <f>SUM(D152,D143,D136,D130)</f>
        <v>332481.38716033322</v>
      </c>
      <c r="E154" s="2">
        <f t="shared" ref="E154:J154" si="45">SUM(E152,E143,E136,E130)</f>
        <v>48489.137055002393</v>
      </c>
      <c r="F154" s="2">
        <f t="shared" si="45"/>
        <v>2130.36</v>
      </c>
      <c r="G154" s="2">
        <f t="shared" si="45"/>
        <v>1305.479</v>
      </c>
      <c r="H154" s="2">
        <f t="shared" si="45"/>
        <v>0</v>
      </c>
      <c r="I154" s="2">
        <f t="shared" si="45"/>
        <v>377534.6852153358</v>
      </c>
      <c r="J154" s="2">
        <f t="shared" si="45"/>
        <v>354621.90089963208</v>
      </c>
    </row>
    <row r="155" spans="1:10" x14ac:dyDescent="0.3">
      <c r="A155" s="22">
        <f t="shared" si="41"/>
        <v>139</v>
      </c>
      <c r="B155" s="23"/>
      <c r="C155" s="23"/>
      <c r="D155" s="30"/>
      <c r="E155" s="30"/>
      <c r="F155" s="30"/>
      <c r="G155" s="30"/>
      <c r="H155" s="30"/>
      <c r="I155" s="30"/>
      <c r="J155" s="30"/>
    </row>
    <row r="156" spans="1:10" x14ac:dyDescent="0.3">
      <c r="A156" s="22">
        <f t="shared" si="41"/>
        <v>140</v>
      </c>
      <c r="B156" s="54" t="s">
        <v>101</v>
      </c>
      <c r="C156" s="54" t="s">
        <v>282</v>
      </c>
      <c r="D156" s="24">
        <f>+'B-9 2024'!I156</f>
        <v>-43.300248699999997</v>
      </c>
      <c r="E156" s="24">
        <v>0.14487564999999999</v>
      </c>
      <c r="F156" s="24">
        <v>0</v>
      </c>
      <c r="G156" s="24">
        <v>0</v>
      </c>
      <c r="H156" s="24">
        <v>0</v>
      </c>
      <c r="I156" s="24">
        <v>-43.155373050000094</v>
      </c>
      <c r="J156" s="24">
        <v>-43.22781087500006</v>
      </c>
    </row>
    <row r="157" spans="1:10" x14ac:dyDescent="0.3">
      <c r="A157" s="22">
        <f t="shared" si="41"/>
        <v>141</v>
      </c>
      <c r="B157" s="54" t="s">
        <v>373</v>
      </c>
      <c r="C157" s="53" t="s">
        <v>283</v>
      </c>
      <c r="D157" s="24">
        <f>+'B-9 2024'!I157</f>
        <v>23.81</v>
      </c>
      <c r="E157" s="24">
        <v>0</v>
      </c>
      <c r="F157" s="24">
        <v>0</v>
      </c>
      <c r="G157" s="24">
        <v>0</v>
      </c>
      <c r="H157" s="24">
        <v>0</v>
      </c>
      <c r="I157" s="24">
        <v>23.81</v>
      </c>
      <c r="J157" s="24">
        <v>23.81</v>
      </c>
    </row>
    <row r="158" spans="1:10" x14ac:dyDescent="0.3">
      <c r="A158" s="22">
        <f t="shared" si="41"/>
        <v>142</v>
      </c>
      <c r="B158" s="54" t="s">
        <v>374</v>
      </c>
      <c r="C158" s="53" t="s">
        <v>284</v>
      </c>
      <c r="D158" s="24">
        <f>+'B-9 2024'!I158</f>
        <v>135.159999999999</v>
      </c>
      <c r="E158" s="24">
        <v>0</v>
      </c>
      <c r="F158" s="24">
        <v>0</v>
      </c>
      <c r="G158" s="24">
        <v>0</v>
      </c>
      <c r="H158" s="24">
        <v>0</v>
      </c>
      <c r="I158" s="24">
        <v>135.159999999999</v>
      </c>
      <c r="J158" s="24">
        <v>135.15999999999897</v>
      </c>
    </row>
    <row r="159" spans="1:10" x14ac:dyDescent="0.3">
      <c r="A159" s="22">
        <f t="shared" si="41"/>
        <v>143</v>
      </c>
      <c r="B159" s="54" t="s">
        <v>375</v>
      </c>
      <c r="C159" s="53" t="s">
        <v>285</v>
      </c>
      <c r="D159" s="24">
        <f>+'B-9 2024'!I159</f>
        <v>-909.03</v>
      </c>
      <c r="E159" s="24">
        <v>0</v>
      </c>
      <c r="F159" s="24">
        <v>0</v>
      </c>
      <c r="G159" s="24">
        <v>0</v>
      </c>
      <c r="H159" s="24">
        <v>0</v>
      </c>
      <c r="I159" s="24">
        <v>-909.03</v>
      </c>
      <c r="J159" s="24">
        <v>-909.03000000000009</v>
      </c>
    </row>
    <row r="160" spans="1:10" x14ac:dyDescent="0.3">
      <c r="A160" s="22">
        <f t="shared" si="41"/>
        <v>144</v>
      </c>
      <c r="B160" s="54" t="s">
        <v>376</v>
      </c>
      <c r="C160" s="53" t="s">
        <v>286</v>
      </c>
      <c r="D160" s="24">
        <f>+'B-9 2024'!I160</f>
        <v>-284.01</v>
      </c>
      <c r="E160" s="24">
        <v>0</v>
      </c>
      <c r="F160" s="24">
        <v>0</v>
      </c>
      <c r="G160" s="24">
        <v>0</v>
      </c>
      <c r="H160" s="24">
        <v>0</v>
      </c>
      <c r="I160" s="24">
        <v>-284.01</v>
      </c>
      <c r="J160" s="24">
        <v>-284.0100000000001</v>
      </c>
    </row>
    <row r="161" spans="1:10" x14ac:dyDescent="0.3">
      <c r="A161" s="22">
        <f t="shared" si="41"/>
        <v>145</v>
      </c>
      <c r="B161" s="54" t="s">
        <v>377</v>
      </c>
      <c r="C161" s="53" t="s">
        <v>287</v>
      </c>
      <c r="D161" s="24">
        <f>+'B-9 2024'!I161</f>
        <v>-65.39</v>
      </c>
      <c r="E161" s="24">
        <v>0</v>
      </c>
      <c r="F161" s="24">
        <v>0</v>
      </c>
      <c r="G161" s="24">
        <v>0</v>
      </c>
      <c r="H161" s="24">
        <v>0</v>
      </c>
      <c r="I161" s="24">
        <v>-65.39</v>
      </c>
      <c r="J161" s="24">
        <v>-65.39</v>
      </c>
    </row>
    <row r="162" spans="1:10" x14ac:dyDescent="0.3">
      <c r="A162" s="22">
        <f t="shared" si="41"/>
        <v>146</v>
      </c>
      <c r="B162" s="54" t="s">
        <v>721</v>
      </c>
      <c r="C162" s="23"/>
      <c r="D162" s="27">
        <f>SUM(D155:D161)</f>
        <v>-1142.7602487000011</v>
      </c>
      <c r="E162" s="27">
        <f t="shared" ref="E162:H162" si="46">SUM(E155:E161)</f>
        <v>0.14487564999999999</v>
      </c>
      <c r="F162" s="27">
        <f>SUM(F155:F161)</f>
        <v>0</v>
      </c>
      <c r="G162" s="27">
        <f t="shared" si="46"/>
        <v>0</v>
      </c>
      <c r="H162" s="27">
        <f t="shared" si="46"/>
        <v>0</v>
      </c>
      <c r="I162" s="27">
        <f t="shared" ref="I162:J162" si="47">SUM(I155:I161)</f>
        <v>-1142.6153730500012</v>
      </c>
      <c r="J162" s="27">
        <f t="shared" si="47"/>
        <v>-1142.6878108750013</v>
      </c>
    </row>
    <row r="163" spans="1:10" x14ac:dyDescent="0.3">
      <c r="A163" s="22">
        <f t="shared" si="41"/>
        <v>147</v>
      </c>
      <c r="B163" s="23"/>
      <c r="C163" s="23"/>
      <c r="D163" s="30"/>
      <c r="E163" s="30"/>
      <c r="F163" s="30"/>
      <c r="G163" s="30"/>
      <c r="H163" s="30"/>
      <c r="I163" s="30"/>
      <c r="J163" s="30"/>
    </row>
    <row r="164" spans="1:10" x14ac:dyDescent="0.3">
      <c r="A164" s="22">
        <f t="shared" si="41"/>
        <v>148</v>
      </c>
      <c r="B164" s="23" t="s">
        <v>102</v>
      </c>
      <c r="C164" s="23" t="s">
        <v>282</v>
      </c>
      <c r="D164" s="24">
        <f>+'B-9 2024'!I164</f>
        <v>1375.2716527508439</v>
      </c>
      <c r="E164" s="24">
        <v>183.11643379512327</v>
      </c>
      <c r="F164" s="24">
        <v>0.95999999999999985</v>
      </c>
      <c r="G164" s="24">
        <v>0</v>
      </c>
      <c r="H164" s="24">
        <v>0</v>
      </c>
      <c r="I164" s="24">
        <v>1557.4280865459607</v>
      </c>
      <c r="J164" s="24">
        <v>1466.1449835602534</v>
      </c>
    </row>
    <row r="165" spans="1:10" x14ac:dyDescent="0.3">
      <c r="A165" s="22">
        <f t="shared" si="41"/>
        <v>149</v>
      </c>
      <c r="B165" s="23" t="s">
        <v>103</v>
      </c>
      <c r="C165" s="23" t="s">
        <v>283</v>
      </c>
      <c r="D165" s="24">
        <f>+'B-9 2024'!I165</f>
        <v>2597.7607767898403</v>
      </c>
      <c r="E165" s="24">
        <v>197.36307593013598</v>
      </c>
      <c r="F165" s="24">
        <v>21</v>
      </c>
      <c r="G165" s="24">
        <v>0</v>
      </c>
      <c r="H165" s="24">
        <v>0</v>
      </c>
      <c r="I165" s="24">
        <v>2774.1238527199762</v>
      </c>
      <c r="J165" s="24">
        <v>2685.7523230759684</v>
      </c>
    </row>
    <row r="166" spans="1:10" x14ac:dyDescent="0.3">
      <c r="A166" s="22">
        <f t="shared" si="41"/>
        <v>150</v>
      </c>
      <c r="B166" s="23" t="s">
        <v>104</v>
      </c>
      <c r="C166" s="23" t="s">
        <v>284</v>
      </c>
      <c r="D166" s="24">
        <f>+'B-9 2024'!I166</f>
        <v>5822.869476464828</v>
      </c>
      <c r="E166" s="24">
        <v>753.88207035387597</v>
      </c>
      <c r="F166" s="24">
        <v>10.32</v>
      </c>
      <c r="G166" s="24">
        <v>0</v>
      </c>
      <c r="H166" s="24">
        <v>0</v>
      </c>
      <c r="I166" s="24">
        <v>6566.4315468186951</v>
      </c>
      <c r="J166" s="24">
        <v>6193.7465807658455</v>
      </c>
    </row>
    <row r="167" spans="1:10" x14ac:dyDescent="0.3">
      <c r="A167" s="22">
        <f t="shared" si="41"/>
        <v>151</v>
      </c>
      <c r="B167" s="23" t="s">
        <v>105</v>
      </c>
      <c r="C167" s="23" t="s">
        <v>285</v>
      </c>
      <c r="D167" s="24">
        <f>+'B-9 2024'!I167</f>
        <v>12.8434595799725</v>
      </c>
      <c r="E167" s="24">
        <v>11.736554062128896</v>
      </c>
      <c r="F167" s="24">
        <v>0</v>
      </c>
      <c r="G167" s="24">
        <v>0</v>
      </c>
      <c r="H167" s="24">
        <v>0</v>
      </c>
      <c r="I167" s="24">
        <v>24.580013642101399</v>
      </c>
      <c r="J167" s="24">
        <v>18.466140622365497</v>
      </c>
    </row>
    <row r="168" spans="1:10" x14ac:dyDescent="0.3">
      <c r="A168" s="22">
        <f t="shared" si="41"/>
        <v>152</v>
      </c>
      <c r="B168" s="23" t="s">
        <v>106</v>
      </c>
      <c r="C168" s="23" t="s">
        <v>285</v>
      </c>
      <c r="D168" s="24">
        <f>+'B-9 2024'!I168</f>
        <v>4606.0114530000001</v>
      </c>
      <c r="E168" s="24">
        <v>3.1858365000000077</v>
      </c>
      <c r="F168" s="24">
        <v>61.79999999999999</v>
      </c>
      <c r="G168" s="24">
        <v>0</v>
      </c>
      <c r="H168" s="24">
        <v>0</v>
      </c>
      <c r="I168" s="24">
        <v>4547.3972895000106</v>
      </c>
      <c r="J168" s="24">
        <v>4576.7076758333378</v>
      </c>
    </row>
    <row r="169" spans="1:10" x14ac:dyDescent="0.3">
      <c r="A169" s="22">
        <f t="shared" si="41"/>
        <v>153</v>
      </c>
      <c r="B169" s="23" t="s">
        <v>107</v>
      </c>
      <c r="C169" s="23" t="s">
        <v>286</v>
      </c>
      <c r="D169" s="24">
        <f>+'B-9 2024'!I169</f>
        <v>2066.1834700071954</v>
      </c>
      <c r="E169" s="24">
        <v>232.38588616813831</v>
      </c>
      <c r="F169" s="24">
        <v>2.52</v>
      </c>
      <c r="G169" s="24">
        <v>0</v>
      </c>
      <c r="H169" s="24">
        <v>0</v>
      </c>
      <c r="I169" s="24">
        <v>2296.0493561753383</v>
      </c>
      <c r="J169" s="24">
        <v>2180.820656448735</v>
      </c>
    </row>
    <row r="170" spans="1:10" x14ac:dyDescent="0.3">
      <c r="A170" s="22">
        <f t="shared" si="41"/>
        <v>154</v>
      </c>
      <c r="B170" s="23" t="s">
        <v>108</v>
      </c>
      <c r="C170" s="23" t="s">
        <v>287</v>
      </c>
      <c r="D170" s="24">
        <f>+'B-9 2024'!I170</f>
        <v>78.678765947635128</v>
      </c>
      <c r="E170" s="24">
        <v>16.002378160623792</v>
      </c>
      <c r="F170" s="24">
        <v>0</v>
      </c>
      <c r="G170" s="24">
        <v>0</v>
      </c>
      <c r="H170" s="24">
        <v>0</v>
      </c>
      <c r="I170" s="24">
        <v>94.681144108259005</v>
      </c>
      <c r="J170" s="24">
        <v>86.663385349442933</v>
      </c>
    </row>
    <row r="171" spans="1:10" x14ac:dyDescent="0.3">
      <c r="A171" s="22">
        <f t="shared" si="41"/>
        <v>155</v>
      </c>
      <c r="B171" s="23" t="s">
        <v>722</v>
      </c>
      <c r="C171" s="23"/>
      <c r="D171" s="27">
        <f>SUM(D164:D170)</f>
        <v>16559.619054540315</v>
      </c>
      <c r="E171" s="27">
        <f t="shared" ref="E171:H171" si="48">SUM(E164:E170)</f>
        <v>1397.6722349700262</v>
      </c>
      <c r="F171" s="27">
        <f>SUM(F164:F170)</f>
        <v>96.59999999999998</v>
      </c>
      <c r="G171" s="27">
        <f t="shared" ref="G171" si="49">SUM(G164:G170)</f>
        <v>0</v>
      </c>
      <c r="H171" s="27">
        <f t="shared" si="48"/>
        <v>0</v>
      </c>
      <c r="I171" s="27">
        <f t="shared" ref="I171:J171" si="50">SUM(I164:I170)</f>
        <v>17860.691289510341</v>
      </c>
      <c r="J171" s="27">
        <f t="shared" si="50"/>
        <v>17208.301745655946</v>
      </c>
    </row>
    <row r="172" spans="1:10" x14ac:dyDescent="0.3">
      <c r="A172" s="22">
        <f t="shared" si="41"/>
        <v>156</v>
      </c>
      <c r="B172" s="23"/>
      <c r="C172" s="23"/>
      <c r="D172" s="30"/>
      <c r="E172" s="30"/>
      <c r="F172" s="30"/>
      <c r="G172" s="30"/>
      <c r="H172" s="30"/>
      <c r="I172" s="30"/>
      <c r="J172" s="30"/>
    </row>
    <row r="173" spans="1:10" x14ac:dyDescent="0.3">
      <c r="A173" s="22">
        <f t="shared" si="41"/>
        <v>157</v>
      </c>
      <c r="B173" s="23" t="s">
        <v>109</v>
      </c>
      <c r="C173" s="23" t="s">
        <v>282</v>
      </c>
      <c r="D173" s="24">
        <f>+'B-9 2024'!I173</f>
        <v>145.78624506711952</v>
      </c>
      <c r="E173" s="24">
        <v>1.9167801225265928</v>
      </c>
      <c r="F173" s="24">
        <v>0</v>
      </c>
      <c r="G173" s="24">
        <v>0</v>
      </c>
      <c r="H173" s="24">
        <v>0</v>
      </c>
      <c r="I173" s="24">
        <v>147.70302518964525</v>
      </c>
      <c r="J173" s="24">
        <v>146.74463512838236</v>
      </c>
    </row>
    <row r="174" spans="1:10" x14ac:dyDescent="0.3">
      <c r="A174" s="22">
        <f t="shared" si="41"/>
        <v>158</v>
      </c>
      <c r="B174" s="23" t="s">
        <v>110</v>
      </c>
      <c r="C174" s="23" t="s">
        <v>283</v>
      </c>
      <c r="D174" s="24">
        <f>+'B-9 2024'!I174</f>
        <v>149.88725029683701</v>
      </c>
      <c r="E174" s="24">
        <v>0.74504264252335217</v>
      </c>
      <c r="F174" s="24">
        <v>0</v>
      </c>
      <c r="G174" s="24">
        <v>0</v>
      </c>
      <c r="H174" s="24">
        <v>0</v>
      </c>
      <c r="I174" s="24">
        <v>150.63229293936101</v>
      </c>
      <c r="J174" s="24">
        <v>150.25977161809908</v>
      </c>
    </row>
    <row r="175" spans="1:10" x14ac:dyDescent="0.3">
      <c r="A175" s="22">
        <f t="shared" si="41"/>
        <v>159</v>
      </c>
      <c r="B175" s="23" t="s">
        <v>111</v>
      </c>
      <c r="C175" s="23" t="s">
        <v>284</v>
      </c>
      <c r="D175" s="24">
        <f>+'B-9 2024'!I175</f>
        <v>6374.9663336939047</v>
      </c>
      <c r="E175" s="24">
        <v>1351.9156473008304</v>
      </c>
      <c r="F175" s="24">
        <v>0</v>
      </c>
      <c r="G175" s="24">
        <v>0</v>
      </c>
      <c r="H175" s="24">
        <v>0</v>
      </c>
      <c r="I175" s="24">
        <v>7726.8819809947454</v>
      </c>
      <c r="J175" s="24">
        <v>7050.9241573443269</v>
      </c>
    </row>
    <row r="176" spans="1:10" x14ac:dyDescent="0.3">
      <c r="A176" s="22">
        <f t="shared" si="41"/>
        <v>160</v>
      </c>
      <c r="B176" s="23" t="s">
        <v>112</v>
      </c>
      <c r="C176" s="23" t="s">
        <v>285</v>
      </c>
      <c r="D176" s="24">
        <f>+'B-9 2024'!I176</f>
        <v>1988.6059480782751</v>
      </c>
      <c r="E176" s="24">
        <v>113.43522106090956</v>
      </c>
      <c r="F176" s="24">
        <v>0</v>
      </c>
      <c r="G176" s="24">
        <v>0</v>
      </c>
      <c r="H176" s="24">
        <v>0</v>
      </c>
      <c r="I176" s="24">
        <v>2102.0411691391846</v>
      </c>
      <c r="J176" s="24">
        <v>2045.3235586087296</v>
      </c>
    </row>
    <row r="177" spans="1:10" x14ac:dyDescent="0.3">
      <c r="A177" s="22">
        <f t="shared" si="41"/>
        <v>161</v>
      </c>
      <c r="B177" s="23" t="s">
        <v>113</v>
      </c>
      <c r="C177" s="23" t="s">
        <v>286</v>
      </c>
      <c r="D177" s="24">
        <f>+'B-9 2024'!I177</f>
        <v>174.636967717499</v>
      </c>
      <c r="E177" s="24">
        <v>14.853885907249998</v>
      </c>
      <c r="F177" s="24">
        <v>5.16</v>
      </c>
      <c r="G177" s="24">
        <v>0</v>
      </c>
      <c r="H177" s="24">
        <v>0</v>
      </c>
      <c r="I177" s="24">
        <v>184.33085362474901</v>
      </c>
      <c r="J177" s="24">
        <v>179.50440733779078</v>
      </c>
    </row>
    <row r="178" spans="1:10" x14ac:dyDescent="0.3">
      <c r="A178" s="22">
        <f t="shared" si="41"/>
        <v>162</v>
      </c>
      <c r="B178" s="23" t="s">
        <v>114</v>
      </c>
      <c r="C178" s="23" t="s">
        <v>287</v>
      </c>
      <c r="D178" s="24">
        <f>+'B-9 2024'!I178</f>
        <v>264.64573234279396</v>
      </c>
      <c r="E178" s="24">
        <v>263.01425034352644</v>
      </c>
      <c r="F178" s="24">
        <v>0</v>
      </c>
      <c r="G178" s="24">
        <v>0</v>
      </c>
      <c r="H178" s="24">
        <v>0</v>
      </c>
      <c r="I178" s="24">
        <v>527.65998268632086</v>
      </c>
      <c r="J178" s="24">
        <v>396.15285751455764</v>
      </c>
    </row>
    <row r="179" spans="1:10" x14ac:dyDescent="0.3">
      <c r="A179" s="22">
        <f t="shared" si="41"/>
        <v>163</v>
      </c>
      <c r="B179" s="23" t="s">
        <v>723</v>
      </c>
      <c r="C179" s="23"/>
      <c r="D179" s="27">
        <f>SUM(D173:D178)</f>
        <v>9098.5284771964289</v>
      </c>
      <c r="E179" s="27">
        <f t="shared" ref="E179:H179" si="51">SUM(E173:E178)</f>
        <v>1745.8808273775662</v>
      </c>
      <c r="F179" s="27">
        <f>SUM(F173:F178)</f>
        <v>5.16</v>
      </c>
      <c r="G179" s="27">
        <f t="shared" ref="G179" si="52">SUM(G173:G178)</f>
        <v>0</v>
      </c>
      <c r="H179" s="27">
        <f t="shared" si="51"/>
        <v>0</v>
      </c>
      <c r="I179" s="27">
        <f t="shared" ref="I179:J179" si="53">SUM(I173:I178)</f>
        <v>10839.249304574005</v>
      </c>
      <c r="J179" s="27">
        <f t="shared" si="53"/>
        <v>9968.9093875518865</v>
      </c>
    </row>
    <row r="180" spans="1:10" x14ac:dyDescent="0.3">
      <c r="A180" s="22">
        <f t="shared" si="41"/>
        <v>164</v>
      </c>
      <c r="B180" s="23"/>
      <c r="C180" s="23"/>
      <c r="D180" s="30"/>
      <c r="E180" s="30"/>
      <c r="F180" s="30"/>
      <c r="G180" s="30"/>
      <c r="H180" s="30"/>
      <c r="I180" s="30"/>
      <c r="J180" s="30"/>
    </row>
    <row r="181" spans="1:10" x14ac:dyDescent="0.3">
      <c r="A181" s="22">
        <f t="shared" si="41"/>
        <v>165</v>
      </c>
      <c r="B181" s="23" t="s">
        <v>115</v>
      </c>
      <c r="C181" s="23" t="s">
        <v>282</v>
      </c>
      <c r="D181" s="24">
        <f>+'B-9 2024'!I181</f>
        <v>1691.49047890676</v>
      </c>
      <c r="E181" s="24">
        <v>186.78317638613865</v>
      </c>
      <c r="F181" s="24">
        <v>0</v>
      </c>
      <c r="G181" s="24">
        <v>0</v>
      </c>
      <c r="H181" s="24">
        <v>0</v>
      </c>
      <c r="I181" s="24">
        <v>1878.2736552929</v>
      </c>
      <c r="J181" s="24">
        <v>1784.8820670998275</v>
      </c>
    </row>
    <row r="182" spans="1:10" x14ac:dyDescent="0.3">
      <c r="A182" s="22">
        <f t="shared" si="41"/>
        <v>166</v>
      </c>
      <c r="B182" s="23" t="s">
        <v>116</v>
      </c>
      <c r="C182" s="23" t="s">
        <v>283</v>
      </c>
      <c r="D182" s="24">
        <f>+'B-9 2024'!I182</f>
        <v>1794.0899340032599</v>
      </c>
      <c r="E182" s="24">
        <v>148.11543599673092</v>
      </c>
      <c r="F182" s="24">
        <v>0</v>
      </c>
      <c r="G182" s="24">
        <v>0</v>
      </c>
      <c r="H182" s="24">
        <v>0</v>
      </c>
      <c r="I182" s="24">
        <v>1942.2053700000001</v>
      </c>
      <c r="J182" s="24">
        <v>1875.1739081510773</v>
      </c>
    </row>
    <row r="183" spans="1:10" x14ac:dyDescent="0.3">
      <c r="A183" s="22">
        <f t="shared" si="41"/>
        <v>167</v>
      </c>
      <c r="B183" s="23" t="s">
        <v>117</v>
      </c>
      <c r="C183" s="23" t="s">
        <v>284</v>
      </c>
      <c r="D183" s="24">
        <f>+'B-9 2024'!I183</f>
        <v>12896.826779999999</v>
      </c>
      <c r="E183" s="24">
        <v>257.34338999999994</v>
      </c>
      <c r="F183" s="24">
        <v>0</v>
      </c>
      <c r="G183" s="24">
        <v>2972.0000000000041</v>
      </c>
      <c r="H183" s="24">
        <v>0</v>
      </c>
      <c r="I183" s="24">
        <v>10182.170169999999</v>
      </c>
      <c r="J183" s="24">
        <v>11539.498475</v>
      </c>
    </row>
    <row r="184" spans="1:10" x14ac:dyDescent="0.3">
      <c r="A184" s="22">
        <f t="shared" si="41"/>
        <v>168</v>
      </c>
      <c r="B184" s="23" t="s">
        <v>118</v>
      </c>
      <c r="C184" s="23" t="s">
        <v>285</v>
      </c>
      <c r="D184" s="24">
        <f>+'B-9 2024'!I184</f>
        <v>3649.2462990098898</v>
      </c>
      <c r="E184" s="24">
        <v>265.34330099010424</v>
      </c>
      <c r="F184" s="24">
        <v>0</v>
      </c>
      <c r="G184" s="24">
        <v>0</v>
      </c>
      <c r="H184" s="24">
        <v>0</v>
      </c>
      <c r="I184" s="24">
        <v>3914.5896000000002</v>
      </c>
      <c r="J184" s="24">
        <v>3807.6603853769916</v>
      </c>
    </row>
    <row r="185" spans="1:10" x14ac:dyDescent="0.3">
      <c r="A185" s="22">
        <f t="shared" si="41"/>
        <v>169</v>
      </c>
      <c r="B185" s="23" t="s">
        <v>119</v>
      </c>
      <c r="C185" s="23" t="s">
        <v>286</v>
      </c>
      <c r="D185" s="24">
        <f>+'B-9 2024'!I185</f>
        <v>986.104919148514</v>
      </c>
      <c r="E185" s="24">
        <v>132.9743312079207</v>
      </c>
      <c r="F185" s="24">
        <v>0</v>
      </c>
      <c r="G185" s="24">
        <v>0</v>
      </c>
      <c r="H185" s="24">
        <v>0</v>
      </c>
      <c r="I185" s="24">
        <v>1119.0792503564301</v>
      </c>
      <c r="J185" s="24">
        <v>1052.5920847524703</v>
      </c>
    </row>
    <row r="186" spans="1:10" x14ac:dyDescent="0.3">
      <c r="A186" s="22">
        <f t="shared" si="41"/>
        <v>170</v>
      </c>
      <c r="B186" s="23" t="s">
        <v>120</v>
      </c>
      <c r="C186" s="23" t="s">
        <v>287</v>
      </c>
      <c r="D186" s="24">
        <f>+'B-9 2024'!I186</f>
        <v>467.24269633986898</v>
      </c>
      <c r="E186" s="24">
        <v>59.917278235294532</v>
      </c>
      <c r="F186" s="24">
        <v>2.0399999999999996</v>
      </c>
      <c r="G186" s="24">
        <v>0</v>
      </c>
      <c r="H186" s="24">
        <v>0</v>
      </c>
      <c r="I186" s="24">
        <v>525.11997457516293</v>
      </c>
      <c r="J186" s="24">
        <v>496.19753601307178</v>
      </c>
    </row>
    <row r="187" spans="1:10" x14ac:dyDescent="0.3">
      <c r="A187" s="22">
        <f t="shared" si="41"/>
        <v>171</v>
      </c>
      <c r="B187" s="23" t="s">
        <v>121</v>
      </c>
      <c r="C187" s="23" t="s">
        <v>287</v>
      </c>
      <c r="D187" s="24">
        <f>+'B-9 2024'!I187</f>
        <v>21.33</v>
      </c>
      <c r="E187" s="24">
        <v>0</v>
      </c>
      <c r="F187" s="24">
        <v>0</v>
      </c>
      <c r="G187" s="24">
        <v>0</v>
      </c>
      <c r="H187" s="24">
        <v>0</v>
      </c>
      <c r="I187" s="24">
        <v>21.33</v>
      </c>
      <c r="J187" s="24">
        <v>21.329999999999991</v>
      </c>
    </row>
    <row r="188" spans="1:10" x14ac:dyDescent="0.3">
      <c r="A188" s="22">
        <f t="shared" si="41"/>
        <v>172</v>
      </c>
      <c r="B188" s="23" t="s">
        <v>724</v>
      </c>
      <c r="C188" s="23"/>
      <c r="D188" s="27">
        <f>SUM(D181:D187)</f>
        <v>21506.331107408292</v>
      </c>
      <c r="E188" s="27">
        <f t="shared" ref="E188:H188" si="54">SUM(E181:E187)</f>
        <v>1050.476912816189</v>
      </c>
      <c r="F188" s="27">
        <f>SUM(F181:F187)</f>
        <v>2.0399999999999996</v>
      </c>
      <c r="G188" s="27">
        <f t="shared" ref="G188" si="55">SUM(G181:G187)</f>
        <v>2972.0000000000041</v>
      </c>
      <c r="H188" s="27">
        <f t="shared" si="54"/>
        <v>0</v>
      </c>
      <c r="I188" s="27">
        <f t="shared" ref="I188:J188" si="56">SUM(I181:I187)</f>
        <v>19582.768020224492</v>
      </c>
      <c r="J188" s="27">
        <f t="shared" si="56"/>
        <v>20577.334456393441</v>
      </c>
    </row>
    <row r="189" spans="1:10" x14ac:dyDescent="0.3">
      <c r="A189" s="22">
        <f t="shared" si="41"/>
        <v>173</v>
      </c>
      <c r="B189" s="23"/>
      <c r="C189" s="23"/>
      <c r="D189" s="24"/>
      <c r="E189" s="24"/>
      <c r="F189" s="24"/>
      <c r="G189" s="24"/>
      <c r="H189" s="24"/>
      <c r="I189" s="24"/>
      <c r="J189" s="24"/>
    </row>
    <row r="190" spans="1:10" x14ac:dyDescent="0.3">
      <c r="A190" s="22">
        <f t="shared" si="41"/>
        <v>174</v>
      </c>
      <c r="B190" s="29" t="s">
        <v>122</v>
      </c>
      <c r="C190" s="29" t="s">
        <v>282</v>
      </c>
      <c r="D190" s="24">
        <f>+'B-9 2024'!I190</f>
        <v>3496.9890500413012</v>
      </c>
      <c r="E190" s="24">
        <v>82.337507673557127</v>
      </c>
      <c r="F190" s="24">
        <v>56.880000000000017</v>
      </c>
      <c r="G190" s="24">
        <v>45.143000000000001</v>
      </c>
      <c r="H190" s="24">
        <v>0</v>
      </c>
      <c r="I190" s="24">
        <v>3477.3035577148671</v>
      </c>
      <c r="J190" s="24">
        <v>3484.9614205563007</v>
      </c>
    </row>
    <row r="191" spans="1:10" x14ac:dyDescent="0.3">
      <c r="A191" s="22">
        <f t="shared" si="41"/>
        <v>175</v>
      </c>
      <c r="B191" s="29" t="s">
        <v>123</v>
      </c>
      <c r="C191" s="29" t="s">
        <v>283</v>
      </c>
      <c r="D191" s="24">
        <f>+'B-9 2024'!I191</f>
        <v>-150.44715194838</v>
      </c>
      <c r="E191" s="24">
        <v>17.141622041697687</v>
      </c>
      <c r="F191" s="24">
        <v>0</v>
      </c>
      <c r="G191" s="24">
        <v>59.807000000000002</v>
      </c>
      <c r="H191" s="24">
        <v>0</v>
      </c>
      <c r="I191" s="24">
        <v>-193.112529906682</v>
      </c>
      <c r="J191" s="24">
        <v>-172.84964861983858</v>
      </c>
    </row>
    <row r="192" spans="1:10" x14ac:dyDescent="0.3">
      <c r="A192" s="22">
        <f t="shared" si="41"/>
        <v>176</v>
      </c>
      <c r="B192" s="29" t="s">
        <v>124</v>
      </c>
      <c r="C192" s="29" t="s">
        <v>283</v>
      </c>
      <c r="D192" s="24">
        <f>+'B-9 2024'!I192</f>
        <v>6225.6540339999901</v>
      </c>
      <c r="E192" s="24">
        <v>3.616172999999995</v>
      </c>
      <c r="F192" s="24">
        <v>173.16000000000005</v>
      </c>
      <c r="G192" s="24">
        <v>0</v>
      </c>
      <c r="H192" s="24">
        <v>0</v>
      </c>
      <c r="I192" s="24">
        <v>6056.1102069999897</v>
      </c>
      <c r="J192" s="24">
        <v>6140.8900569999887</v>
      </c>
    </row>
    <row r="193" spans="1:10" x14ac:dyDescent="0.3">
      <c r="A193" s="22">
        <f t="shared" si="41"/>
        <v>177</v>
      </c>
      <c r="B193" s="29" t="s">
        <v>125</v>
      </c>
      <c r="C193" s="29" t="s">
        <v>284</v>
      </c>
      <c r="D193" s="24">
        <f>+'B-9 2024'!I193</f>
        <v>62071.377895694408</v>
      </c>
      <c r="E193" s="24">
        <v>701.46921422864159</v>
      </c>
      <c r="F193" s="24">
        <v>19.2</v>
      </c>
      <c r="G193" s="24">
        <v>488.61299999999994</v>
      </c>
      <c r="H193" s="24">
        <v>0</v>
      </c>
      <c r="I193" s="24">
        <v>62265.034109923043</v>
      </c>
      <c r="J193" s="24">
        <v>62105.352387936931</v>
      </c>
    </row>
    <row r="194" spans="1:10" x14ac:dyDescent="0.3">
      <c r="A194" s="22">
        <f t="shared" si="41"/>
        <v>178</v>
      </c>
      <c r="B194" s="29" t="s">
        <v>126</v>
      </c>
      <c r="C194" s="29" t="s">
        <v>284</v>
      </c>
      <c r="D194" s="24">
        <f>+'B-9 2024'!I194</f>
        <v>25.7178658706666</v>
      </c>
      <c r="E194" s="24">
        <v>30.48040013200001</v>
      </c>
      <c r="F194" s="24">
        <v>0</v>
      </c>
      <c r="G194" s="24">
        <v>0</v>
      </c>
      <c r="H194" s="24">
        <v>0</v>
      </c>
      <c r="I194" s="24">
        <v>56.1982660026666</v>
      </c>
      <c r="J194" s="24">
        <v>40.958065936666621</v>
      </c>
    </row>
    <row r="195" spans="1:10" x14ac:dyDescent="0.3">
      <c r="A195" s="22">
        <f t="shared" si="41"/>
        <v>179</v>
      </c>
      <c r="B195" s="29" t="s">
        <v>127</v>
      </c>
      <c r="C195" s="29" t="s">
        <v>285</v>
      </c>
      <c r="D195" s="24">
        <f>+'B-9 2024'!I195</f>
        <v>17258.066450586444</v>
      </c>
      <c r="E195" s="24">
        <v>171.06319077984207</v>
      </c>
      <c r="F195" s="24">
        <v>0</v>
      </c>
      <c r="G195" s="24">
        <v>128.23499999999999</v>
      </c>
      <c r="H195" s="24">
        <v>0</v>
      </c>
      <c r="I195" s="24">
        <v>17300.894641366278</v>
      </c>
      <c r="J195" s="24">
        <v>17263.869584437867</v>
      </c>
    </row>
    <row r="196" spans="1:10" x14ac:dyDescent="0.3">
      <c r="A196" s="22">
        <f t="shared" si="41"/>
        <v>180</v>
      </c>
      <c r="B196" s="29" t="s">
        <v>128</v>
      </c>
      <c r="C196" s="29" t="s">
        <v>286</v>
      </c>
      <c r="D196" s="24">
        <f>+'B-9 2024'!I196</f>
        <v>4418.7916592956126</v>
      </c>
      <c r="E196" s="24">
        <v>84.108527160390068</v>
      </c>
      <c r="F196" s="24">
        <v>20.879999999999995</v>
      </c>
      <c r="G196" s="24">
        <v>52.625000000000007</v>
      </c>
      <c r="H196" s="24">
        <v>0</v>
      </c>
      <c r="I196" s="24">
        <v>4429.3951864560104</v>
      </c>
      <c r="J196" s="24">
        <v>4421.2236803575324</v>
      </c>
    </row>
    <row r="197" spans="1:10" x14ac:dyDescent="0.3">
      <c r="A197" s="22">
        <f t="shared" si="41"/>
        <v>181</v>
      </c>
      <c r="B197" s="29" t="s">
        <v>129</v>
      </c>
      <c r="C197" s="29" t="s">
        <v>287</v>
      </c>
      <c r="D197" s="24">
        <f>+'B-9 2024'!I197</f>
        <v>756.46636391178845</v>
      </c>
      <c r="E197" s="24">
        <v>-0.22298052622851056</v>
      </c>
      <c r="F197" s="24">
        <v>1.5599999999999996</v>
      </c>
      <c r="G197" s="24">
        <v>9.1679999999999993</v>
      </c>
      <c r="H197" s="24">
        <v>0</v>
      </c>
      <c r="I197" s="24">
        <v>745.51538338555963</v>
      </c>
      <c r="J197" s="24">
        <v>750.65554259035343</v>
      </c>
    </row>
    <row r="198" spans="1:10" x14ac:dyDescent="0.3">
      <c r="A198" s="22">
        <f t="shared" si="41"/>
        <v>182</v>
      </c>
      <c r="B198" s="56" t="s">
        <v>725</v>
      </c>
      <c r="C198" s="23"/>
      <c r="D198" s="27">
        <f>SUM(D190:D197)</f>
        <v>94102.616167451837</v>
      </c>
      <c r="E198" s="27">
        <f t="shared" ref="E198:H198" si="57">SUM(E190:E197)</f>
        <v>1089.9936544899001</v>
      </c>
      <c r="F198" s="27">
        <f>SUM(F190:F197)</f>
        <v>271.68000000000006</v>
      </c>
      <c r="G198" s="27">
        <f t="shared" ref="G198" si="58">SUM(G190:G197)</f>
        <v>783.59100000000001</v>
      </c>
      <c r="H198" s="27">
        <f t="shared" si="57"/>
        <v>0</v>
      </c>
      <c r="I198" s="27">
        <f t="shared" ref="I198:J198" si="59">SUM(I190:I197)</f>
        <v>94137.338821941739</v>
      </c>
      <c r="J198" s="27">
        <f t="shared" si="59"/>
        <v>94035.061090195799</v>
      </c>
    </row>
    <row r="199" spans="1:10" x14ac:dyDescent="0.3">
      <c r="A199" s="22">
        <f t="shared" si="41"/>
        <v>183</v>
      </c>
      <c r="B199" s="23"/>
      <c r="C199" s="23"/>
      <c r="D199" s="24"/>
      <c r="E199" s="24"/>
      <c r="F199" s="24"/>
      <c r="G199" s="24"/>
      <c r="H199" s="24"/>
      <c r="I199" s="24"/>
      <c r="J199" s="24"/>
    </row>
    <row r="200" spans="1:10" x14ac:dyDescent="0.3">
      <c r="A200" s="22">
        <f t="shared" si="41"/>
        <v>184</v>
      </c>
      <c r="B200" s="29" t="s">
        <v>130</v>
      </c>
      <c r="C200" s="29" t="s">
        <v>282</v>
      </c>
      <c r="D200" s="24">
        <f>+'B-9 2024'!I200</f>
        <v>5662.0405838316701</v>
      </c>
      <c r="E200" s="24">
        <v>276.22430356435609</v>
      </c>
      <c r="F200" s="24">
        <v>24.24</v>
      </c>
      <c r="G200" s="24">
        <v>0</v>
      </c>
      <c r="H200" s="24">
        <v>0</v>
      </c>
      <c r="I200" s="24">
        <v>5914.0248873960199</v>
      </c>
      <c r="J200" s="24">
        <v>5788.1152429471786</v>
      </c>
    </row>
    <row r="201" spans="1:10" x14ac:dyDescent="0.3">
      <c r="A201" s="22">
        <f t="shared" si="41"/>
        <v>185</v>
      </c>
      <c r="B201" s="29" t="s">
        <v>131</v>
      </c>
      <c r="C201" s="29" t="s">
        <v>283</v>
      </c>
      <c r="D201" s="24">
        <f>+'B-9 2024'!I201</f>
        <v>7837.2218702058799</v>
      </c>
      <c r="E201" s="24">
        <v>567.26911005882357</v>
      </c>
      <c r="F201" s="24">
        <v>20.879999999999995</v>
      </c>
      <c r="G201" s="24">
        <v>0</v>
      </c>
      <c r="H201" s="24">
        <v>0</v>
      </c>
      <c r="I201" s="24">
        <v>8383.6109802647097</v>
      </c>
      <c r="J201" s="24">
        <v>8110.5044973823542</v>
      </c>
    </row>
    <row r="202" spans="1:10" x14ac:dyDescent="0.3">
      <c r="A202" s="22">
        <f t="shared" si="41"/>
        <v>186</v>
      </c>
      <c r="B202" s="29" t="s">
        <v>132</v>
      </c>
      <c r="C202" s="29" t="s">
        <v>284</v>
      </c>
      <c r="D202" s="24">
        <f>+'B-9 2024'!I202</f>
        <v>26589.439999999999</v>
      </c>
      <c r="E202" s="24">
        <v>0</v>
      </c>
      <c r="F202" s="24">
        <v>13.199999999999998</v>
      </c>
      <c r="G202" s="24">
        <v>0</v>
      </c>
      <c r="H202" s="24">
        <v>0</v>
      </c>
      <c r="I202" s="24">
        <v>26576.240000000002</v>
      </c>
      <c r="J202" s="24">
        <v>26582.84</v>
      </c>
    </row>
    <row r="203" spans="1:10" x14ac:dyDescent="0.3">
      <c r="A203" s="22">
        <f t="shared" si="41"/>
        <v>187</v>
      </c>
      <c r="B203" s="29" t="s">
        <v>133</v>
      </c>
      <c r="C203" s="29" t="s">
        <v>285</v>
      </c>
      <c r="D203" s="24">
        <f>+'B-9 2024'!I203</f>
        <v>7858.6549759999998</v>
      </c>
      <c r="E203" s="24">
        <v>9.4424879999999991</v>
      </c>
      <c r="F203" s="24">
        <v>0</v>
      </c>
      <c r="G203" s="24">
        <v>0</v>
      </c>
      <c r="H203" s="24">
        <v>0</v>
      </c>
      <c r="I203" s="24">
        <v>7868.0974639999995</v>
      </c>
      <c r="J203" s="24">
        <v>7863.3762199999992</v>
      </c>
    </row>
    <row r="204" spans="1:10" x14ac:dyDescent="0.3">
      <c r="A204" s="22">
        <f t="shared" si="41"/>
        <v>188</v>
      </c>
      <c r="B204" s="29" t="s">
        <v>134</v>
      </c>
      <c r="C204" s="29" t="s">
        <v>286</v>
      </c>
      <c r="D204" s="24">
        <f>+'B-9 2024'!I204</f>
        <v>6372.1284006600699</v>
      </c>
      <c r="E204" s="24">
        <v>361.01594113861444</v>
      </c>
      <c r="F204" s="24">
        <v>21.84</v>
      </c>
      <c r="G204" s="24">
        <v>0</v>
      </c>
      <c r="H204" s="24">
        <v>0</v>
      </c>
      <c r="I204" s="24">
        <v>6711.3043417986801</v>
      </c>
      <c r="J204" s="24">
        <v>6541.8024390594082</v>
      </c>
    </row>
    <row r="205" spans="1:10" x14ac:dyDescent="0.3">
      <c r="A205" s="22">
        <f t="shared" si="41"/>
        <v>189</v>
      </c>
      <c r="B205" s="29" t="s">
        <v>135</v>
      </c>
      <c r="C205" s="29" t="s">
        <v>287</v>
      </c>
      <c r="D205" s="24">
        <f>+'B-9 2024'!I205</f>
        <v>827.62739494934601</v>
      </c>
      <c r="E205" s="24">
        <v>61.691542215686383</v>
      </c>
      <c r="F205" s="24">
        <v>4.4400000000000004</v>
      </c>
      <c r="G205" s="24">
        <v>0</v>
      </c>
      <c r="H205" s="24">
        <v>0</v>
      </c>
      <c r="I205" s="24">
        <v>884.87893716503197</v>
      </c>
      <c r="J205" s="24">
        <v>856.26723681862688</v>
      </c>
    </row>
    <row r="206" spans="1:10" x14ac:dyDescent="0.3">
      <c r="A206" s="22">
        <f t="shared" si="41"/>
        <v>190</v>
      </c>
      <c r="B206" s="56" t="s">
        <v>726</v>
      </c>
      <c r="C206" s="23"/>
      <c r="D206" s="27">
        <f>SUM(D200:D205)</f>
        <v>55147.113225646965</v>
      </c>
      <c r="E206" s="27">
        <f t="shared" ref="E206:H206" si="60">SUM(E200:E205)</f>
        <v>1275.6433849774805</v>
      </c>
      <c r="F206" s="27">
        <f>SUM(F200:F205)</f>
        <v>84.59999999999998</v>
      </c>
      <c r="G206" s="27">
        <f t="shared" ref="G206" si="61">SUM(G200:G205)</f>
        <v>0</v>
      </c>
      <c r="H206" s="27">
        <f t="shared" si="60"/>
        <v>0</v>
      </c>
      <c r="I206" s="27">
        <f t="shared" ref="I206:J206" si="62">SUM(I200:I205)</f>
        <v>56338.156610624443</v>
      </c>
      <c r="J206" s="27">
        <f t="shared" si="62"/>
        <v>55742.905636207564</v>
      </c>
    </row>
    <row r="207" spans="1:10" x14ac:dyDescent="0.3">
      <c r="A207" s="22">
        <f t="shared" si="41"/>
        <v>191</v>
      </c>
      <c r="B207" s="23"/>
      <c r="C207" s="23"/>
      <c r="D207" s="24"/>
      <c r="E207" s="24"/>
      <c r="F207" s="24"/>
      <c r="G207" s="24"/>
      <c r="H207" s="24"/>
      <c r="I207" s="24"/>
      <c r="J207" s="24"/>
    </row>
    <row r="208" spans="1:10" x14ac:dyDescent="0.3">
      <c r="A208" s="22">
        <f t="shared" si="41"/>
        <v>192</v>
      </c>
      <c r="B208" s="54" t="s">
        <v>136</v>
      </c>
      <c r="C208" s="54" t="s">
        <v>282</v>
      </c>
      <c r="D208" s="24">
        <f>+'B-9 2024'!I208</f>
        <v>182.932459999999</v>
      </c>
      <c r="E208" s="24">
        <v>34.071230000000007</v>
      </c>
      <c r="F208" s="24">
        <v>0</v>
      </c>
      <c r="G208" s="24">
        <v>0</v>
      </c>
      <c r="H208" s="24">
        <v>0</v>
      </c>
      <c r="I208" s="24">
        <v>217.00368999999901</v>
      </c>
      <c r="J208" s="24">
        <v>199.96807499999915</v>
      </c>
    </row>
    <row r="209" spans="1:10" x14ac:dyDescent="0.3">
      <c r="A209" s="22">
        <f t="shared" si="41"/>
        <v>193</v>
      </c>
      <c r="B209" s="54" t="s">
        <v>378</v>
      </c>
      <c r="C209" s="54" t="s">
        <v>283</v>
      </c>
      <c r="D209" s="24">
        <f>+'B-9 2024'!I209</f>
        <v>46.59</v>
      </c>
      <c r="E209" s="24">
        <v>0</v>
      </c>
      <c r="F209" s="24">
        <v>0</v>
      </c>
      <c r="G209" s="24">
        <v>0</v>
      </c>
      <c r="H209" s="24">
        <v>0</v>
      </c>
      <c r="I209" s="24">
        <v>46.59</v>
      </c>
      <c r="J209" s="24">
        <v>46.590000000000018</v>
      </c>
    </row>
    <row r="210" spans="1:10" x14ac:dyDescent="0.3">
      <c r="A210" s="22">
        <f t="shared" si="41"/>
        <v>194</v>
      </c>
      <c r="B210" s="54" t="s">
        <v>379</v>
      </c>
      <c r="C210" s="54" t="s">
        <v>284</v>
      </c>
      <c r="D210" s="24">
        <f>+'B-9 2024'!I210</f>
        <v>-177.87</v>
      </c>
      <c r="E210" s="24">
        <v>0</v>
      </c>
      <c r="F210" s="24">
        <v>0</v>
      </c>
      <c r="G210" s="24">
        <v>0</v>
      </c>
      <c r="H210" s="24">
        <v>0</v>
      </c>
      <c r="I210" s="24">
        <v>-177.87</v>
      </c>
      <c r="J210" s="24">
        <v>-177.86999999999995</v>
      </c>
    </row>
    <row r="211" spans="1:10" x14ac:dyDescent="0.3">
      <c r="A211" s="22">
        <f t="shared" ref="A211:A274" si="63">+A210+1</f>
        <v>195</v>
      </c>
      <c r="B211" s="54" t="s">
        <v>380</v>
      </c>
      <c r="C211" s="54" t="s">
        <v>285</v>
      </c>
      <c r="D211" s="24">
        <f>+'B-9 2024'!I211</f>
        <v>11.36</v>
      </c>
      <c r="E211" s="24">
        <v>0</v>
      </c>
      <c r="F211" s="24">
        <v>0</v>
      </c>
      <c r="G211" s="24">
        <v>0</v>
      </c>
      <c r="H211" s="24">
        <v>0</v>
      </c>
      <c r="I211" s="24">
        <v>11.36</v>
      </c>
      <c r="J211" s="24">
        <v>11.360000000000001</v>
      </c>
    </row>
    <row r="212" spans="1:10" x14ac:dyDescent="0.3">
      <c r="A212" s="22">
        <f t="shared" si="63"/>
        <v>196</v>
      </c>
      <c r="B212" s="54" t="s">
        <v>381</v>
      </c>
      <c r="C212" s="54" t="s">
        <v>286</v>
      </c>
      <c r="D212" s="24">
        <f>+'B-9 2024'!I212</f>
        <v>-204.66</v>
      </c>
      <c r="E212" s="24">
        <v>0</v>
      </c>
      <c r="F212" s="24">
        <v>0</v>
      </c>
      <c r="G212" s="24">
        <v>0</v>
      </c>
      <c r="H212" s="24">
        <v>0</v>
      </c>
      <c r="I212" s="24">
        <v>-204.66</v>
      </c>
      <c r="J212" s="24">
        <v>-204.66</v>
      </c>
    </row>
    <row r="213" spans="1:10" x14ac:dyDescent="0.3">
      <c r="A213" s="22">
        <f t="shared" si="63"/>
        <v>197</v>
      </c>
      <c r="B213" s="54" t="s">
        <v>137</v>
      </c>
      <c r="C213" s="54" t="s">
        <v>287</v>
      </c>
      <c r="D213" s="24">
        <f>+'B-9 2024'!I213</f>
        <v>-222.01</v>
      </c>
      <c r="E213" s="24">
        <v>0</v>
      </c>
      <c r="F213" s="24">
        <v>0</v>
      </c>
      <c r="G213" s="24">
        <v>0</v>
      </c>
      <c r="H213" s="24">
        <v>0</v>
      </c>
      <c r="I213" s="24">
        <v>-222.01</v>
      </c>
      <c r="J213" s="24">
        <v>-222.01000000000002</v>
      </c>
    </row>
    <row r="214" spans="1:10" x14ac:dyDescent="0.3">
      <c r="A214" s="22">
        <f t="shared" si="63"/>
        <v>198</v>
      </c>
      <c r="B214" s="53" t="s">
        <v>727</v>
      </c>
      <c r="C214" s="23"/>
      <c r="D214" s="27">
        <f t="shared" ref="D214:J214" si="64">SUM(D208:D213)</f>
        <v>-363.65754000000101</v>
      </c>
      <c r="E214" s="27">
        <f t="shared" si="64"/>
        <v>34.071230000000007</v>
      </c>
      <c r="F214" s="27">
        <f t="shared" si="64"/>
        <v>0</v>
      </c>
      <c r="G214" s="27">
        <f t="shared" si="64"/>
        <v>0</v>
      </c>
      <c r="H214" s="27">
        <f t="shared" si="64"/>
        <v>0</v>
      </c>
      <c r="I214" s="27">
        <f t="shared" si="64"/>
        <v>-329.58631000000099</v>
      </c>
      <c r="J214" s="27">
        <f t="shared" si="64"/>
        <v>-346.62192500000077</v>
      </c>
    </row>
    <row r="215" spans="1:10" x14ac:dyDescent="0.3">
      <c r="A215" s="22">
        <f t="shared" si="63"/>
        <v>199</v>
      </c>
      <c r="B215" s="23"/>
      <c r="C215" s="23"/>
      <c r="D215" s="24"/>
      <c r="E215" s="24"/>
      <c r="F215" s="24"/>
      <c r="G215" s="24"/>
      <c r="H215" s="24"/>
      <c r="I215" s="24"/>
      <c r="J215" s="24"/>
    </row>
    <row r="216" spans="1:10" x14ac:dyDescent="0.3">
      <c r="A216" s="22">
        <f t="shared" si="63"/>
        <v>200</v>
      </c>
      <c r="B216" s="29" t="s">
        <v>138</v>
      </c>
      <c r="C216" s="29" t="s">
        <v>282</v>
      </c>
      <c r="D216" s="24">
        <f>+'B-9 2024'!I216</f>
        <v>3581.4057532403267</v>
      </c>
      <c r="E216" s="24">
        <v>161.631470191255</v>
      </c>
      <c r="F216" s="24">
        <v>9</v>
      </c>
      <c r="G216" s="24">
        <v>8.5779999999999994</v>
      </c>
      <c r="H216" s="24">
        <v>0</v>
      </c>
      <c r="I216" s="24">
        <v>3725.4592234315751</v>
      </c>
      <c r="J216" s="24">
        <v>3650.9362354257319</v>
      </c>
    </row>
    <row r="217" spans="1:10" x14ac:dyDescent="0.3">
      <c r="A217" s="22">
        <f t="shared" si="63"/>
        <v>201</v>
      </c>
      <c r="B217" s="29" t="s">
        <v>139</v>
      </c>
      <c r="C217" s="29" t="s">
        <v>283</v>
      </c>
      <c r="D217" s="24">
        <f>+'B-9 2024'!I217</f>
        <v>-116.589079999999</v>
      </c>
      <c r="E217" s="24">
        <v>60.740460000000013</v>
      </c>
      <c r="F217" s="24">
        <v>0</v>
      </c>
      <c r="G217" s="24">
        <v>0</v>
      </c>
      <c r="H217" s="24">
        <v>0</v>
      </c>
      <c r="I217" s="24">
        <v>-55.848619999999293</v>
      </c>
      <c r="J217" s="24">
        <v>-86.218849999999264</v>
      </c>
    </row>
    <row r="218" spans="1:10" x14ac:dyDescent="0.3">
      <c r="A218" s="22">
        <f t="shared" si="63"/>
        <v>202</v>
      </c>
      <c r="B218" s="29" t="s">
        <v>140</v>
      </c>
      <c r="C218" s="29" t="s">
        <v>283</v>
      </c>
      <c r="D218" s="24">
        <f>+'B-9 2024'!I218</f>
        <v>2751.813742201859</v>
      </c>
      <c r="E218" s="24">
        <v>-296.11281040199327</v>
      </c>
      <c r="F218" s="24">
        <v>74.52</v>
      </c>
      <c r="G218" s="24">
        <v>10.289</v>
      </c>
      <c r="H218" s="24">
        <v>0</v>
      </c>
      <c r="I218" s="24">
        <v>2370.8919317998639</v>
      </c>
      <c r="J218" s="24">
        <v>2558.8786853392667</v>
      </c>
    </row>
    <row r="219" spans="1:10" x14ac:dyDescent="0.3">
      <c r="A219" s="22">
        <f t="shared" si="63"/>
        <v>203</v>
      </c>
      <c r="B219" s="29" t="s">
        <v>141</v>
      </c>
      <c r="C219" s="29" t="s">
        <v>284</v>
      </c>
      <c r="D219" s="24">
        <f>+'B-9 2024'!I219</f>
        <v>19186.117396566569</v>
      </c>
      <c r="E219" s="24">
        <v>1764.4982647119621</v>
      </c>
      <c r="F219" s="24">
        <v>659.40000000000009</v>
      </c>
      <c r="G219" s="24">
        <v>57.152999999999999</v>
      </c>
      <c r="H219" s="24">
        <v>0</v>
      </c>
      <c r="I219" s="24">
        <v>20234.062661278535</v>
      </c>
      <c r="J219" s="24">
        <v>19697.407252627865</v>
      </c>
    </row>
    <row r="220" spans="1:10" x14ac:dyDescent="0.3">
      <c r="A220" s="22">
        <f t="shared" si="63"/>
        <v>204</v>
      </c>
      <c r="B220" s="29" t="s">
        <v>142</v>
      </c>
      <c r="C220" s="29" t="s">
        <v>285</v>
      </c>
      <c r="D220" s="24">
        <f>+'B-9 2024'!I220</f>
        <v>3136.3121855768236</v>
      </c>
      <c r="E220" s="24">
        <v>156.48272321364547</v>
      </c>
      <c r="F220" s="24">
        <v>253.19999999999996</v>
      </c>
      <c r="G220" s="24">
        <v>9.0830000000000002</v>
      </c>
      <c r="H220" s="24">
        <v>0</v>
      </c>
      <c r="I220" s="24">
        <v>3030.5119087904695</v>
      </c>
      <c r="J220" s="24">
        <v>3081.6013477442225</v>
      </c>
    </row>
    <row r="221" spans="1:10" x14ac:dyDescent="0.3">
      <c r="A221" s="22">
        <f t="shared" si="63"/>
        <v>205</v>
      </c>
      <c r="B221" s="29" t="s">
        <v>143</v>
      </c>
      <c r="C221" s="29" t="s">
        <v>286</v>
      </c>
      <c r="D221" s="24">
        <f>+'B-9 2024'!I221</f>
        <v>3933.4608650442101</v>
      </c>
      <c r="E221" s="24">
        <v>328.84336718763979</v>
      </c>
      <c r="F221" s="24">
        <v>37.08</v>
      </c>
      <c r="G221" s="24">
        <v>11.442</v>
      </c>
      <c r="H221" s="24">
        <v>0</v>
      </c>
      <c r="I221" s="24">
        <v>4213.7822322318461</v>
      </c>
      <c r="J221" s="24">
        <v>4070.6826932381582</v>
      </c>
    </row>
    <row r="222" spans="1:10" x14ac:dyDescent="0.3">
      <c r="A222" s="22">
        <f t="shared" si="63"/>
        <v>206</v>
      </c>
      <c r="B222" s="29" t="s">
        <v>144</v>
      </c>
      <c r="C222" s="29" t="s">
        <v>287</v>
      </c>
      <c r="D222" s="24">
        <f>+'B-9 2024'!I222</f>
        <v>1307.6463809966931</v>
      </c>
      <c r="E222" s="24">
        <v>105.89609159503061</v>
      </c>
      <c r="F222" s="24">
        <v>25.200000000000006</v>
      </c>
      <c r="G222" s="24">
        <v>3.573</v>
      </c>
      <c r="H222" s="24">
        <v>0</v>
      </c>
      <c r="I222" s="24">
        <v>1384.7694725917233</v>
      </c>
      <c r="J222" s="24">
        <v>1345.3445093338332</v>
      </c>
    </row>
    <row r="223" spans="1:10" x14ac:dyDescent="0.3">
      <c r="A223" s="22">
        <f t="shared" si="63"/>
        <v>207</v>
      </c>
      <c r="B223" s="23" t="s">
        <v>728</v>
      </c>
      <c r="C223" s="23"/>
      <c r="D223" s="27">
        <f>SUM(D216:D222)</f>
        <v>33780.167243626478</v>
      </c>
      <c r="E223" s="27">
        <f t="shared" ref="E223:H223" si="65">SUM(E216:E222)</f>
        <v>2281.9795664975395</v>
      </c>
      <c r="F223" s="27">
        <f>SUM(F216:F222)</f>
        <v>1058.4000000000001</v>
      </c>
      <c r="G223" s="27">
        <f t="shared" ref="G223" si="66">SUM(G216:G222)</f>
        <v>100.11799999999998</v>
      </c>
      <c r="H223" s="27">
        <f t="shared" si="65"/>
        <v>0</v>
      </c>
      <c r="I223" s="27">
        <f t="shared" ref="I223:J223" si="67">SUM(I216:I222)</f>
        <v>34903.628810124013</v>
      </c>
      <c r="J223" s="27">
        <f t="shared" si="67"/>
        <v>34318.63187370907</v>
      </c>
    </row>
    <row r="224" spans="1:10" x14ac:dyDescent="0.3">
      <c r="A224" s="22">
        <f t="shared" si="63"/>
        <v>208</v>
      </c>
      <c r="B224" s="23"/>
      <c r="C224" s="23"/>
      <c r="D224" s="24"/>
      <c r="E224" s="24"/>
      <c r="F224" s="24"/>
      <c r="G224" s="24"/>
      <c r="H224" s="24"/>
      <c r="I224" s="24"/>
      <c r="J224" s="24"/>
    </row>
    <row r="225" spans="1:10" x14ac:dyDescent="0.3">
      <c r="A225" s="22">
        <f t="shared" si="63"/>
        <v>209</v>
      </c>
      <c r="B225" s="29" t="s">
        <v>145</v>
      </c>
      <c r="C225" s="29" t="s">
        <v>282</v>
      </c>
      <c r="D225" s="24">
        <f>+'B-9 2024'!I225</f>
        <v>7714.218571006405</v>
      </c>
      <c r="E225" s="24">
        <v>191.55953981119299</v>
      </c>
      <c r="F225" s="24">
        <v>2.4</v>
      </c>
      <c r="G225" s="24">
        <v>6.8670000000000009</v>
      </c>
      <c r="H225" s="24">
        <v>0</v>
      </c>
      <c r="I225" s="24">
        <v>7896.5111108175961</v>
      </c>
      <c r="J225" s="24">
        <v>7805.2055455146901</v>
      </c>
    </row>
    <row r="226" spans="1:10" x14ac:dyDescent="0.3">
      <c r="A226" s="22">
        <f t="shared" si="63"/>
        <v>210</v>
      </c>
      <c r="B226" s="29" t="s">
        <v>146</v>
      </c>
      <c r="C226" s="29" t="s">
        <v>283</v>
      </c>
      <c r="D226" s="24">
        <f>+'B-9 2024'!I226</f>
        <v>5779.4904878678808</v>
      </c>
      <c r="E226" s="24">
        <v>207.43966836127157</v>
      </c>
      <c r="F226" s="24">
        <v>0.3600000000000001</v>
      </c>
      <c r="G226" s="24">
        <v>5.4070000000000009</v>
      </c>
      <c r="H226" s="24">
        <v>0</v>
      </c>
      <c r="I226" s="24">
        <v>5981.1631562291523</v>
      </c>
      <c r="J226" s="24">
        <v>5880.199476748744</v>
      </c>
    </row>
    <row r="227" spans="1:10" x14ac:dyDescent="0.3">
      <c r="A227" s="22">
        <f t="shared" si="63"/>
        <v>211</v>
      </c>
      <c r="B227" s="29" t="s">
        <v>147</v>
      </c>
      <c r="C227" s="29" t="s">
        <v>284</v>
      </c>
      <c r="D227" s="24">
        <f>+'B-9 2024'!I227</f>
        <v>47502.039541637168</v>
      </c>
      <c r="E227" s="24">
        <v>2427.2446183795109</v>
      </c>
      <c r="F227" s="24">
        <v>352.13666666666631</v>
      </c>
      <c r="G227" s="24">
        <v>53.267000000000003</v>
      </c>
      <c r="H227" s="24">
        <v>0</v>
      </c>
      <c r="I227" s="24">
        <v>49523.880493350021</v>
      </c>
      <c r="J227" s="24">
        <v>48512.518716249804</v>
      </c>
    </row>
    <row r="228" spans="1:10" x14ac:dyDescent="0.3">
      <c r="A228" s="22">
        <f t="shared" si="63"/>
        <v>212</v>
      </c>
      <c r="B228" s="29" t="s">
        <v>148</v>
      </c>
      <c r="C228" s="29" t="s">
        <v>284</v>
      </c>
      <c r="D228" s="24">
        <f>+'B-9 2024'!I228</f>
        <v>-849.31892211449906</v>
      </c>
      <c r="E228" s="24">
        <v>192.64126688549993</v>
      </c>
      <c r="F228" s="24">
        <v>0</v>
      </c>
      <c r="G228" s="24">
        <v>0</v>
      </c>
      <c r="H228" s="24">
        <v>0</v>
      </c>
      <c r="I228" s="24">
        <v>-656.67765522899901</v>
      </c>
      <c r="J228" s="24">
        <v>-752.99828867174904</v>
      </c>
    </row>
    <row r="229" spans="1:10" x14ac:dyDescent="0.3">
      <c r="A229" s="22">
        <f t="shared" si="63"/>
        <v>213</v>
      </c>
      <c r="B229" s="29" t="s">
        <v>149</v>
      </c>
      <c r="C229" s="29" t="s">
        <v>285</v>
      </c>
      <c r="D229" s="24">
        <f>+'B-9 2024'!I229</f>
        <v>13314.888738451567</v>
      </c>
      <c r="E229" s="24">
        <v>431.21980031171194</v>
      </c>
      <c r="F229" s="24">
        <v>0</v>
      </c>
      <c r="G229" s="24">
        <v>12.14</v>
      </c>
      <c r="H229" s="24">
        <v>0</v>
      </c>
      <c r="I229" s="24">
        <v>13733.968538763229</v>
      </c>
      <c r="J229" s="24">
        <v>13524.141100145855</v>
      </c>
    </row>
    <row r="230" spans="1:10" x14ac:dyDescent="0.3">
      <c r="A230" s="22">
        <f t="shared" si="63"/>
        <v>214</v>
      </c>
      <c r="B230" s="29" t="s">
        <v>150</v>
      </c>
      <c r="C230" s="29" t="s">
        <v>286</v>
      </c>
      <c r="D230" s="24">
        <f>+'B-9 2024'!I230</f>
        <v>4534.7080517497552</v>
      </c>
      <c r="E230" s="24">
        <v>253.16889094125131</v>
      </c>
      <c r="F230" s="24">
        <v>1.4400000000000004</v>
      </c>
      <c r="G230" s="24">
        <v>4.8040000000000003</v>
      </c>
      <c r="H230" s="24">
        <v>0</v>
      </c>
      <c r="I230" s="24">
        <v>4781.6329426910061</v>
      </c>
      <c r="J230" s="24">
        <v>4658.0603754602871</v>
      </c>
    </row>
    <row r="231" spans="1:10" x14ac:dyDescent="0.3">
      <c r="A231" s="22">
        <f t="shared" si="63"/>
        <v>215</v>
      </c>
      <c r="B231" s="29" t="s">
        <v>151</v>
      </c>
      <c r="C231" s="29" t="s">
        <v>287</v>
      </c>
      <c r="D231" s="24">
        <f>+'B-9 2024'!I231</f>
        <v>592.71128390258707</v>
      </c>
      <c r="E231" s="24">
        <v>46.584098039714817</v>
      </c>
      <c r="F231" s="24">
        <v>0</v>
      </c>
      <c r="G231" s="24">
        <v>0.73399999999999999</v>
      </c>
      <c r="H231" s="24">
        <v>0</v>
      </c>
      <c r="I231" s="24">
        <v>638.56138194230232</v>
      </c>
      <c r="J231" s="24">
        <v>615.61902523013691</v>
      </c>
    </row>
    <row r="232" spans="1:10" x14ac:dyDescent="0.3">
      <c r="A232" s="22">
        <f t="shared" si="63"/>
        <v>216</v>
      </c>
      <c r="B232" s="23" t="s">
        <v>729</v>
      </c>
      <c r="C232" s="23"/>
      <c r="D232" s="27">
        <f>SUM(D225:D231)</f>
        <v>78588.737752500863</v>
      </c>
      <c r="E232" s="27">
        <f t="shared" ref="E232:H232" si="68">SUM(E225:E231)</f>
        <v>3749.8578827301535</v>
      </c>
      <c r="F232" s="27">
        <f>SUM(F225:F231)</f>
        <v>356.3366666666663</v>
      </c>
      <c r="G232" s="27">
        <f t="shared" ref="G232" si="69">SUM(G225:G231)</f>
        <v>83.218999999999994</v>
      </c>
      <c r="H232" s="27">
        <f t="shared" si="68"/>
        <v>0</v>
      </c>
      <c r="I232" s="27">
        <f t="shared" ref="I232:J232" si="70">SUM(I225:I231)</f>
        <v>81899.039968564321</v>
      </c>
      <c r="J232" s="27">
        <f t="shared" si="70"/>
        <v>80242.745950677767</v>
      </c>
    </row>
    <row r="233" spans="1:10" x14ac:dyDescent="0.3">
      <c r="A233" s="22">
        <f t="shared" si="63"/>
        <v>217</v>
      </c>
      <c r="B233" s="23"/>
      <c r="C233" s="23"/>
      <c r="D233" s="24"/>
      <c r="E233" s="24"/>
      <c r="F233" s="24"/>
      <c r="G233" s="24"/>
      <c r="H233" s="24"/>
      <c r="I233" s="24"/>
      <c r="J233" s="24"/>
    </row>
    <row r="234" spans="1:10" x14ac:dyDescent="0.3">
      <c r="A234" s="22">
        <f t="shared" si="63"/>
        <v>218</v>
      </c>
      <c r="B234" s="29" t="s">
        <v>152</v>
      </c>
      <c r="C234" s="29" t="s">
        <v>282</v>
      </c>
      <c r="D234" s="24">
        <f>+'B-9 2024'!I234</f>
        <v>1680.72723239273</v>
      </c>
      <c r="E234" s="24">
        <v>19.755680505408343</v>
      </c>
      <c r="F234" s="24">
        <v>2.0399999999999996</v>
      </c>
      <c r="G234" s="24">
        <v>0</v>
      </c>
      <c r="H234" s="24">
        <v>0</v>
      </c>
      <c r="I234" s="24">
        <v>1698.4429128981362</v>
      </c>
      <c r="J234" s="24">
        <v>1689.5865231297601</v>
      </c>
    </row>
    <row r="235" spans="1:10" x14ac:dyDescent="0.3">
      <c r="A235" s="22">
        <f t="shared" si="63"/>
        <v>219</v>
      </c>
      <c r="B235" s="29" t="s">
        <v>153</v>
      </c>
      <c r="C235" s="29" t="s">
        <v>283</v>
      </c>
      <c r="D235" s="24">
        <f>+'B-9 2024'!I235</f>
        <v>1366.5560419999899</v>
      </c>
      <c r="E235" s="24">
        <v>19.473043164070052</v>
      </c>
      <c r="F235" s="24">
        <v>46.919999999999987</v>
      </c>
      <c r="G235" s="24">
        <v>0</v>
      </c>
      <c r="H235" s="24">
        <v>0</v>
      </c>
      <c r="I235" s="24">
        <v>1339.1090851640599</v>
      </c>
      <c r="J235" s="24">
        <v>1352.8691220820247</v>
      </c>
    </row>
    <row r="236" spans="1:10" x14ac:dyDescent="0.3">
      <c r="A236" s="22">
        <f t="shared" si="63"/>
        <v>220</v>
      </c>
      <c r="B236" s="29" t="s">
        <v>154</v>
      </c>
      <c r="C236" s="29" t="s">
        <v>284</v>
      </c>
      <c r="D236" s="24">
        <f>+'B-9 2024'!I236</f>
        <v>20777.698381000002</v>
      </c>
      <c r="E236" s="24">
        <v>360.30319616058785</v>
      </c>
      <c r="F236" s="24">
        <v>0.8400000000000003</v>
      </c>
      <c r="G236" s="24">
        <v>0</v>
      </c>
      <c r="H236" s="24">
        <v>0</v>
      </c>
      <c r="I236" s="24">
        <v>21137.16157716059</v>
      </c>
      <c r="J236" s="24">
        <v>20957.430896663587</v>
      </c>
    </row>
    <row r="237" spans="1:10" x14ac:dyDescent="0.3">
      <c r="A237" s="22">
        <f t="shared" si="63"/>
        <v>221</v>
      </c>
      <c r="B237" s="29" t="s">
        <v>155</v>
      </c>
      <c r="C237" s="29" t="s">
        <v>285</v>
      </c>
      <c r="D237" s="24">
        <f>+'B-9 2024'!I237</f>
        <v>3643.8221696963601</v>
      </c>
      <c r="E237" s="24">
        <v>47.991097056222671</v>
      </c>
      <c r="F237" s="24">
        <v>0</v>
      </c>
      <c r="G237" s="24">
        <v>0</v>
      </c>
      <c r="H237" s="24">
        <v>0</v>
      </c>
      <c r="I237" s="24">
        <v>3691.8132667525783</v>
      </c>
      <c r="J237" s="24">
        <v>3667.8177182244699</v>
      </c>
    </row>
    <row r="238" spans="1:10" x14ac:dyDescent="0.3">
      <c r="A238" s="22">
        <f t="shared" si="63"/>
        <v>222</v>
      </c>
      <c r="B238" s="29" t="s">
        <v>156</v>
      </c>
      <c r="C238" s="29" t="s">
        <v>286</v>
      </c>
      <c r="D238" s="24">
        <f>+'B-9 2024'!I238</f>
        <v>3844.19415628465</v>
      </c>
      <c r="E238" s="24">
        <v>76.278598414353411</v>
      </c>
      <c r="F238" s="24">
        <v>1.6800000000000006</v>
      </c>
      <c r="G238" s="24">
        <v>0</v>
      </c>
      <c r="H238" s="24">
        <v>0</v>
      </c>
      <c r="I238" s="24">
        <v>3918.7927546990095</v>
      </c>
      <c r="J238" s="24">
        <v>3881.4955014555258</v>
      </c>
    </row>
    <row r="239" spans="1:10" x14ac:dyDescent="0.3">
      <c r="A239" s="22">
        <f t="shared" si="63"/>
        <v>223</v>
      </c>
      <c r="B239" s="29" t="s">
        <v>157</v>
      </c>
      <c r="C239" s="29" t="s">
        <v>287</v>
      </c>
      <c r="D239" s="24">
        <f>+'B-9 2024'!I239</f>
        <v>182.841710983659</v>
      </c>
      <c r="E239" s="24">
        <v>6.2882785736556954</v>
      </c>
      <c r="F239" s="24">
        <v>0</v>
      </c>
      <c r="G239" s="24">
        <v>0</v>
      </c>
      <c r="H239" s="24">
        <v>0</v>
      </c>
      <c r="I239" s="24">
        <v>189.12998955731533</v>
      </c>
      <c r="J239" s="24">
        <v>185.98585027048725</v>
      </c>
    </row>
    <row r="240" spans="1:10" x14ac:dyDescent="0.3">
      <c r="A240" s="22">
        <f t="shared" si="63"/>
        <v>224</v>
      </c>
      <c r="B240" s="23" t="s">
        <v>730</v>
      </c>
      <c r="C240" s="23"/>
      <c r="D240" s="27">
        <f>SUM(D234:D239)</f>
        <v>31495.839692357393</v>
      </c>
      <c r="E240" s="27">
        <f t="shared" ref="E240:H240" si="71">SUM(E234:E239)</f>
        <v>530.08989387429801</v>
      </c>
      <c r="F240" s="27">
        <f>SUM(F234:F239)</f>
        <v>51.47999999999999</v>
      </c>
      <c r="G240" s="27">
        <f t="shared" ref="G240" si="72">SUM(G234:G239)</f>
        <v>0</v>
      </c>
      <c r="H240" s="27">
        <f t="shared" si="71"/>
        <v>0</v>
      </c>
      <c r="I240" s="27">
        <f t="shared" ref="I240:J240" si="73">SUM(I234:I239)</f>
        <v>31974.449586231691</v>
      </c>
      <c r="J240" s="27">
        <f t="shared" si="73"/>
        <v>31735.185611825855</v>
      </c>
    </row>
    <row r="241" spans="1:10" x14ac:dyDescent="0.3">
      <c r="A241" s="22">
        <f t="shared" si="63"/>
        <v>225</v>
      </c>
      <c r="B241" s="23"/>
      <c r="C241" s="23"/>
      <c r="D241" s="24"/>
      <c r="E241" s="24"/>
      <c r="F241" s="24"/>
      <c r="G241" s="24"/>
      <c r="H241" s="24"/>
      <c r="I241" s="24"/>
      <c r="J241" s="24"/>
    </row>
    <row r="242" spans="1:10" x14ac:dyDescent="0.3">
      <c r="A242" s="22">
        <f t="shared" si="63"/>
        <v>226</v>
      </c>
      <c r="B242" s="29" t="s">
        <v>158</v>
      </c>
      <c r="C242" s="29" t="s">
        <v>282</v>
      </c>
      <c r="D242" s="24">
        <f>+'B-9 2024'!I242</f>
        <v>766.04855963600687</v>
      </c>
      <c r="E242" s="24">
        <v>40.714970465472007</v>
      </c>
      <c r="F242" s="24">
        <v>0</v>
      </c>
      <c r="G242" s="24">
        <v>0</v>
      </c>
      <c r="H242" s="24">
        <v>0</v>
      </c>
      <c r="I242" s="24">
        <v>806.76353010147886</v>
      </c>
      <c r="J242" s="24">
        <v>786.26232186260449</v>
      </c>
    </row>
    <row r="243" spans="1:10" x14ac:dyDescent="0.3">
      <c r="A243" s="22">
        <f t="shared" si="63"/>
        <v>227</v>
      </c>
      <c r="B243" s="29" t="s">
        <v>159</v>
      </c>
      <c r="C243" s="29" t="s">
        <v>283</v>
      </c>
      <c r="D243" s="24">
        <f>+'B-9 2024'!I243</f>
        <v>922.15076972158454</v>
      </c>
      <c r="E243" s="24">
        <v>222.18993819742587</v>
      </c>
      <c r="F243" s="24">
        <v>3.8399999999999994</v>
      </c>
      <c r="G243" s="24">
        <v>0</v>
      </c>
      <c r="H243" s="24">
        <v>0</v>
      </c>
      <c r="I243" s="24">
        <v>1140.5007079190091</v>
      </c>
      <c r="J243" s="24">
        <v>1031.0468000004139</v>
      </c>
    </row>
    <row r="244" spans="1:10" x14ac:dyDescent="0.3">
      <c r="A244" s="22">
        <f t="shared" si="63"/>
        <v>228</v>
      </c>
      <c r="B244" s="29" t="s">
        <v>160</v>
      </c>
      <c r="C244" s="29" t="s">
        <v>284</v>
      </c>
      <c r="D244" s="24">
        <f>+'B-9 2024'!I244</f>
        <v>31609.66047101</v>
      </c>
      <c r="E244" s="24">
        <v>1508.2998798451615</v>
      </c>
      <c r="F244" s="24">
        <v>0</v>
      </c>
      <c r="G244" s="24">
        <v>0</v>
      </c>
      <c r="H244" s="24">
        <v>0</v>
      </c>
      <c r="I244" s="24">
        <v>33117.960350855159</v>
      </c>
      <c r="J244" s="24">
        <v>32361.837071655256</v>
      </c>
    </row>
    <row r="245" spans="1:10" x14ac:dyDescent="0.3">
      <c r="A245" s="22">
        <f t="shared" si="63"/>
        <v>229</v>
      </c>
      <c r="B245" s="29" t="s">
        <v>161</v>
      </c>
      <c r="C245" s="29" t="s">
        <v>284</v>
      </c>
      <c r="D245" s="24">
        <f>+'B-9 2024'!I245</f>
        <v>-3014.5450679999999</v>
      </c>
      <c r="E245" s="24">
        <v>0</v>
      </c>
      <c r="F245" s="24">
        <v>0</v>
      </c>
      <c r="G245" s="24">
        <v>0</v>
      </c>
      <c r="H245" s="24">
        <v>0</v>
      </c>
      <c r="I245" s="24">
        <v>-3014.5450679999999</v>
      </c>
      <c r="J245" s="24">
        <v>-3014.5450679999999</v>
      </c>
    </row>
    <row r="246" spans="1:10" x14ac:dyDescent="0.3">
      <c r="A246" s="22">
        <f t="shared" si="63"/>
        <v>230</v>
      </c>
      <c r="B246" s="29" t="s">
        <v>162</v>
      </c>
      <c r="C246" s="29" t="s">
        <v>285</v>
      </c>
      <c r="D246" s="24">
        <f>+'B-9 2024'!I246</f>
        <v>10675.984615617084</v>
      </c>
      <c r="E246" s="24">
        <v>255.46123580303643</v>
      </c>
      <c r="F246" s="24">
        <v>116.16000000000003</v>
      </c>
      <c r="G246" s="24">
        <v>0</v>
      </c>
      <c r="H246" s="24">
        <v>0</v>
      </c>
      <c r="I246" s="24">
        <v>10815.285851420169</v>
      </c>
      <c r="J246" s="24">
        <v>10745.439993902759</v>
      </c>
    </row>
    <row r="247" spans="1:10" x14ac:dyDescent="0.3">
      <c r="A247" s="22">
        <f t="shared" si="63"/>
        <v>231</v>
      </c>
      <c r="B247" s="29" t="s">
        <v>163</v>
      </c>
      <c r="C247" s="29" t="s">
        <v>286</v>
      </c>
      <c r="D247" s="24">
        <f>+'B-9 2024'!I247</f>
        <v>4625.453086100847</v>
      </c>
      <c r="E247" s="24">
        <v>175.61771048341672</v>
      </c>
      <c r="F247" s="24">
        <v>5.5200000000000005</v>
      </c>
      <c r="G247" s="24">
        <v>0</v>
      </c>
      <c r="H247" s="24">
        <v>0</v>
      </c>
      <c r="I247" s="24">
        <v>4795.5507965842735</v>
      </c>
      <c r="J247" s="24">
        <v>4710.2955780722732</v>
      </c>
    </row>
    <row r="248" spans="1:10" x14ac:dyDescent="0.3">
      <c r="A248" s="22">
        <f t="shared" si="63"/>
        <v>232</v>
      </c>
      <c r="B248" s="29" t="s">
        <v>164</v>
      </c>
      <c r="C248" s="29" t="s">
        <v>287</v>
      </c>
      <c r="D248" s="24">
        <f>+'B-9 2024'!I248</f>
        <v>108.17650484537884</v>
      </c>
      <c r="E248" s="24">
        <v>4.4505216314324407</v>
      </c>
      <c r="F248" s="24">
        <v>0</v>
      </c>
      <c r="G248" s="24">
        <v>0</v>
      </c>
      <c r="H248" s="24">
        <v>0</v>
      </c>
      <c r="I248" s="24">
        <v>112.6270264768111</v>
      </c>
      <c r="J248" s="24">
        <v>110.39592781690453</v>
      </c>
    </row>
    <row r="249" spans="1:10" x14ac:dyDescent="0.3">
      <c r="A249" s="22">
        <f t="shared" si="63"/>
        <v>233</v>
      </c>
      <c r="B249" s="23" t="s">
        <v>731</v>
      </c>
      <c r="C249" s="23"/>
      <c r="D249" s="27">
        <f>SUM(D242:D248)</f>
        <v>45692.928938930905</v>
      </c>
      <c r="E249" s="27">
        <f t="shared" ref="E249:H249" si="74">SUM(E242:E248)</f>
        <v>2206.7342564259452</v>
      </c>
      <c r="F249" s="27">
        <f>SUM(F242:F248)</f>
        <v>125.52000000000002</v>
      </c>
      <c r="G249" s="27">
        <f t="shared" ref="G249" si="75">SUM(G242:G248)</f>
        <v>0</v>
      </c>
      <c r="H249" s="27">
        <f t="shared" si="74"/>
        <v>0</v>
      </c>
      <c r="I249" s="27">
        <f t="shared" ref="I249:J249" si="76">SUM(I242:I248)</f>
        <v>47774.143195356897</v>
      </c>
      <c r="J249" s="27">
        <f t="shared" si="76"/>
        <v>46730.732625310207</v>
      </c>
    </row>
    <row r="250" spans="1:10" x14ac:dyDescent="0.3">
      <c r="A250" s="22">
        <f t="shared" si="63"/>
        <v>234</v>
      </c>
      <c r="B250" s="23"/>
      <c r="C250" s="23"/>
      <c r="D250" s="24"/>
      <c r="E250" s="24"/>
      <c r="F250" s="24"/>
      <c r="G250" s="24"/>
      <c r="H250" s="24"/>
      <c r="I250" s="24"/>
      <c r="J250" s="24"/>
    </row>
    <row r="251" spans="1:10" x14ac:dyDescent="0.3">
      <c r="A251" s="22">
        <f t="shared" si="63"/>
        <v>235</v>
      </c>
      <c r="B251" s="29" t="s">
        <v>165</v>
      </c>
      <c r="C251" s="29" t="s">
        <v>287</v>
      </c>
      <c r="D251" s="24">
        <f>+'B-9 2024'!I251</f>
        <v>44.96</v>
      </c>
      <c r="E251" s="24">
        <v>0</v>
      </c>
      <c r="F251" s="24">
        <v>0</v>
      </c>
      <c r="G251" s="24">
        <v>0</v>
      </c>
      <c r="H251" s="24">
        <v>0</v>
      </c>
      <c r="I251" s="24">
        <v>44.96</v>
      </c>
      <c r="J251" s="24">
        <v>44.959999999999994</v>
      </c>
    </row>
    <row r="252" spans="1:10" x14ac:dyDescent="0.3">
      <c r="A252" s="22">
        <f t="shared" si="63"/>
        <v>236</v>
      </c>
      <c r="B252" s="23"/>
      <c r="C252" s="23"/>
      <c r="D252" s="24"/>
      <c r="E252" s="24"/>
      <c r="F252" s="24"/>
      <c r="G252" s="24"/>
      <c r="H252" s="24"/>
      <c r="I252" s="24"/>
      <c r="J252" s="24"/>
    </row>
    <row r="253" spans="1:10" x14ac:dyDescent="0.3">
      <c r="A253" s="22">
        <f t="shared" si="63"/>
        <v>237</v>
      </c>
      <c r="B253" s="29" t="s">
        <v>382</v>
      </c>
      <c r="C253" s="29" t="s">
        <v>282</v>
      </c>
      <c r="D253" s="24">
        <f>+'B-9 2024'!I253</f>
        <v>27.92</v>
      </c>
      <c r="E253" s="24">
        <v>0</v>
      </c>
      <c r="F253" s="24">
        <v>0</v>
      </c>
      <c r="G253" s="24">
        <v>0</v>
      </c>
      <c r="H253" s="24">
        <v>0</v>
      </c>
      <c r="I253" s="24">
        <v>27.92</v>
      </c>
      <c r="J253" s="24">
        <v>27.920000000000012</v>
      </c>
    </row>
    <row r="254" spans="1:10" x14ac:dyDescent="0.3">
      <c r="A254" s="22">
        <f t="shared" si="63"/>
        <v>238</v>
      </c>
      <c r="B254" s="29" t="s">
        <v>383</v>
      </c>
      <c r="C254" s="29" t="s">
        <v>283</v>
      </c>
      <c r="D254" s="24">
        <f>+'B-9 2024'!I254</f>
        <v>10.79</v>
      </c>
      <c r="E254" s="24">
        <v>0</v>
      </c>
      <c r="F254" s="24">
        <v>0</v>
      </c>
      <c r="G254" s="24">
        <v>0</v>
      </c>
      <c r="H254" s="24">
        <v>0</v>
      </c>
      <c r="I254" s="24">
        <v>10.79</v>
      </c>
      <c r="J254" s="24">
        <v>10.789999999999996</v>
      </c>
    </row>
    <row r="255" spans="1:10" x14ac:dyDescent="0.3">
      <c r="A255" s="22">
        <f t="shared" si="63"/>
        <v>239</v>
      </c>
      <c r="B255" s="29" t="s">
        <v>384</v>
      </c>
      <c r="C255" s="29" t="s">
        <v>284</v>
      </c>
      <c r="D255" s="24">
        <f>+'B-9 2024'!I255</f>
        <v>13.27</v>
      </c>
      <c r="E255" s="24">
        <v>0</v>
      </c>
      <c r="F255" s="24">
        <v>0</v>
      </c>
      <c r="G255" s="24">
        <v>0</v>
      </c>
      <c r="H255" s="24">
        <v>0</v>
      </c>
      <c r="I255" s="24">
        <v>13.27</v>
      </c>
      <c r="J255" s="24">
        <v>13.270000000000001</v>
      </c>
    </row>
    <row r="256" spans="1:10" x14ac:dyDescent="0.3">
      <c r="A256" s="22">
        <f t="shared" si="63"/>
        <v>240</v>
      </c>
      <c r="B256" s="29" t="s">
        <v>385</v>
      </c>
      <c r="C256" s="29" t="s">
        <v>285</v>
      </c>
      <c r="D256" s="24">
        <f>+'B-9 2024'!I256</f>
        <v>2.4900000000000002</v>
      </c>
      <c r="E256" s="24">
        <v>0</v>
      </c>
      <c r="F256" s="24">
        <v>0</v>
      </c>
      <c r="G256" s="24">
        <v>0</v>
      </c>
      <c r="H256" s="24">
        <v>0</v>
      </c>
      <c r="I256" s="24">
        <v>2.4900000000000002</v>
      </c>
      <c r="J256" s="24">
        <v>2.4900000000000011</v>
      </c>
    </row>
    <row r="257" spans="1:10" x14ac:dyDescent="0.3">
      <c r="A257" s="22">
        <f t="shared" si="63"/>
        <v>241</v>
      </c>
      <c r="B257" s="29" t="s">
        <v>386</v>
      </c>
      <c r="C257" s="29" t="s">
        <v>286</v>
      </c>
      <c r="D257" s="24">
        <f>+'B-9 2024'!I257</f>
        <v>-20.74</v>
      </c>
      <c r="E257" s="24">
        <v>0</v>
      </c>
      <c r="F257" s="24">
        <v>0</v>
      </c>
      <c r="G257" s="24">
        <v>0</v>
      </c>
      <c r="H257" s="24">
        <v>0</v>
      </c>
      <c r="I257" s="24">
        <v>-20.74</v>
      </c>
      <c r="J257" s="24">
        <v>-20.740000000000002</v>
      </c>
    </row>
    <row r="258" spans="1:10" x14ac:dyDescent="0.3">
      <c r="A258" s="22">
        <f t="shared" si="63"/>
        <v>242</v>
      </c>
      <c r="B258" s="29" t="s">
        <v>387</v>
      </c>
      <c r="C258" s="29" t="s">
        <v>287</v>
      </c>
      <c r="D258" s="24">
        <f>+'B-9 2024'!I258</f>
        <v>365.9</v>
      </c>
      <c r="E258" s="24">
        <v>0</v>
      </c>
      <c r="F258" s="24">
        <v>0</v>
      </c>
      <c r="G258" s="24">
        <v>0</v>
      </c>
      <c r="H258" s="24">
        <v>0</v>
      </c>
      <c r="I258" s="24">
        <v>365.9</v>
      </c>
      <c r="J258" s="24">
        <v>365.9</v>
      </c>
    </row>
    <row r="259" spans="1:10" x14ac:dyDescent="0.3">
      <c r="A259" s="22">
        <f t="shared" si="63"/>
        <v>243</v>
      </c>
      <c r="B259" s="23" t="s">
        <v>732</v>
      </c>
      <c r="C259" s="23"/>
      <c r="D259" s="27">
        <f>SUM(D253:D258)</f>
        <v>399.63</v>
      </c>
      <c r="E259" s="27">
        <f t="shared" ref="E259:H259" si="77">SUM(E253:E258)</f>
        <v>0</v>
      </c>
      <c r="F259" s="27">
        <f>SUM(F253:F258)</f>
        <v>0</v>
      </c>
      <c r="G259" s="27">
        <f t="shared" si="77"/>
        <v>0</v>
      </c>
      <c r="H259" s="27">
        <f t="shared" si="77"/>
        <v>0</v>
      </c>
      <c r="I259" s="27">
        <f t="shared" ref="I259:J259" si="78">SUM(I253:I258)</f>
        <v>399.63</v>
      </c>
      <c r="J259" s="27">
        <f t="shared" si="78"/>
        <v>399.63</v>
      </c>
    </row>
    <row r="260" spans="1:10" x14ac:dyDescent="0.3">
      <c r="A260" s="22">
        <f t="shared" si="63"/>
        <v>244</v>
      </c>
      <c r="B260" s="23"/>
      <c r="C260" s="23"/>
      <c r="D260" s="24"/>
      <c r="E260" s="24"/>
      <c r="F260" s="24"/>
      <c r="G260" s="24"/>
      <c r="H260" s="24"/>
      <c r="I260" s="24"/>
      <c r="J260" s="24"/>
    </row>
    <row r="261" spans="1:10" x14ac:dyDescent="0.3">
      <c r="A261" s="22">
        <f t="shared" si="63"/>
        <v>245</v>
      </c>
      <c r="B261" s="29" t="s">
        <v>388</v>
      </c>
      <c r="C261" s="29" t="s">
        <v>282</v>
      </c>
      <c r="D261" s="24">
        <f>+'B-9 2024'!I261</f>
        <v>2681.451309402109</v>
      </c>
      <c r="E261" s="24">
        <v>245.4344952000875</v>
      </c>
      <c r="F261" s="24">
        <v>12.600000000000003</v>
      </c>
      <c r="G261" s="24">
        <v>13.030000000000001</v>
      </c>
      <c r="H261" s="24">
        <v>0</v>
      </c>
      <c r="I261" s="24">
        <v>2901.2558046021932</v>
      </c>
      <c r="J261" s="24">
        <v>2794.6639677056905</v>
      </c>
    </row>
    <row r="262" spans="1:10" x14ac:dyDescent="0.3">
      <c r="A262" s="22">
        <f t="shared" si="63"/>
        <v>246</v>
      </c>
      <c r="B262" s="29" t="s">
        <v>389</v>
      </c>
      <c r="C262" s="29" t="s">
        <v>283</v>
      </c>
      <c r="D262" s="24">
        <f>+'B-9 2024'!I262</f>
        <v>4685.9124709120879</v>
      </c>
      <c r="E262" s="24">
        <v>252.61798539873092</v>
      </c>
      <c r="F262" s="24">
        <v>0</v>
      </c>
      <c r="G262" s="24">
        <v>17.84</v>
      </c>
      <c r="H262" s="24">
        <v>0</v>
      </c>
      <c r="I262" s="24">
        <v>4920.6904563108237</v>
      </c>
      <c r="J262" s="24">
        <v>4807.7905405345309</v>
      </c>
    </row>
    <row r="263" spans="1:10" x14ac:dyDescent="0.3">
      <c r="A263" s="22">
        <f t="shared" si="63"/>
        <v>247</v>
      </c>
      <c r="B263" s="29" t="s">
        <v>390</v>
      </c>
      <c r="C263" s="29" t="s">
        <v>284</v>
      </c>
      <c r="D263" s="24">
        <f>+'B-9 2024'!I263</f>
        <v>16036.354304440973</v>
      </c>
      <c r="E263" s="24">
        <v>1213.8999892268721</v>
      </c>
      <c r="F263" s="24">
        <v>319.92000000000007</v>
      </c>
      <c r="G263" s="24">
        <v>80.444000000000003</v>
      </c>
      <c r="H263" s="24">
        <v>0</v>
      </c>
      <c r="I263" s="24">
        <v>16849.890293667846</v>
      </c>
      <c r="J263" s="24">
        <v>16464.391016746715</v>
      </c>
    </row>
    <row r="264" spans="1:10" x14ac:dyDescent="0.3">
      <c r="A264" s="22">
        <f t="shared" si="63"/>
        <v>248</v>
      </c>
      <c r="B264" s="29" t="s">
        <v>391</v>
      </c>
      <c r="C264" s="29" t="s">
        <v>285</v>
      </c>
      <c r="D264" s="24">
        <f>+'B-9 2024'!I264</f>
        <v>4181.4237507678063</v>
      </c>
      <c r="E264" s="24">
        <v>305.51665239154136</v>
      </c>
      <c r="F264" s="24">
        <v>131.64000000000001</v>
      </c>
      <c r="G264" s="24">
        <v>20.276000000000003</v>
      </c>
      <c r="H264" s="24">
        <v>0</v>
      </c>
      <c r="I264" s="24">
        <v>4335.0244031593402</v>
      </c>
      <c r="J264" s="24">
        <v>4263.757205169275</v>
      </c>
    </row>
    <row r="265" spans="1:10" x14ac:dyDescent="0.3">
      <c r="A265" s="22">
        <f t="shared" si="63"/>
        <v>249</v>
      </c>
      <c r="B265" s="29" t="s">
        <v>392</v>
      </c>
      <c r="C265" s="29" t="s">
        <v>286</v>
      </c>
      <c r="D265" s="24">
        <f>+'B-9 2024'!I265</f>
        <v>1856.554507317019</v>
      </c>
      <c r="E265" s="24">
        <v>230.95124521473087</v>
      </c>
      <c r="F265" s="24">
        <v>0.3600000000000001</v>
      </c>
      <c r="G265" s="24">
        <v>17.876000000000001</v>
      </c>
      <c r="H265" s="24">
        <v>0</v>
      </c>
      <c r="I265" s="24">
        <v>2069.2697525317494</v>
      </c>
      <c r="J265" s="24">
        <v>1967.4110196671531</v>
      </c>
    </row>
    <row r="266" spans="1:10" x14ac:dyDescent="0.3">
      <c r="A266" s="22">
        <f t="shared" si="63"/>
        <v>250</v>
      </c>
      <c r="B266" s="29" t="s">
        <v>393</v>
      </c>
      <c r="C266" s="29" t="s">
        <v>287</v>
      </c>
      <c r="D266" s="24">
        <f>+'B-9 2024'!I266</f>
        <v>488.12129029626789</v>
      </c>
      <c r="E266" s="24">
        <v>74.24478558080574</v>
      </c>
      <c r="F266" s="24">
        <v>3</v>
      </c>
      <c r="G266" s="24">
        <v>5.8120000000000003</v>
      </c>
      <c r="H266" s="24">
        <v>0</v>
      </c>
      <c r="I266" s="24">
        <v>553.55407587707396</v>
      </c>
      <c r="J266" s="24">
        <v>522.3077188081395</v>
      </c>
    </row>
    <row r="267" spans="1:10" x14ac:dyDescent="0.3">
      <c r="A267" s="22">
        <f t="shared" si="63"/>
        <v>251</v>
      </c>
      <c r="B267" s="23" t="s">
        <v>733</v>
      </c>
      <c r="C267" s="23"/>
      <c r="D267" s="27">
        <f>SUM(D261:D266)</f>
        <v>29929.817633136263</v>
      </c>
      <c r="E267" s="27">
        <f t="shared" ref="E267:H267" si="79">SUM(E261:E266)</f>
        <v>2322.6651530127688</v>
      </c>
      <c r="F267" s="27">
        <f>SUM(F261:F266)</f>
        <v>467.5200000000001</v>
      </c>
      <c r="G267" s="27">
        <f t="shared" si="79"/>
        <v>155.27800000000002</v>
      </c>
      <c r="H267" s="27">
        <f t="shared" si="79"/>
        <v>0</v>
      </c>
      <c r="I267" s="27">
        <f t="shared" ref="I267:J267" si="80">SUM(I261:I266)</f>
        <v>31629.684786149024</v>
      </c>
      <c r="J267" s="27">
        <f t="shared" si="80"/>
        <v>30820.321468631508</v>
      </c>
    </row>
    <row r="268" spans="1:10" x14ac:dyDescent="0.3">
      <c r="A268" s="22">
        <f t="shared" si="63"/>
        <v>252</v>
      </c>
      <c r="B268" s="23"/>
      <c r="C268" s="23"/>
      <c r="D268" s="24"/>
      <c r="E268" s="24"/>
      <c r="F268" s="24"/>
      <c r="G268" s="24"/>
      <c r="H268" s="24"/>
      <c r="I268" s="24"/>
      <c r="J268" s="24"/>
    </row>
    <row r="269" spans="1:10" x14ac:dyDescent="0.3">
      <c r="A269" s="22">
        <f t="shared" si="63"/>
        <v>253</v>
      </c>
      <c r="B269" s="29" t="s">
        <v>394</v>
      </c>
      <c r="C269" s="29" t="s">
        <v>282</v>
      </c>
      <c r="D269" s="24">
        <f>+'B-9 2024'!I269</f>
        <v>-282.35999999999899</v>
      </c>
      <c r="E269" s="24">
        <v>0</v>
      </c>
      <c r="F269" s="24">
        <v>0</v>
      </c>
      <c r="G269" s="24">
        <v>0</v>
      </c>
      <c r="H269" s="24">
        <v>0</v>
      </c>
      <c r="I269" s="24">
        <v>-282.35999999999899</v>
      </c>
      <c r="J269" s="24">
        <v>-282.35999999999888</v>
      </c>
    </row>
    <row r="270" spans="1:10" x14ac:dyDescent="0.3">
      <c r="A270" s="22">
        <f t="shared" si="63"/>
        <v>254</v>
      </c>
      <c r="B270" s="29" t="s">
        <v>395</v>
      </c>
      <c r="C270" s="29" t="s">
        <v>283</v>
      </c>
      <c r="D270" s="24">
        <f>+'B-9 2024'!I270</f>
        <v>1587.74</v>
      </c>
      <c r="E270" s="24">
        <v>0</v>
      </c>
      <c r="F270" s="24">
        <v>0</v>
      </c>
      <c r="G270" s="24">
        <v>0</v>
      </c>
      <c r="H270" s="24">
        <v>0</v>
      </c>
      <c r="I270" s="24">
        <v>1587.74</v>
      </c>
      <c r="J270" s="24">
        <v>1587.7400000000002</v>
      </c>
    </row>
    <row r="271" spans="1:10" x14ac:dyDescent="0.3">
      <c r="A271" s="22">
        <f t="shared" si="63"/>
        <v>255</v>
      </c>
      <c r="B271" s="29" t="s">
        <v>396</v>
      </c>
      <c r="C271" s="29" t="s">
        <v>284</v>
      </c>
      <c r="D271" s="24">
        <f>+'B-9 2024'!I271</f>
        <v>-4833.83</v>
      </c>
      <c r="E271" s="24">
        <v>0</v>
      </c>
      <c r="F271" s="24">
        <v>0</v>
      </c>
      <c r="G271" s="24">
        <v>0</v>
      </c>
      <c r="H271" s="24">
        <v>0</v>
      </c>
      <c r="I271" s="24">
        <v>-4833.83</v>
      </c>
      <c r="J271" s="24">
        <v>-4833.8300000000008</v>
      </c>
    </row>
    <row r="272" spans="1:10" x14ac:dyDescent="0.3">
      <c r="A272" s="22">
        <f t="shared" si="63"/>
        <v>256</v>
      </c>
      <c r="B272" s="29" t="s">
        <v>397</v>
      </c>
      <c r="C272" s="29" t="s">
        <v>285</v>
      </c>
      <c r="D272" s="24">
        <f>+'B-9 2024'!I272</f>
        <v>-1596.67</v>
      </c>
      <c r="E272" s="24">
        <v>0</v>
      </c>
      <c r="F272" s="24">
        <v>0</v>
      </c>
      <c r="G272" s="24">
        <v>0</v>
      </c>
      <c r="H272" s="24">
        <v>0</v>
      </c>
      <c r="I272" s="24">
        <v>-1596.67</v>
      </c>
      <c r="J272" s="24">
        <v>-1596.6699999999998</v>
      </c>
    </row>
    <row r="273" spans="1:10" x14ac:dyDescent="0.3">
      <c r="A273" s="22">
        <f t="shared" si="63"/>
        <v>257</v>
      </c>
      <c r="B273" s="29" t="s">
        <v>398</v>
      </c>
      <c r="C273" s="29" t="s">
        <v>286</v>
      </c>
      <c r="D273" s="24">
        <f>+'B-9 2024'!I273</f>
        <v>-1.58</v>
      </c>
      <c r="E273" s="24">
        <v>0</v>
      </c>
      <c r="F273" s="24">
        <v>0</v>
      </c>
      <c r="G273" s="24">
        <v>0</v>
      </c>
      <c r="H273" s="24">
        <v>0</v>
      </c>
      <c r="I273" s="24">
        <v>-1.58</v>
      </c>
      <c r="J273" s="24">
        <v>-1.5799999999999998</v>
      </c>
    </row>
    <row r="274" spans="1:10" x14ac:dyDescent="0.3">
      <c r="A274" s="22">
        <f t="shared" si="63"/>
        <v>258</v>
      </c>
      <c r="B274" s="29" t="s">
        <v>399</v>
      </c>
      <c r="C274" s="29" t="s">
        <v>287</v>
      </c>
      <c r="D274" s="24">
        <f>+'B-9 2024'!I274</f>
        <v>-8.73</v>
      </c>
      <c r="E274" s="24">
        <v>0</v>
      </c>
      <c r="F274" s="24">
        <v>0</v>
      </c>
      <c r="G274" s="24">
        <v>0</v>
      </c>
      <c r="H274" s="24">
        <v>0</v>
      </c>
      <c r="I274" s="24">
        <v>-8.73</v>
      </c>
      <c r="J274" s="24">
        <v>-8.7300000000000022</v>
      </c>
    </row>
    <row r="275" spans="1:10" x14ac:dyDescent="0.3">
      <c r="A275" s="22">
        <f t="shared" ref="A275:A338" si="81">+A274+1</f>
        <v>259</v>
      </c>
      <c r="B275" s="23" t="s">
        <v>734</v>
      </c>
      <c r="C275" s="23"/>
      <c r="D275" s="27">
        <f>SUM(D269:D274)</f>
        <v>-5135.4299999999985</v>
      </c>
      <c r="E275" s="27">
        <f t="shared" ref="E275:H275" si="82">SUM(E269:E274)</f>
        <v>0</v>
      </c>
      <c r="F275" s="27">
        <f>SUM(F269:F274)</f>
        <v>0</v>
      </c>
      <c r="G275" s="27">
        <f t="shared" ref="G275" si="83">SUM(G269:G274)</f>
        <v>0</v>
      </c>
      <c r="H275" s="27">
        <f t="shared" si="82"/>
        <v>0</v>
      </c>
      <c r="I275" s="27">
        <f t="shared" ref="I275:J275" si="84">SUM(I269:I274)</f>
        <v>-5135.4299999999985</v>
      </c>
      <c r="J275" s="27">
        <f t="shared" si="84"/>
        <v>-5135.4299999999985</v>
      </c>
    </row>
    <row r="276" spans="1:10" x14ac:dyDescent="0.3">
      <c r="A276" s="22">
        <f t="shared" si="81"/>
        <v>260</v>
      </c>
      <c r="B276" s="23"/>
      <c r="C276" s="23"/>
      <c r="D276" s="24"/>
      <c r="E276" s="24"/>
      <c r="F276" s="24"/>
      <c r="G276" s="24"/>
      <c r="H276" s="24"/>
      <c r="I276" s="24"/>
      <c r="J276" s="24"/>
    </row>
    <row r="277" spans="1:10" x14ac:dyDescent="0.3">
      <c r="A277" s="22">
        <f t="shared" si="81"/>
        <v>261</v>
      </c>
      <c r="B277" s="34" t="s">
        <v>735</v>
      </c>
      <c r="C277" s="34"/>
      <c r="D277" s="2">
        <f>SUM(D275,D267,D259,D251,D249,D240,D232,D223,D214,D206,D198,D188,D179,D171,D162)</f>
        <v>409704.44150409568</v>
      </c>
      <c r="E277" s="2">
        <f t="shared" ref="E277:J277" si="85">SUM(E275,E267,E259,E251,E249,E240,E232,E223,E214,E206,E198,E188,E179,E171,E162)</f>
        <v>17685.209872821866</v>
      </c>
      <c r="F277" s="2">
        <f t="shared" si="85"/>
        <v>2519.3366666666657</v>
      </c>
      <c r="G277" s="2">
        <f t="shared" si="85"/>
        <v>4094.2060000000042</v>
      </c>
      <c r="H277" s="2">
        <f t="shared" si="85"/>
        <v>0</v>
      </c>
      <c r="I277" s="2">
        <f t="shared" si="85"/>
        <v>420776.10871025093</v>
      </c>
      <c r="J277" s="2">
        <f t="shared" si="85"/>
        <v>415199.980110284</v>
      </c>
    </row>
    <row r="278" spans="1:10" x14ac:dyDescent="0.3">
      <c r="A278" s="22">
        <f t="shared" si="81"/>
        <v>262</v>
      </c>
      <c r="B278" s="29"/>
      <c r="C278" s="29"/>
      <c r="D278" s="24"/>
      <c r="E278" s="24"/>
      <c r="F278" s="24"/>
      <c r="G278" s="24"/>
      <c r="H278" s="24"/>
      <c r="I278" s="24"/>
      <c r="J278" s="24"/>
    </row>
    <row r="279" spans="1:10" x14ac:dyDescent="0.3">
      <c r="A279" s="22">
        <f t="shared" si="81"/>
        <v>263</v>
      </c>
      <c r="B279" s="29" t="s">
        <v>166</v>
      </c>
      <c r="C279" s="29" t="s">
        <v>282</v>
      </c>
      <c r="D279" s="24">
        <f>+'B-9 2024'!I279</f>
        <v>993.86720840321095</v>
      </c>
      <c r="E279" s="24">
        <v>291.51426307993654</v>
      </c>
      <c r="F279" s="24">
        <v>0</v>
      </c>
      <c r="G279" s="24">
        <v>0</v>
      </c>
      <c r="H279" s="24">
        <v>0</v>
      </c>
      <c r="I279" s="24">
        <v>1285.3814714831401</v>
      </c>
      <c r="J279" s="24">
        <v>1139.6243399431748</v>
      </c>
    </row>
    <row r="280" spans="1:10" x14ac:dyDescent="0.3">
      <c r="A280" s="22">
        <f t="shared" si="81"/>
        <v>264</v>
      </c>
      <c r="B280" s="29" t="s">
        <v>167</v>
      </c>
      <c r="C280" s="29" t="s">
        <v>285</v>
      </c>
      <c r="D280" s="24">
        <f>+'B-9 2024'!I280</f>
        <v>13927.9947107265</v>
      </c>
      <c r="E280" s="24">
        <v>2924.8661461182255</v>
      </c>
      <c r="F280" s="24">
        <v>0</v>
      </c>
      <c r="G280" s="24">
        <v>0</v>
      </c>
      <c r="H280" s="24">
        <v>0</v>
      </c>
      <c r="I280" s="24">
        <v>16852.8608568448</v>
      </c>
      <c r="J280" s="24">
        <v>15390.427783785646</v>
      </c>
    </row>
    <row r="281" spans="1:10" x14ac:dyDescent="0.3">
      <c r="A281" s="22">
        <f t="shared" si="81"/>
        <v>265</v>
      </c>
      <c r="B281" s="29" t="s">
        <v>168</v>
      </c>
      <c r="C281" s="29" t="s">
        <v>286</v>
      </c>
      <c r="D281" s="24">
        <f>+'B-9 2024'!I281</f>
        <v>1420.6277507183299</v>
      </c>
      <c r="E281" s="24">
        <v>301.39006472261161</v>
      </c>
      <c r="F281" s="24">
        <v>0</v>
      </c>
      <c r="G281" s="24">
        <v>0</v>
      </c>
      <c r="H281" s="24">
        <v>0</v>
      </c>
      <c r="I281" s="24">
        <v>1722.01781544094</v>
      </c>
      <c r="J281" s="24">
        <v>1571.3227830796386</v>
      </c>
    </row>
    <row r="282" spans="1:10" x14ac:dyDescent="0.3">
      <c r="A282" s="22">
        <f t="shared" si="81"/>
        <v>266</v>
      </c>
      <c r="B282" s="29" t="s">
        <v>169</v>
      </c>
      <c r="C282" s="29" t="s">
        <v>287</v>
      </c>
      <c r="D282" s="24">
        <f>+'B-9 2024'!I282</f>
        <v>1.38906606980127</v>
      </c>
      <c r="E282" s="24">
        <v>0.35455207989631782</v>
      </c>
      <c r="F282" s="24">
        <v>0</v>
      </c>
      <c r="G282" s="24">
        <v>0</v>
      </c>
      <c r="H282" s="24">
        <v>0</v>
      </c>
      <c r="I282" s="24">
        <v>1.74361814969759</v>
      </c>
      <c r="J282" s="24">
        <v>1.566342109749429</v>
      </c>
    </row>
    <row r="283" spans="1:10" x14ac:dyDescent="0.3">
      <c r="A283" s="22">
        <f t="shared" si="81"/>
        <v>267</v>
      </c>
      <c r="B283" s="23" t="s">
        <v>736</v>
      </c>
      <c r="C283" s="23"/>
      <c r="D283" s="27">
        <f>SUM(D279:D282)</f>
        <v>16343.878735917842</v>
      </c>
      <c r="E283" s="27">
        <f t="shared" ref="E283:H283" si="86">SUM(E279:E282)</f>
        <v>3518.1250260006695</v>
      </c>
      <c r="F283" s="27">
        <f>SUM(F279:F282)</f>
        <v>0</v>
      </c>
      <c r="G283" s="27">
        <f t="shared" ref="G283" si="87">SUM(G279:G282)</f>
        <v>0</v>
      </c>
      <c r="H283" s="27">
        <f t="shared" si="86"/>
        <v>0</v>
      </c>
      <c r="I283" s="27">
        <f t="shared" ref="I283:J283" si="88">SUM(I279:I282)</f>
        <v>19862.003761918575</v>
      </c>
      <c r="J283" s="27">
        <f t="shared" si="88"/>
        <v>18102.941248918207</v>
      </c>
    </row>
    <row r="284" spans="1:10" x14ac:dyDescent="0.3">
      <c r="A284" s="22">
        <f t="shared" si="81"/>
        <v>268</v>
      </c>
      <c r="B284" s="29"/>
      <c r="C284" s="29"/>
      <c r="D284" s="24"/>
      <c r="E284" s="24"/>
      <c r="F284" s="24"/>
      <c r="G284" s="24"/>
      <c r="H284" s="24"/>
      <c r="I284" s="24"/>
      <c r="J284" s="24"/>
    </row>
    <row r="285" spans="1:10" x14ac:dyDescent="0.3">
      <c r="A285" s="22">
        <f t="shared" si="81"/>
        <v>269</v>
      </c>
      <c r="B285" s="29" t="s">
        <v>170</v>
      </c>
      <c r="C285" s="29" t="s">
        <v>282</v>
      </c>
      <c r="D285" s="24">
        <f>+'B-9 2024'!I285</f>
        <v>509.968083884885</v>
      </c>
      <c r="E285" s="24">
        <v>80.808748026896865</v>
      </c>
      <c r="F285" s="24">
        <v>0</v>
      </c>
      <c r="G285" s="24">
        <v>0</v>
      </c>
      <c r="H285" s="24">
        <v>0</v>
      </c>
      <c r="I285" s="24">
        <v>590.77683191178198</v>
      </c>
      <c r="J285" s="24">
        <v>550.37245789833344</v>
      </c>
    </row>
    <row r="286" spans="1:10" x14ac:dyDescent="0.3">
      <c r="A286" s="22">
        <f t="shared" si="81"/>
        <v>270</v>
      </c>
      <c r="B286" s="29" t="s">
        <v>171</v>
      </c>
      <c r="C286" s="29" t="s">
        <v>285</v>
      </c>
      <c r="D286" s="24">
        <f>+'B-9 2024'!I286</f>
        <v>19552.970885679497</v>
      </c>
      <c r="E286" s="24">
        <v>3290.307306441518</v>
      </c>
      <c r="F286" s="24">
        <v>0</v>
      </c>
      <c r="G286" s="24">
        <v>0</v>
      </c>
      <c r="H286" s="24">
        <v>0</v>
      </c>
      <c r="I286" s="24">
        <v>22843.278192121001</v>
      </c>
      <c r="J286" s="24">
        <v>21198.124538900265</v>
      </c>
    </row>
    <row r="287" spans="1:10" x14ac:dyDescent="0.3">
      <c r="A287" s="22">
        <f t="shared" si="81"/>
        <v>271</v>
      </c>
      <c r="B287" s="29" t="s">
        <v>172</v>
      </c>
      <c r="C287" s="29" t="s">
        <v>286</v>
      </c>
      <c r="D287" s="24">
        <f>+'B-9 2024'!I287</f>
        <v>1878.9592743680701</v>
      </c>
      <c r="E287" s="24">
        <v>364.4621631485586</v>
      </c>
      <c r="F287" s="24">
        <v>0</v>
      </c>
      <c r="G287" s="24">
        <v>0</v>
      </c>
      <c r="H287" s="24">
        <v>0</v>
      </c>
      <c r="I287" s="24">
        <v>2243.4214375166302</v>
      </c>
      <c r="J287" s="24">
        <v>2061.1903559423472</v>
      </c>
    </row>
    <row r="288" spans="1:10" x14ac:dyDescent="0.3">
      <c r="A288" s="22">
        <f t="shared" si="81"/>
        <v>272</v>
      </c>
      <c r="B288" s="29" t="s">
        <v>173</v>
      </c>
      <c r="C288" s="29" t="s">
        <v>287</v>
      </c>
      <c r="D288" s="24">
        <f>+'B-9 2024'!I288</f>
        <v>112.5590793187426</v>
      </c>
      <c r="E288" s="24">
        <v>14.090376364277295</v>
      </c>
      <c r="F288" s="24">
        <v>0</v>
      </c>
      <c r="G288" s="24">
        <v>0</v>
      </c>
      <c r="H288" s="24">
        <v>0</v>
      </c>
      <c r="I288" s="24">
        <v>126.64945568301989</v>
      </c>
      <c r="J288" s="24">
        <v>119.60426750088124</v>
      </c>
    </row>
    <row r="289" spans="1:10" x14ac:dyDescent="0.3">
      <c r="A289" s="22">
        <f t="shared" si="81"/>
        <v>273</v>
      </c>
      <c r="B289" s="23" t="s">
        <v>737</v>
      </c>
      <c r="C289" s="23"/>
      <c r="D289" s="27">
        <f>SUM(D285:D288)</f>
        <v>22054.457323251194</v>
      </c>
      <c r="E289" s="27">
        <f t="shared" ref="E289:H289" si="89">SUM(E285:E288)</f>
        <v>3749.6685939812505</v>
      </c>
      <c r="F289" s="27">
        <f>SUM(F285:F288)</f>
        <v>0</v>
      </c>
      <c r="G289" s="27">
        <f t="shared" ref="G289" si="90">SUM(G285:G288)</f>
        <v>0</v>
      </c>
      <c r="H289" s="27">
        <f t="shared" si="89"/>
        <v>0</v>
      </c>
      <c r="I289" s="27">
        <f t="shared" ref="I289:J289" si="91">SUM(I285:I288)</f>
        <v>25804.125917232432</v>
      </c>
      <c r="J289" s="27">
        <f t="shared" si="91"/>
        <v>23929.291620241831</v>
      </c>
    </row>
    <row r="290" spans="1:10" x14ac:dyDescent="0.3">
      <c r="A290" s="22">
        <f t="shared" si="81"/>
        <v>274</v>
      </c>
      <c r="B290" s="29"/>
      <c r="C290" s="29"/>
      <c r="D290" s="24"/>
      <c r="E290" s="24"/>
      <c r="F290" s="24"/>
      <c r="G290" s="24"/>
      <c r="H290" s="24"/>
      <c r="I290" s="24"/>
      <c r="J290" s="24"/>
    </row>
    <row r="291" spans="1:10" x14ac:dyDescent="0.3">
      <c r="A291" s="22">
        <f t="shared" si="81"/>
        <v>275</v>
      </c>
      <c r="B291" s="29" t="s">
        <v>174</v>
      </c>
      <c r="C291" s="29" t="s">
        <v>282</v>
      </c>
      <c r="D291" s="24">
        <f>+'B-9 2024'!I291</f>
        <v>565.269684448715</v>
      </c>
      <c r="E291" s="24">
        <v>80.781497973242963</v>
      </c>
      <c r="F291" s="24">
        <v>0</v>
      </c>
      <c r="G291" s="24">
        <v>0</v>
      </c>
      <c r="H291" s="24">
        <v>0</v>
      </c>
      <c r="I291" s="24">
        <v>646.05118242195795</v>
      </c>
      <c r="J291" s="24">
        <v>605.66043343533659</v>
      </c>
    </row>
    <row r="292" spans="1:10" x14ac:dyDescent="0.3">
      <c r="A292" s="22">
        <f t="shared" si="81"/>
        <v>276</v>
      </c>
      <c r="B292" s="29" t="s">
        <v>175</v>
      </c>
      <c r="C292" s="29" t="s">
        <v>285</v>
      </c>
      <c r="D292" s="24">
        <f>+'B-9 2024'!I292</f>
        <v>10967.0976724833</v>
      </c>
      <c r="E292" s="24">
        <v>2485.070957469547</v>
      </c>
      <c r="F292" s="24">
        <v>0</v>
      </c>
      <c r="G292" s="24">
        <v>0</v>
      </c>
      <c r="H292" s="24">
        <v>0</v>
      </c>
      <c r="I292" s="24">
        <v>13452.168629952799</v>
      </c>
      <c r="J292" s="24">
        <v>12209.633151218024</v>
      </c>
    </row>
    <row r="293" spans="1:10" x14ac:dyDescent="0.3">
      <c r="A293" s="22">
        <f t="shared" si="81"/>
        <v>277</v>
      </c>
      <c r="B293" s="29" t="s">
        <v>176</v>
      </c>
      <c r="C293" s="29" t="s">
        <v>286</v>
      </c>
      <c r="D293" s="24">
        <f>+'B-9 2024'!I293</f>
        <v>1835.6840151207</v>
      </c>
      <c r="E293" s="24">
        <v>359.87710910645342</v>
      </c>
      <c r="F293" s="24">
        <v>0</v>
      </c>
      <c r="G293" s="24">
        <v>0</v>
      </c>
      <c r="H293" s="24">
        <v>0</v>
      </c>
      <c r="I293" s="24">
        <v>2195.5611242271498</v>
      </c>
      <c r="J293" s="24">
        <v>2015.6225696739241</v>
      </c>
    </row>
    <row r="294" spans="1:10" x14ac:dyDescent="0.3">
      <c r="A294" s="22">
        <f t="shared" si="81"/>
        <v>278</v>
      </c>
      <c r="B294" s="23" t="s">
        <v>738</v>
      </c>
      <c r="C294" s="23"/>
      <c r="D294" s="27">
        <f>SUM(D291:D293)</f>
        <v>13368.051372052714</v>
      </c>
      <c r="E294" s="27">
        <f t="shared" ref="E294:H294" si="92">SUM(E291:E293)</f>
        <v>2925.7295645492432</v>
      </c>
      <c r="F294" s="27">
        <f>SUM(F291:F293)</f>
        <v>0</v>
      </c>
      <c r="G294" s="27">
        <f t="shared" ref="G294" si="93">SUM(G291:G293)</f>
        <v>0</v>
      </c>
      <c r="H294" s="27">
        <f t="shared" si="92"/>
        <v>0</v>
      </c>
      <c r="I294" s="27">
        <f t="shared" ref="I294:J294" si="94">SUM(I291:I293)</f>
        <v>16293.780936601906</v>
      </c>
      <c r="J294" s="27">
        <f t="shared" si="94"/>
        <v>14830.916154327284</v>
      </c>
    </row>
    <row r="295" spans="1:10" x14ac:dyDescent="0.3">
      <c r="A295" s="22">
        <f t="shared" si="81"/>
        <v>279</v>
      </c>
      <c r="B295" s="29"/>
      <c r="C295" s="29"/>
      <c r="D295" s="24"/>
      <c r="E295" s="24"/>
      <c r="F295" s="24"/>
      <c r="G295" s="24"/>
      <c r="H295" s="24"/>
      <c r="I295" s="24"/>
      <c r="J295" s="24"/>
    </row>
    <row r="296" spans="1:10" x14ac:dyDescent="0.3">
      <c r="A296" s="22">
        <f t="shared" si="81"/>
        <v>280</v>
      </c>
      <c r="B296" s="29" t="s">
        <v>177</v>
      </c>
      <c r="C296" s="29" t="s">
        <v>282</v>
      </c>
      <c r="D296" s="24">
        <f>+'B-9 2024'!I296</f>
        <v>1033.0978931176701</v>
      </c>
      <c r="E296" s="24">
        <v>212.437624235307</v>
      </c>
      <c r="F296" s="24">
        <v>0</v>
      </c>
      <c r="G296" s="24">
        <v>0</v>
      </c>
      <c r="H296" s="24">
        <v>0</v>
      </c>
      <c r="I296" s="24">
        <v>1245.5355173529701</v>
      </c>
      <c r="J296" s="24">
        <v>1139.3167052353206</v>
      </c>
    </row>
    <row r="297" spans="1:10" x14ac:dyDescent="0.3">
      <c r="A297" s="22">
        <f t="shared" si="81"/>
        <v>281</v>
      </c>
      <c r="B297" s="29" t="s">
        <v>178</v>
      </c>
      <c r="C297" s="29" t="s">
        <v>285</v>
      </c>
      <c r="D297" s="24">
        <f>+'B-9 2024'!I297</f>
        <v>13126.453222357901</v>
      </c>
      <c r="E297" s="24">
        <v>2564.2513560128646</v>
      </c>
      <c r="F297" s="24">
        <v>0</v>
      </c>
      <c r="G297" s="24">
        <v>0</v>
      </c>
      <c r="H297" s="24">
        <v>0</v>
      </c>
      <c r="I297" s="24">
        <v>15690.7045783708</v>
      </c>
      <c r="J297" s="24">
        <v>14408.578900364353</v>
      </c>
    </row>
    <row r="298" spans="1:10" x14ac:dyDescent="0.3">
      <c r="A298" s="22">
        <f t="shared" si="81"/>
        <v>282</v>
      </c>
      <c r="B298" s="29" t="s">
        <v>179</v>
      </c>
      <c r="C298" s="29" t="s">
        <v>286</v>
      </c>
      <c r="D298" s="24">
        <f>+'B-9 2024'!I298</f>
        <v>2184.3428507234598</v>
      </c>
      <c r="E298" s="24">
        <v>539.11844733397902</v>
      </c>
      <c r="F298" s="24">
        <v>0</v>
      </c>
      <c r="G298" s="24">
        <v>0</v>
      </c>
      <c r="H298" s="24">
        <v>0</v>
      </c>
      <c r="I298" s="24">
        <v>2723.4612980574402</v>
      </c>
      <c r="J298" s="24">
        <v>2453.9020743904471</v>
      </c>
    </row>
    <row r="299" spans="1:10" x14ac:dyDescent="0.3">
      <c r="A299" s="22">
        <f t="shared" si="81"/>
        <v>283</v>
      </c>
      <c r="B299" s="29" t="s">
        <v>180</v>
      </c>
      <c r="C299" s="29" t="s">
        <v>287</v>
      </c>
      <c r="D299" s="24">
        <f>+'B-9 2024'!I299</f>
        <v>5.5018399999999898</v>
      </c>
      <c r="E299" s="24">
        <v>2.2059199999999994</v>
      </c>
      <c r="F299" s="24">
        <v>0</v>
      </c>
      <c r="G299" s="24">
        <v>0</v>
      </c>
      <c r="H299" s="24">
        <v>0</v>
      </c>
      <c r="I299" s="24">
        <v>7.7077599999999906</v>
      </c>
      <c r="J299" s="24">
        <v>6.6047999999999938</v>
      </c>
    </row>
    <row r="300" spans="1:10" x14ac:dyDescent="0.3">
      <c r="A300" s="22">
        <f t="shared" si="81"/>
        <v>284</v>
      </c>
      <c r="B300" s="23" t="s">
        <v>739</v>
      </c>
      <c r="C300" s="23"/>
      <c r="D300" s="27">
        <f>SUM(D296:D299)</f>
        <v>16349.395806199032</v>
      </c>
      <c r="E300" s="27">
        <f t="shared" ref="E300:H300" si="95">SUM(E296:E299)</f>
        <v>3318.0133475821503</v>
      </c>
      <c r="F300" s="27">
        <f>SUM(F296:F299)</f>
        <v>0</v>
      </c>
      <c r="G300" s="27">
        <f t="shared" ref="G300" si="96">SUM(G296:G299)</f>
        <v>0</v>
      </c>
      <c r="H300" s="27">
        <f t="shared" si="95"/>
        <v>0</v>
      </c>
      <c r="I300" s="27">
        <f t="shared" ref="I300:J300" si="97">SUM(I296:I299)</f>
        <v>19667.409153781209</v>
      </c>
      <c r="J300" s="27">
        <f t="shared" si="97"/>
        <v>18008.40247999012</v>
      </c>
    </row>
    <row r="301" spans="1:10" x14ac:dyDescent="0.3">
      <c r="A301" s="22">
        <f t="shared" si="81"/>
        <v>285</v>
      </c>
      <c r="B301" s="29"/>
      <c r="C301" s="29"/>
      <c r="D301" s="24"/>
      <c r="E301" s="24"/>
      <c r="F301" s="24"/>
      <c r="G301" s="24"/>
      <c r="H301" s="24"/>
      <c r="I301" s="24"/>
      <c r="J301" s="24"/>
    </row>
    <row r="302" spans="1:10" x14ac:dyDescent="0.3">
      <c r="A302" s="22">
        <f t="shared" si="81"/>
        <v>286</v>
      </c>
      <c r="B302" s="29" t="s">
        <v>181</v>
      </c>
      <c r="C302" s="29" t="s">
        <v>282</v>
      </c>
      <c r="D302" s="24">
        <f>+'B-9 2024'!I302</f>
        <v>430.33356993738397</v>
      </c>
      <c r="E302" s="24">
        <v>88.716894749939499</v>
      </c>
      <c r="F302" s="24">
        <v>0</v>
      </c>
      <c r="G302" s="24">
        <v>0</v>
      </c>
      <c r="H302" s="24">
        <v>0</v>
      </c>
      <c r="I302" s="24">
        <v>519.05046468732405</v>
      </c>
      <c r="J302" s="24">
        <v>474.69201731235404</v>
      </c>
    </row>
    <row r="303" spans="1:10" x14ac:dyDescent="0.3">
      <c r="A303" s="22">
        <f t="shared" si="81"/>
        <v>287</v>
      </c>
      <c r="B303" s="29" t="s">
        <v>182</v>
      </c>
      <c r="C303" s="29" t="s">
        <v>285</v>
      </c>
      <c r="D303" s="24">
        <f>+'B-9 2024'!I303</f>
        <v>7700.4932444312599</v>
      </c>
      <c r="E303" s="24">
        <v>1532.9749161815334</v>
      </c>
      <c r="F303" s="24">
        <v>0</v>
      </c>
      <c r="G303" s="24">
        <v>0</v>
      </c>
      <c r="H303" s="24">
        <v>0</v>
      </c>
      <c r="I303" s="24">
        <v>9233.4681606127997</v>
      </c>
      <c r="J303" s="24">
        <v>8466.9807025220325</v>
      </c>
    </row>
    <row r="304" spans="1:10" x14ac:dyDescent="0.3">
      <c r="A304" s="22">
        <f t="shared" si="81"/>
        <v>288</v>
      </c>
      <c r="B304" s="29" t="s">
        <v>183</v>
      </c>
      <c r="C304" s="29" t="s">
        <v>286</v>
      </c>
      <c r="D304" s="24">
        <f>+'B-9 2024'!I304</f>
        <v>1820.7422798805501</v>
      </c>
      <c r="E304" s="24">
        <v>393.90382741593999</v>
      </c>
      <c r="F304" s="24">
        <v>0</v>
      </c>
      <c r="G304" s="24">
        <v>0</v>
      </c>
      <c r="H304" s="24">
        <v>0</v>
      </c>
      <c r="I304" s="24">
        <v>2214.6461072964903</v>
      </c>
      <c r="J304" s="24">
        <v>2017.6941935885193</v>
      </c>
    </row>
    <row r="305" spans="1:10" x14ac:dyDescent="0.3">
      <c r="A305" s="22">
        <f t="shared" si="81"/>
        <v>289</v>
      </c>
      <c r="B305" s="23" t="s">
        <v>740</v>
      </c>
      <c r="C305" s="23"/>
      <c r="D305" s="27">
        <f>SUM(D302:D304)</f>
        <v>9951.5690942491929</v>
      </c>
      <c r="E305" s="27">
        <f t="shared" ref="E305:H305" si="98">SUM(E302:E304)</f>
        <v>2015.5956383474129</v>
      </c>
      <c r="F305" s="27">
        <f>SUM(F302:F304)</f>
        <v>0</v>
      </c>
      <c r="G305" s="27">
        <f t="shared" ref="G305" si="99">SUM(G302:G304)</f>
        <v>0</v>
      </c>
      <c r="H305" s="27">
        <f t="shared" si="98"/>
        <v>0</v>
      </c>
      <c r="I305" s="27">
        <f t="shared" ref="I305:J305" si="100">SUM(I302:I304)</f>
        <v>11967.164732596613</v>
      </c>
      <c r="J305" s="27">
        <f t="shared" si="100"/>
        <v>10959.366913422906</v>
      </c>
    </row>
    <row r="306" spans="1:10" x14ac:dyDescent="0.3">
      <c r="A306" s="22">
        <f t="shared" si="81"/>
        <v>290</v>
      </c>
      <c r="B306" s="29"/>
      <c r="C306" s="29"/>
      <c r="D306" s="24"/>
      <c r="E306" s="24"/>
      <c r="F306" s="24"/>
      <c r="G306" s="24"/>
      <c r="H306" s="24"/>
      <c r="I306" s="24"/>
      <c r="J306" s="24"/>
    </row>
    <row r="307" spans="1:10" x14ac:dyDescent="0.3">
      <c r="A307" s="22">
        <f t="shared" si="81"/>
        <v>291</v>
      </c>
      <c r="B307" s="29" t="s">
        <v>184</v>
      </c>
      <c r="C307" s="29" t="s">
        <v>282</v>
      </c>
      <c r="D307" s="24">
        <f>+'B-9 2024'!I307</f>
        <v>689.48743199999899</v>
      </c>
      <c r="E307" s="24">
        <v>296.65371600000003</v>
      </c>
      <c r="F307" s="24">
        <v>0</v>
      </c>
      <c r="G307" s="24">
        <v>0</v>
      </c>
      <c r="H307" s="24">
        <v>0</v>
      </c>
      <c r="I307" s="24">
        <v>986.14114799999902</v>
      </c>
      <c r="J307" s="24">
        <v>837.81428999999889</v>
      </c>
    </row>
    <row r="308" spans="1:10" x14ac:dyDescent="0.3">
      <c r="A308" s="22">
        <f t="shared" si="81"/>
        <v>292</v>
      </c>
      <c r="B308" s="29" t="s">
        <v>185</v>
      </c>
      <c r="C308" s="29" t="s">
        <v>285</v>
      </c>
      <c r="D308" s="24">
        <f>+'B-9 2024'!I308</f>
        <v>5665.1481919999997</v>
      </c>
      <c r="E308" s="24">
        <v>2437.4640960000002</v>
      </c>
      <c r="F308" s="24">
        <v>0</v>
      </c>
      <c r="G308" s="24">
        <v>0</v>
      </c>
      <c r="H308" s="24">
        <v>0</v>
      </c>
      <c r="I308" s="24">
        <v>8102.6122879999994</v>
      </c>
      <c r="J308" s="24">
        <v>6883.8802400000004</v>
      </c>
    </row>
    <row r="309" spans="1:10" x14ac:dyDescent="0.3">
      <c r="A309" s="22">
        <f t="shared" si="81"/>
        <v>293</v>
      </c>
      <c r="B309" s="29" t="s">
        <v>186</v>
      </c>
      <c r="C309" s="29" t="s">
        <v>286</v>
      </c>
      <c r="D309" s="24">
        <f>+'B-9 2024'!I309</f>
        <v>1120.6084013436512</v>
      </c>
      <c r="E309" s="24">
        <v>531.89315052389588</v>
      </c>
      <c r="F309" s="24">
        <v>0</v>
      </c>
      <c r="G309" s="24">
        <v>10.324999999999999</v>
      </c>
      <c r="H309" s="24">
        <v>0</v>
      </c>
      <c r="I309" s="24">
        <v>1642.176551867547</v>
      </c>
      <c r="J309" s="24">
        <v>1379.4068996825217</v>
      </c>
    </row>
    <row r="310" spans="1:10" x14ac:dyDescent="0.3">
      <c r="A310" s="22">
        <f t="shared" si="81"/>
        <v>294</v>
      </c>
      <c r="B310" s="23" t="s">
        <v>741</v>
      </c>
      <c r="C310" s="23"/>
      <c r="D310" s="27">
        <f>SUM(D307:D309)</f>
        <v>7475.2440253436498</v>
      </c>
      <c r="E310" s="27">
        <f t="shared" ref="E310:H310" si="101">SUM(E307:E309)</f>
        <v>3266.0109625238965</v>
      </c>
      <c r="F310" s="27">
        <f>SUM(F307:F309)</f>
        <v>0</v>
      </c>
      <c r="G310" s="27">
        <f t="shared" ref="G310" si="102">SUM(G307:G309)</f>
        <v>10.324999999999999</v>
      </c>
      <c r="H310" s="27">
        <f t="shared" si="101"/>
        <v>0</v>
      </c>
      <c r="I310" s="27">
        <f t="shared" ref="I310:J310" si="103">SUM(I307:I309)</f>
        <v>10730.929987867547</v>
      </c>
      <c r="J310" s="27">
        <f t="shared" si="103"/>
        <v>9101.1014296825197</v>
      </c>
    </row>
    <row r="311" spans="1:10" x14ac:dyDescent="0.3">
      <c r="A311" s="22">
        <f t="shared" si="81"/>
        <v>295</v>
      </c>
      <c r="B311" s="29"/>
      <c r="C311" s="29"/>
      <c r="D311" s="24"/>
      <c r="E311" s="24"/>
      <c r="F311" s="24"/>
      <c r="G311" s="24"/>
      <c r="H311" s="24"/>
      <c r="I311" s="24"/>
      <c r="J311" s="24"/>
    </row>
    <row r="312" spans="1:10" x14ac:dyDescent="0.3">
      <c r="A312" s="22">
        <f t="shared" si="81"/>
        <v>296</v>
      </c>
      <c r="B312" s="29" t="s">
        <v>187</v>
      </c>
      <c r="C312" s="29" t="s">
        <v>282</v>
      </c>
      <c r="D312" s="24">
        <f>+'B-9 2024'!I312</f>
        <v>961.78387399999997</v>
      </c>
      <c r="E312" s="24">
        <v>230.83193700000004</v>
      </c>
      <c r="F312" s="24">
        <v>0</v>
      </c>
      <c r="G312" s="24">
        <v>0</v>
      </c>
      <c r="H312" s="24">
        <v>0</v>
      </c>
      <c r="I312" s="24">
        <v>1192.6158109999999</v>
      </c>
      <c r="J312" s="24">
        <v>1077.1998424999999</v>
      </c>
    </row>
    <row r="313" spans="1:10" x14ac:dyDescent="0.3">
      <c r="A313" s="22">
        <f t="shared" si="81"/>
        <v>297</v>
      </c>
      <c r="B313" s="29" t="s">
        <v>188</v>
      </c>
      <c r="C313" s="29" t="s">
        <v>285</v>
      </c>
      <c r="D313" s="24">
        <f>+'B-9 2024'!I313</f>
        <v>8381.8601080000008</v>
      </c>
      <c r="E313" s="24">
        <v>2788.1550540000007</v>
      </c>
      <c r="F313" s="24">
        <v>0</v>
      </c>
      <c r="G313" s="24">
        <v>0</v>
      </c>
      <c r="H313" s="24">
        <v>0</v>
      </c>
      <c r="I313" s="24">
        <v>11170.015162</v>
      </c>
      <c r="J313" s="24">
        <v>9775.9376350000002</v>
      </c>
    </row>
    <row r="314" spans="1:10" x14ac:dyDescent="0.3">
      <c r="A314" s="22">
        <f t="shared" si="81"/>
        <v>298</v>
      </c>
      <c r="B314" s="29" t="s">
        <v>189</v>
      </c>
      <c r="C314" s="29" t="s">
        <v>286</v>
      </c>
      <c r="D314" s="24">
        <f>+'B-9 2024'!I314</f>
        <v>1004.7158939999899</v>
      </c>
      <c r="E314" s="24">
        <v>241.47794700000006</v>
      </c>
      <c r="F314" s="24">
        <v>0</v>
      </c>
      <c r="G314" s="24">
        <v>0</v>
      </c>
      <c r="H314" s="24">
        <v>0</v>
      </c>
      <c r="I314" s="24">
        <v>1246.19384099999</v>
      </c>
      <c r="J314" s="24">
        <v>1125.4548674999899</v>
      </c>
    </row>
    <row r="315" spans="1:10" x14ac:dyDescent="0.3">
      <c r="A315" s="22">
        <f t="shared" si="81"/>
        <v>299</v>
      </c>
      <c r="B315" s="23" t="s">
        <v>742</v>
      </c>
      <c r="C315" s="23"/>
      <c r="D315" s="27">
        <f>SUM(D312:D314)</f>
        <v>10348.359875999991</v>
      </c>
      <c r="E315" s="27">
        <f t="shared" ref="E315:H315" si="104">SUM(E312:E314)</f>
        <v>3260.4649380000005</v>
      </c>
      <c r="F315" s="27">
        <f>SUM(F312:F314)</f>
        <v>0</v>
      </c>
      <c r="G315" s="27">
        <f t="shared" ref="G315" si="105">SUM(G312:G314)</f>
        <v>0</v>
      </c>
      <c r="H315" s="27">
        <f t="shared" si="104"/>
        <v>0</v>
      </c>
      <c r="I315" s="27">
        <f t="shared" ref="I315:J315" si="106">SUM(I312:I314)</f>
        <v>13608.824813999989</v>
      </c>
      <c r="J315" s="27">
        <f t="shared" si="106"/>
        <v>11978.59234499999</v>
      </c>
    </row>
    <row r="316" spans="1:10" x14ac:dyDescent="0.3">
      <c r="A316" s="22">
        <f t="shared" si="81"/>
        <v>300</v>
      </c>
      <c r="B316" s="29"/>
      <c r="C316" s="29"/>
      <c r="D316" s="24"/>
      <c r="E316" s="24"/>
      <c r="F316" s="24"/>
      <c r="G316" s="24"/>
      <c r="H316" s="24"/>
      <c r="I316" s="24"/>
      <c r="J316" s="24"/>
    </row>
    <row r="317" spans="1:10" x14ac:dyDescent="0.3">
      <c r="A317" s="22">
        <f t="shared" si="81"/>
        <v>301</v>
      </c>
      <c r="B317" s="29" t="s">
        <v>190</v>
      </c>
      <c r="C317" s="29" t="s">
        <v>291</v>
      </c>
      <c r="D317" s="24">
        <f>+'B-9 2024'!I317</f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</row>
    <row r="318" spans="1:10" x14ac:dyDescent="0.3">
      <c r="A318" s="22">
        <f t="shared" si="81"/>
        <v>302</v>
      </c>
      <c r="B318" s="29" t="s">
        <v>191</v>
      </c>
      <c r="C318" s="29" t="s">
        <v>282</v>
      </c>
      <c r="D318" s="24">
        <f>+'B-9 2024'!I318</f>
        <v>1455.1104399999999</v>
      </c>
      <c r="E318" s="24">
        <v>334.44521999999989</v>
      </c>
      <c r="F318" s="24">
        <v>0</v>
      </c>
      <c r="G318" s="24">
        <v>0</v>
      </c>
      <c r="H318" s="24">
        <v>0</v>
      </c>
      <c r="I318" s="24">
        <v>1789.55566</v>
      </c>
      <c r="J318" s="24">
        <v>1622.33305</v>
      </c>
    </row>
    <row r="319" spans="1:10" x14ac:dyDescent="0.3">
      <c r="A319" s="22">
        <f t="shared" si="81"/>
        <v>303</v>
      </c>
      <c r="B319" s="29" t="s">
        <v>192</v>
      </c>
      <c r="C319" s="29" t="s">
        <v>285</v>
      </c>
      <c r="D319" s="24">
        <f>+'B-9 2024'!I319</f>
        <v>10233.018841999999</v>
      </c>
      <c r="E319" s="24">
        <v>2815.0944210000002</v>
      </c>
      <c r="F319" s="24">
        <v>0</v>
      </c>
      <c r="G319" s="24">
        <v>0</v>
      </c>
      <c r="H319" s="24">
        <v>0</v>
      </c>
      <c r="I319" s="24">
        <v>13048.113262999899</v>
      </c>
      <c r="J319" s="24">
        <v>11640.566052499975</v>
      </c>
    </row>
    <row r="320" spans="1:10" x14ac:dyDescent="0.3">
      <c r="A320" s="22">
        <f t="shared" si="81"/>
        <v>304</v>
      </c>
      <c r="B320" s="29" t="s">
        <v>193</v>
      </c>
      <c r="C320" s="29" t="s">
        <v>286</v>
      </c>
      <c r="D320" s="24">
        <f>+'B-9 2024'!I320</f>
        <v>1275.8076120000001</v>
      </c>
      <c r="E320" s="24">
        <v>293.23380600000002</v>
      </c>
      <c r="F320" s="24">
        <v>0</v>
      </c>
      <c r="G320" s="24">
        <v>0</v>
      </c>
      <c r="H320" s="24">
        <v>0</v>
      </c>
      <c r="I320" s="24">
        <v>1569.04141799999</v>
      </c>
      <c r="J320" s="24">
        <v>1422.4245149999938</v>
      </c>
    </row>
    <row r="321" spans="1:10" x14ac:dyDescent="0.3">
      <c r="A321" s="22">
        <f t="shared" si="81"/>
        <v>305</v>
      </c>
      <c r="B321" s="23" t="s">
        <v>743</v>
      </c>
      <c r="C321" s="23"/>
      <c r="D321" s="27">
        <f>SUM(D317:D320)</f>
        <v>12963.936894</v>
      </c>
      <c r="E321" s="27">
        <f t="shared" ref="E321:H321" si="107">SUM(E317:E320)</f>
        <v>3442.7734470000005</v>
      </c>
      <c r="F321" s="27">
        <f>SUM(F317:F320)</f>
        <v>0</v>
      </c>
      <c r="G321" s="27">
        <f t="shared" ref="G321" si="108">SUM(G317:G320)</f>
        <v>0</v>
      </c>
      <c r="H321" s="27">
        <f t="shared" si="107"/>
        <v>0</v>
      </c>
      <c r="I321" s="27">
        <f t="shared" ref="I321:J321" si="109">SUM(I317:I320)</f>
        <v>16406.710340999889</v>
      </c>
      <c r="J321" s="27">
        <f t="shared" si="109"/>
        <v>14685.323617499967</v>
      </c>
    </row>
    <row r="322" spans="1:10" x14ac:dyDescent="0.3">
      <c r="A322" s="22">
        <f t="shared" si="81"/>
        <v>306</v>
      </c>
      <c r="B322" s="29"/>
      <c r="C322" s="29"/>
      <c r="D322" s="24"/>
      <c r="E322" s="24"/>
      <c r="F322" s="24"/>
      <c r="G322" s="24"/>
      <c r="H322" s="24"/>
      <c r="I322" s="24"/>
      <c r="J322" s="24"/>
    </row>
    <row r="323" spans="1:10" x14ac:dyDescent="0.3">
      <c r="A323" s="22">
        <f t="shared" si="81"/>
        <v>307</v>
      </c>
      <c r="B323" s="29" t="s">
        <v>194</v>
      </c>
      <c r="C323" s="29" t="s">
        <v>282</v>
      </c>
      <c r="D323" s="24">
        <f>+'B-9 2024'!I323</f>
        <v>735.006304</v>
      </c>
      <c r="E323" s="24">
        <v>294.55315200000001</v>
      </c>
      <c r="F323" s="24">
        <v>0</v>
      </c>
      <c r="G323" s="24">
        <v>0</v>
      </c>
      <c r="H323" s="24">
        <v>0</v>
      </c>
      <c r="I323" s="24">
        <v>1029.559456</v>
      </c>
      <c r="J323" s="24">
        <v>882.28287999999998</v>
      </c>
    </row>
    <row r="324" spans="1:10" x14ac:dyDescent="0.3">
      <c r="A324" s="22">
        <f t="shared" si="81"/>
        <v>308</v>
      </c>
      <c r="B324" s="29" t="s">
        <v>195</v>
      </c>
      <c r="C324" s="29" t="s">
        <v>285</v>
      </c>
      <c r="D324" s="24">
        <f>+'B-9 2024'!I324</f>
        <v>6186.7357439999896</v>
      </c>
      <c r="E324" s="24">
        <v>2479.312872</v>
      </c>
      <c r="F324" s="24">
        <v>0</v>
      </c>
      <c r="G324" s="24">
        <v>0</v>
      </c>
      <c r="H324" s="24">
        <v>0</v>
      </c>
      <c r="I324" s="24">
        <v>8666.0486159999891</v>
      </c>
      <c r="J324" s="24">
        <v>7426.3921799999889</v>
      </c>
    </row>
    <row r="325" spans="1:10" x14ac:dyDescent="0.3">
      <c r="A325" s="22">
        <f t="shared" si="81"/>
        <v>309</v>
      </c>
      <c r="B325" s="29" t="s">
        <v>196</v>
      </c>
      <c r="C325" s="29" t="s">
        <v>286</v>
      </c>
      <c r="D325" s="24">
        <f>+'B-9 2024'!I325</f>
        <v>644.44430199999897</v>
      </c>
      <c r="E325" s="24">
        <v>258.25715100000008</v>
      </c>
      <c r="F325" s="24">
        <v>0</v>
      </c>
      <c r="G325" s="24">
        <v>0</v>
      </c>
      <c r="H325" s="24">
        <v>0</v>
      </c>
      <c r="I325" s="24">
        <v>902.70145299999899</v>
      </c>
      <c r="J325" s="24">
        <v>773.57287749999909</v>
      </c>
    </row>
    <row r="326" spans="1:10" x14ac:dyDescent="0.3">
      <c r="A326" s="22">
        <f t="shared" si="81"/>
        <v>310</v>
      </c>
      <c r="B326" s="23" t="s">
        <v>744</v>
      </c>
      <c r="C326" s="23"/>
      <c r="D326" s="27">
        <f>SUM(D323:D325)</f>
        <v>7566.1863499999881</v>
      </c>
      <c r="E326" s="27">
        <f t="shared" ref="E326:H326" si="110">SUM(E323:E325)</f>
        <v>3032.1231750000002</v>
      </c>
      <c r="F326" s="27">
        <f>SUM(F323:F325)</f>
        <v>0</v>
      </c>
      <c r="G326" s="27">
        <f t="shared" ref="G326" si="111">SUM(G323:G325)</f>
        <v>0</v>
      </c>
      <c r="H326" s="27">
        <f t="shared" si="110"/>
        <v>0</v>
      </c>
      <c r="I326" s="27">
        <f t="shared" ref="I326:J326" si="112">SUM(I323:I325)</f>
        <v>10598.309524999988</v>
      </c>
      <c r="J326" s="27">
        <f t="shared" si="112"/>
        <v>9082.2479374999875</v>
      </c>
    </row>
    <row r="327" spans="1:10" x14ac:dyDescent="0.3">
      <c r="A327" s="22">
        <f t="shared" si="81"/>
        <v>311</v>
      </c>
      <c r="B327" s="29"/>
      <c r="C327" s="29"/>
      <c r="D327" s="24"/>
      <c r="E327" s="24"/>
      <c r="F327" s="24"/>
      <c r="G327" s="24"/>
      <c r="H327" s="24"/>
      <c r="I327" s="24"/>
      <c r="J327" s="24"/>
    </row>
    <row r="328" spans="1:10" x14ac:dyDescent="0.3">
      <c r="A328" s="22">
        <f t="shared" si="81"/>
        <v>312</v>
      </c>
      <c r="B328" s="29" t="s">
        <v>197</v>
      </c>
      <c r="C328" s="29" t="s">
        <v>282</v>
      </c>
      <c r="D328" s="24">
        <f>+'B-9 2024'!I328</f>
        <v>1080.890942</v>
      </c>
      <c r="E328" s="24">
        <v>243.28547099999994</v>
      </c>
      <c r="F328" s="24">
        <v>0</v>
      </c>
      <c r="G328" s="24">
        <v>0</v>
      </c>
      <c r="H328" s="24">
        <v>0</v>
      </c>
      <c r="I328" s="24">
        <v>1324.1764129999999</v>
      </c>
      <c r="J328" s="24">
        <v>1202.5336774999998</v>
      </c>
    </row>
    <row r="329" spans="1:10" x14ac:dyDescent="0.3">
      <c r="A329" s="22">
        <f t="shared" si="81"/>
        <v>313</v>
      </c>
      <c r="B329" s="29" t="s">
        <v>198</v>
      </c>
      <c r="C329" s="29" t="s">
        <v>285</v>
      </c>
      <c r="D329" s="24">
        <f>+'B-9 2024'!I329</f>
        <v>7084.6994679999898</v>
      </c>
      <c r="E329" s="24">
        <v>2257.3397339999997</v>
      </c>
      <c r="F329" s="24">
        <v>0</v>
      </c>
      <c r="G329" s="24">
        <v>0</v>
      </c>
      <c r="H329" s="24">
        <v>0</v>
      </c>
      <c r="I329" s="24">
        <v>9342.0392019999908</v>
      </c>
      <c r="J329" s="24">
        <v>8213.3693349999885</v>
      </c>
    </row>
    <row r="330" spans="1:10" x14ac:dyDescent="0.3">
      <c r="A330" s="22">
        <f t="shared" si="81"/>
        <v>314</v>
      </c>
      <c r="B330" s="29" t="s">
        <v>199</v>
      </c>
      <c r="C330" s="29" t="s">
        <v>286</v>
      </c>
      <c r="D330" s="24">
        <f>+'B-9 2024'!I330</f>
        <v>2824.1987220000001</v>
      </c>
      <c r="E330" s="24">
        <v>635.66936100000009</v>
      </c>
      <c r="F330" s="24">
        <v>0</v>
      </c>
      <c r="G330" s="24">
        <v>0</v>
      </c>
      <c r="H330" s="24">
        <v>0</v>
      </c>
      <c r="I330" s="24">
        <v>3459.8680830000003</v>
      </c>
      <c r="J330" s="24">
        <v>3142.0334025000002</v>
      </c>
    </row>
    <row r="331" spans="1:10" x14ac:dyDescent="0.3">
      <c r="A331" s="22">
        <f t="shared" si="81"/>
        <v>315</v>
      </c>
      <c r="B331" s="23" t="s">
        <v>745</v>
      </c>
      <c r="C331" s="23"/>
      <c r="D331" s="27">
        <f>SUM(D328:D330)</f>
        <v>10989.789131999991</v>
      </c>
      <c r="E331" s="27">
        <f t="shared" ref="E331:H331" si="113">SUM(E328:E330)</f>
        <v>3136.294566</v>
      </c>
      <c r="F331" s="27">
        <f>SUM(F328:F330)</f>
        <v>0</v>
      </c>
      <c r="G331" s="27">
        <f t="shared" ref="G331" si="114">SUM(G328:G330)</f>
        <v>0</v>
      </c>
      <c r="H331" s="27">
        <f t="shared" si="113"/>
        <v>0</v>
      </c>
      <c r="I331" s="27">
        <f t="shared" ref="I331:J331" si="115">SUM(I328:I330)</f>
        <v>14126.083697999991</v>
      </c>
      <c r="J331" s="27">
        <f t="shared" si="115"/>
        <v>12557.936414999989</v>
      </c>
    </row>
    <row r="332" spans="1:10" x14ac:dyDescent="0.3">
      <c r="A332" s="22">
        <f t="shared" si="81"/>
        <v>316</v>
      </c>
      <c r="B332" s="29"/>
      <c r="C332" s="29"/>
      <c r="D332" s="24"/>
      <c r="E332" s="24"/>
      <c r="F332" s="24"/>
      <c r="G332" s="24"/>
      <c r="H332" s="24"/>
      <c r="I332" s="24"/>
      <c r="J332" s="24"/>
    </row>
    <row r="333" spans="1:10" x14ac:dyDescent="0.3">
      <c r="A333" s="22">
        <f t="shared" si="81"/>
        <v>317</v>
      </c>
      <c r="B333" s="29" t="s">
        <v>200</v>
      </c>
      <c r="C333" s="29" t="s">
        <v>282</v>
      </c>
      <c r="D333" s="24">
        <f>+'B-9 2024'!I333</f>
        <v>-307.52999999999997</v>
      </c>
      <c r="E333" s="24">
        <v>0</v>
      </c>
      <c r="F333" s="24">
        <v>0</v>
      </c>
      <c r="G333" s="24">
        <v>0</v>
      </c>
      <c r="H333" s="24">
        <v>0</v>
      </c>
      <c r="I333" s="24">
        <v>-307.52999999999997</v>
      </c>
      <c r="J333" s="24">
        <v>-307.52999999999986</v>
      </c>
    </row>
    <row r="334" spans="1:10" x14ac:dyDescent="0.3">
      <c r="A334" s="22">
        <f t="shared" si="81"/>
        <v>318</v>
      </c>
      <c r="B334" s="29" t="s">
        <v>201</v>
      </c>
      <c r="C334" s="29" t="s">
        <v>285</v>
      </c>
      <c r="D334" s="24">
        <f>+'B-9 2024'!I334</f>
        <v>1868.9373730160301</v>
      </c>
      <c r="E334" s="24">
        <v>213.84165430525644</v>
      </c>
      <c r="F334" s="24">
        <v>3.9600000000000004</v>
      </c>
      <c r="G334" s="24">
        <v>0</v>
      </c>
      <c r="H334" s="24">
        <v>0</v>
      </c>
      <c r="I334" s="24">
        <v>2078.8190273212899</v>
      </c>
      <c r="J334" s="24">
        <v>1973.8882800839544</v>
      </c>
    </row>
    <row r="335" spans="1:10" x14ac:dyDescent="0.3">
      <c r="A335" s="22">
        <f t="shared" si="81"/>
        <v>319</v>
      </c>
      <c r="B335" s="29" t="s">
        <v>202</v>
      </c>
      <c r="C335" s="29" t="s">
        <v>286</v>
      </c>
      <c r="D335" s="24">
        <f>+'B-9 2024'!I335</f>
        <v>240.080216427452</v>
      </c>
      <c r="E335" s="24">
        <v>36.861092962149215</v>
      </c>
      <c r="F335" s="24">
        <v>0</v>
      </c>
      <c r="G335" s="24">
        <v>0</v>
      </c>
      <c r="H335" s="24">
        <v>0</v>
      </c>
      <c r="I335" s="24">
        <v>276.941309389602</v>
      </c>
      <c r="J335" s="24">
        <v>258.510762908527</v>
      </c>
    </row>
    <row r="336" spans="1:10" x14ac:dyDescent="0.3">
      <c r="A336" s="22">
        <f t="shared" si="81"/>
        <v>320</v>
      </c>
      <c r="B336" s="23" t="s">
        <v>746</v>
      </c>
      <c r="C336" s="23"/>
      <c r="D336" s="27">
        <f>SUM(D333:D335)</f>
        <v>1801.4875894434822</v>
      </c>
      <c r="E336" s="27">
        <f t="shared" ref="E336:H336" si="116">SUM(E333:E335)</f>
        <v>250.70274726740564</v>
      </c>
      <c r="F336" s="27">
        <f>SUM(F333:F335)</f>
        <v>3.9600000000000004</v>
      </c>
      <c r="G336" s="27">
        <f t="shared" ref="G336" si="117">SUM(G333:G335)</f>
        <v>0</v>
      </c>
      <c r="H336" s="27">
        <f t="shared" si="116"/>
        <v>0</v>
      </c>
      <c r="I336" s="27">
        <f t="shared" ref="I336:J336" si="118">SUM(I333:I335)</f>
        <v>2048.2303367108921</v>
      </c>
      <c r="J336" s="27">
        <f t="shared" si="118"/>
        <v>1924.8690429924814</v>
      </c>
    </row>
    <row r="337" spans="1:10" x14ac:dyDescent="0.3">
      <c r="A337" s="22">
        <f t="shared" si="81"/>
        <v>321</v>
      </c>
      <c r="B337" s="29"/>
      <c r="C337" s="29"/>
      <c r="D337" s="24"/>
      <c r="E337" s="24"/>
      <c r="F337" s="24"/>
      <c r="G337" s="24"/>
      <c r="H337" s="24"/>
      <c r="I337" s="24"/>
      <c r="J337" s="24"/>
    </row>
    <row r="338" spans="1:10" x14ac:dyDescent="0.3">
      <c r="A338" s="22">
        <f t="shared" si="81"/>
        <v>322</v>
      </c>
      <c r="B338" s="29" t="s">
        <v>203</v>
      </c>
      <c r="C338" s="29" t="s">
        <v>282</v>
      </c>
      <c r="D338" s="24">
        <f>+'B-9 2024'!I338</f>
        <v>62.464839561682695</v>
      </c>
      <c r="E338" s="24">
        <v>13.166975423486681</v>
      </c>
      <c r="F338" s="24">
        <v>0</v>
      </c>
      <c r="G338" s="24">
        <v>0</v>
      </c>
      <c r="H338" s="24">
        <v>0</v>
      </c>
      <c r="I338" s="24">
        <v>75.631814985169498</v>
      </c>
      <c r="J338" s="24">
        <v>69.048327273426082</v>
      </c>
    </row>
    <row r="339" spans="1:10" x14ac:dyDescent="0.3">
      <c r="A339" s="22">
        <f t="shared" ref="A339:A402" si="119">+A338+1</f>
        <v>323</v>
      </c>
      <c r="B339" s="29" t="s">
        <v>204</v>
      </c>
      <c r="C339" s="29" t="s">
        <v>285</v>
      </c>
      <c r="D339" s="24">
        <f>+'B-9 2024'!I339</f>
        <v>2534.71296540103</v>
      </c>
      <c r="E339" s="24">
        <v>311.17309012227634</v>
      </c>
      <c r="F339" s="24">
        <v>0</v>
      </c>
      <c r="G339" s="24">
        <v>0</v>
      </c>
      <c r="H339" s="24">
        <v>0</v>
      </c>
      <c r="I339" s="24">
        <v>2845.88605552331</v>
      </c>
      <c r="J339" s="24">
        <v>2690.2995104621668</v>
      </c>
    </row>
    <row r="340" spans="1:10" x14ac:dyDescent="0.3">
      <c r="A340" s="22">
        <f t="shared" si="119"/>
        <v>324</v>
      </c>
      <c r="B340" s="29" t="s">
        <v>205</v>
      </c>
      <c r="C340" s="29" t="s">
        <v>286</v>
      </c>
      <c r="D340" s="24">
        <f>+'B-9 2024'!I340</f>
        <v>319.58811235728302</v>
      </c>
      <c r="E340" s="24">
        <v>50.201862447278614</v>
      </c>
      <c r="F340" s="24">
        <v>0</v>
      </c>
      <c r="G340" s="24">
        <v>0</v>
      </c>
      <c r="H340" s="24">
        <v>0</v>
      </c>
      <c r="I340" s="24">
        <v>369.78997480456201</v>
      </c>
      <c r="J340" s="24">
        <v>344.68904358092249</v>
      </c>
    </row>
    <row r="341" spans="1:10" x14ac:dyDescent="0.3">
      <c r="A341" s="22">
        <f t="shared" si="119"/>
        <v>325</v>
      </c>
      <c r="B341" s="29" t="s">
        <v>206</v>
      </c>
      <c r="C341" s="29" t="s">
        <v>287</v>
      </c>
      <c r="D341" s="24">
        <f>+'B-9 2024'!I341</f>
        <v>3.4441261336264102</v>
      </c>
      <c r="E341" s="24">
        <v>0.51707102623986845</v>
      </c>
      <c r="F341" s="24">
        <v>0</v>
      </c>
      <c r="G341" s="24">
        <v>0</v>
      </c>
      <c r="H341" s="24">
        <v>0</v>
      </c>
      <c r="I341" s="24">
        <v>3.9611971598662801</v>
      </c>
      <c r="J341" s="24">
        <v>3.7026616467463449</v>
      </c>
    </row>
    <row r="342" spans="1:10" x14ac:dyDescent="0.3">
      <c r="A342" s="22">
        <f t="shared" si="119"/>
        <v>326</v>
      </c>
      <c r="B342" s="23" t="s">
        <v>747</v>
      </c>
      <c r="C342" s="23"/>
      <c r="D342" s="27">
        <f>SUM(D338:D341)</f>
        <v>2920.2100434536223</v>
      </c>
      <c r="E342" s="27">
        <f t="shared" ref="E342" si="120">SUM(E338:E341)</f>
        <v>375.05899901928154</v>
      </c>
      <c r="F342" s="27">
        <f>SUM(F338:F341)</f>
        <v>0</v>
      </c>
      <c r="G342" s="27">
        <f t="shared" ref="G342:H342" si="121">SUM(G338:G341)</f>
        <v>0</v>
      </c>
      <c r="H342" s="27">
        <f t="shared" si="121"/>
        <v>0</v>
      </c>
      <c r="I342" s="27">
        <f t="shared" ref="I342" si="122">SUM(I338:I341)</f>
        <v>3295.2690424729076</v>
      </c>
      <c r="J342" s="27">
        <f t="shared" ref="J342" si="123">SUM(J338:J341)</f>
        <v>3107.7395429632616</v>
      </c>
    </row>
    <row r="343" spans="1:10" x14ac:dyDescent="0.3">
      <c r="A343" s="22">
        <f t="shared" si="119"/>
        <v>327</v>
      </c>
      <c r="B343" s="29"/>
      <c r="C343" s="29"/>
      <c r="D343" s="24"/>
      <c r="E343" s="24"/>
      <c r="F343" s="24"/>
      <c r="G343" s="24"/>
      <c r="H343" s="24"/>
      <c r="I343" s="24"/>
      <c r="J343" s="24"/>
    </row>
    <row r="344" spans="1:10" x14ac:dyDescent="0.3">
      <c r="A344" s="22">
        <f t="shared" si="119"/>
        <v>328</v>
      </c>
      <c r="B344" s="29" t="s">
        <v>207</v>
      </c>
      <c r="C344" s="29" t="s">
        <v>285</v>
      </c>
      <c r="D344" s="24">
        <f>+'B-9 2024'!I344</f>
        <v>222.87456774874701</v>
      </c>
      <c r="E344" s="24">
        <v>49.232578303694503</v>
      </c>
      <c r="F344" s="24">
        <v>0</v>
      </c>
      <c r="G344" s="24">
        <v>0</v>
      </c>
      <c r="H344" s="24">
        <v>0</v>
      </c>
      <c r="I344" s="24">
        <v>272.10714605244203</v>
      </c>
      <c r="J344" s="24">
        <v>247.49085690059448</v>
      </c>
    </row>
    <row r="345" spans="1:10" x14ac:dyDescent="0.3">
      <c r="A345" s="22">
        <f t="shared" si="119"/>
        <v>329</v>
      </c>
      <c r="B345" s="29" t="s">
        <v>208</v>
      </c>
      <c r="C345" s="29" t="s">
        <v>286</v>
      </c>
      <c r="D345" s="24">
        <f>+'B-9 2024'!I345</f>
        <v>14.3716996729004</v>
      </c>
      <c r="E345" s="24">
        <v>3.175868829339338</v>
      </c>
      <c r="F345" s="24">
        <v>0</v>
      </c>
      <c r="G345" s="24">
        <v>0</v>
      </c>
      <c r="H345" s="24">
        <v>0</v>
      </c>
      <c r="I345" s="24">
        <v>17.547568502239702</v>
      </c>
      <c r="J345" s="24">
        <v>15.959634087570025</v>
      </c>
    </row>
    <row r="346" spans="1:10" x14ac:dyDescent="0.3">
      <c r="A346" s="22">
        <f t="shared" si="119"/>
        <v>330</v>
      </c>
      <c r="B346" s="23" t="s">
        <v>748</v>
      </c>
      <c r="C346" s="23"/>
      <c r="D346" s="27">
        <f>SUM(D344:D345)</f>
        <v>237.24626742164742</v>
      </c>
      <c r="E346" s="27">
        <f t="shared" ref="E346:H346" si="124">SUM(E344:E345)</f>
        <v>52.408447133033839</v>
      </c>
      <c r="F346" s="27">
        <f>SUM(F344:F345)</f>
        <v>0</v>
      </c>
      <c r="G346" s="27">
        <f t="shared" ref="G346" si="125">SUM(G344:G345)</f>
        <v>0</v>
      </c>
      <c r="H346" s="27">
        <f t="shared" si="124"/>
        <v>0</v>
      </c>
      <c r="I346" s="27">
        <f t="shared" ref="I346:J346" si="126">SUM(I344:I345)</f>
        <v>289.65471455468173</v>
      </c>
      <c r="J346" s="27">
        <f t="shared" si="126"/>
        <v>263.45049098816452</v>
      </c>
    </row>
    <row r="347" spans="1:10" x14ac:dyDescent="0.3">
      <c r="A347" s="22">
        <f t="shared" si="119"/>
        <v>331</v>
      </c>
      <c r="B347" s="29"/>
      <c r="C347" s="29"/>
      <c r="D347" s="24"/>
      <c r="E347" s="24"/>
      <c r="F347" s="24"/>
      <c r="G347" s="24"/>
      <c r="H347" s="24"/>
      <c r="I347" s="24"/>
      <c r="J347" s="24"/>
    </row>
    <row r="348" spans="1:10" x14ac:dyDescent="0.3">
      <c r="A348" s="22">
        <f t="shared" si="119"/>
        <v>332</v>
      </c>
      <c r="B348" s="29" t="s">
        <v>209</v>
      </c>
      <c r="C348" s="29" t="s">
        <v>282</v>
      </c>
      <c r="D348" s="24">
        <f>+'B-9 2024'!I348</f>
        <v>14.1320724275103</v>
      </c>
      <c r="E348" s="24">
        <v>2.0409334404402117</v>
      </c>
      <c r="F348" s="24">
        <v>0</v>
      </c>
      <c r="G348" s="24">
        <v>0</v>
      </c>
      <c r="H348" s="24">
        <v>0</v>
      </c>
      <c r="I348" s="24">
        <v>16.1730058679506</v>
      </c>
      <c r="J348" s="24">
        <v>15.152539147730446</v>
      </c>
    </row>
    <row r="349" spans="1:10" x14ac:dyDescent="0.3">
      <c r="A349" s="22">
        <f t="shared" si="119"/>
        <v>333</v>
      </c>
      <c r="B349" s="29" t="s">
        <v>210</v>
      </c>
      <c r="C349" s="29" t="s">
        <v>285</v>
      </c>
      <c r="D349" s="24">
        <f>+'B-9 2024'!I349</f>
        <v>3483.9564351286904</v>
      </c>
      <c r="E349" s="24">
        <v>478.09200071931735</v>
      </c>
      <c r="F349" s="24">
        <v>0</v>
      </c>
      <c r="G349" s="24">
        <v>0</v>
      </c>
      <c r="H349" s="24">
        <v>0</v>
      </c>
      <c r="I349" s="24">
        <v>3962.0484358480098</v>
      </c>
      <c r="J349" s="24">
        <v>3723.0024354883503</v>
      </c>
    </row>
    <row r="350" spans="1:10" x14ac:dyDescent="0.3">
      <c r="A350" s="22">
        <f t="shared" si="119"/>
        <v>334</v>
      </c>
      <c r="B350" s="29" t="s">
        <v>211</v>
      </c>
      <c r="C350" s="29" t="s">
        <v>286</v>
      </c>
      <c r="D350" s="24">
        <f>+'B-9 2024'!I350</f>
        <v>458.22657841403998</v>
      </c>
      <c r="E350" s="24">
        <v>86.103354302977607</v>
      </c>
      <c r="F350" s="24">
        <v>0</v>
      </c>
      <c r="G350" s="24">
        <v>0</v>
      </c>
      <c r="H350" s="24">
        <v>0</v>
      </c>
      <c r="I350" s="24">
        <v>544.32993271701696</v>
      </c>
      <c r="J350" s="24">
        <v>501.27825556552858</v>
      </c>
    </row>
    <row r="351" spans="1:10" x14ac:dyDescent="0.3">
      <c r="A351" s="22">
        <f t="shared" si="119"/>
        <v>335</v>
      </c>
      <c r="B351" s="23" t="s">
        <v>749</v>
      </c>
      <c r="C351" s="23"/>
      <c r="D351" s="27">
        <f>SUM(D348:D350)</f>
        <v>3956.3150859702405</v>
      </c>
      <c r="E351" s="27">
        <f t="shared" ref="E351:H351" si="127">SUM(E348:E350)</f>
        <v>566.23628846273516</v>
      </c>
      <c r="F351" s="27">
        <f>SUM(F348:F350)</f>
        <v>0</v>
      </c>
      <c r="G351" s="27">
        <f t="shared" ref="G351" si="128">SUM(G348:G350)</f>
        <v>0</v>
      </c>
      <c r="H351" s="27">
        <f t="shared" si="127"/>
        <v>0</v>
      </c>
      <c r="I351" s="27">
        <f t="shared" ref="I351:J351" si="129">SUM(I348:I350)</f>
        <v>4522.5513744329774</v>
      </c>
      <c r="J351" s="27">
        <f t="shared" si="129"/>
        <v>4239.4332302016091</v>
      </c>
    </row>
    <row r="352" spans="1:10" x14ac:dyDescent="0.3">
      <c r="A352" s="22">
        <f t="shared" si="119"/>
        <v>336</v>
      </c>
      <c r="B352" s="29"/>
      <c r="C352" s="29"/>
      <c r="D352" s="24"/>
      <c r="E352" s="24"/>
      <c r="F352" s="24"/>
      <c r="G352" s="24"/>
      <c r="H352" s="24"/>
      <c r="I352" s="24"/>
      <c r="J352" s="24"/>
    </row>
    <row r="353" spans="1:10" x14ac:dyDescent="0.3">
      <c r="A353" s="22">
        <f t="shared" si="119"/>
        <v>337</v>
      </c>
      <c r="B353" s="29" t="s">
        <v>212</v>
      </c>
      <c r="C353" s="29" t="s">
        <v>282</v>
      </c>
      <c r="D353" s="24">
        <f>+'B-9 2024'!I353</f>
        <v>1044.33085199999</v>
      </c>
      <c r="E353" s="24">
        <v>434.80542600000007</v>
      </c>
      <c r="F353" s="24">
        <v>0</v>
      </c>
      <c r="G353" s="24">
        <v>0</v>
      </c>
      <c r="H353" s="24">
        <v>0</v>
      </c>
      <c r="I353" s="24">
        <v>1479.1362779999999</v>
      </c>
      <c r="J353" s="24">
        <v>1261.7335649999945</v>
      </c>
    </row>
    <row r="354" spans="1:10" x14ac:dyDescent="0.3">
      <c r="A354" s="22">
        <f t="shared" si="119"/>
        <v>338</v>
      </c>
      <c r="B354" s="29" t="s">
        <v>213</v>
      </c>
      <c r="C354" s="29" t="s">
        <v>285</v>
      </c>
      <c r="D354" s="24">
        <f>+'B-9 2024'!I354</f>
        <v>5403.9509879999896</v>
      </c>
      <c r="E354" s="24">
        <v>2249.920494</v>
      </c>
      <c r="F354" s="24">
        <v>0</v>
      </c>
      <c r="G354" s="24">
        <v>0</v>
      </c>
      <c r="H354" s="24">
        <v>0</v>
      </c>
      <c r="I354" s="24">
        <v>7653.8714819999896</v>
      </c>
      <c r="J354" s="24">
        <v>6528.9112349999887</v>
      </c>
    </row>
    <row r="355" spans="1:10" x14ac:dyDescent="0.3">
      <c r="A355" s="22">
        <f t="shared" si="119"/>
        <v>339</v>
      </c>
      <c r="B355" s="29" t="s">
        <v>214</v>
      </c>
      <c r="C355" s="29" t="s">
        <v>286</v>
      </c>
      <c r="D355" s="24">
        <f>+'B-9 2024'!I355</f>
        <v>2158.569438</v>
      </c>
      <c r="E355" s="24">
        <v>898.71471900000017</v>
      </c>
      <c r="F355" s="24">
        <v>0</v>
      </c>
      <c r="G355" s="24">
        <v>0</v>
      </c>
      <c r="H355" s="24">
        <v>0</v>
      </c>
      <c r="I355" s="24">
        <v>3057.28415699999</v>
      </c>
      <c r="J355" s="24">
        <v>2607.9267974999925</v>
      </c>
    </row>
    <row r="356" spans="1:10" x14ac:dyDescent="0.3">
      <c r="A356" s="22">
        <f t="shared" si="119"/>
        <v>340</v>
      </c>
      <c r="B356" s="23" t="s">
        <v>750</v>
      </c>
      <c r="C356" s="23"/>
      <c r="D356" s="27">
        <f>SUM(D353:D355)</f>
        <v>8606.8512779999801</v>
      </c>
      <c r="E356" s="27">
        <f t="shared" ref="E356:H356" si="130">SUM(E353:E355)</f>
        <v>3583.4406389999999</v>
      </c>
      <c r="F356" s="27">
        <f>SUM(F353:F355)</f>
        <v>0</v>
      </c>
      <c r="G356" s="27">
        <f t="shared" ref="G356" si="131">SUM(G353:G355)</f>
        <v>0</v>
      </c>
      <c r="H356" s="27">
        <f t="shared" si="130"/>
        <v>0</v>
      </c>
      <c r="I356" s="27">
        <f t="shared" ref="I356:J356" si="132">SUM(I353:I355)</f>
        <v>12190.29191699998</v>
      </c>
      <c r="J356" s="27">
        <f t="shared" si="132"/>
        <v>10398.571597499977</v>
      </c>
    </row>
    <row r="357" spans="1:10" x14ac:dyDescent="0.3">
      <c r="A357" s="22">
        <f t="shared" si="119"/>
        <v>341</v>
      </c>
      <c r="B357" s="29"/>
      <c r="C357" s="29"/>
      <c r="D357" s="24"/>
      <c r="E357" s="24"/>
      <c r="F357" s="24"/>
      <c r="G357" s="24"/>
      <c r="H357" s="24"/>
      <c r="I357" s="24"/>
      <c r="J357" s="24"/>
    </row>
    <row r="358" spans="1:10" x14ac:dyDescent="0.3">
      <c r="A358" s="22">
        <f t="shared" si="119"/>
        <v>342</v>
      </c>
      <c r="B358" s="29" t="s">
        <v>215</v>
      </c>
      <c r="C358" s="29" t="s">
        <v>282</v>
      </c>
      <c r="D358" s="24">
        <f>+'B-9 2024'!I358</f>
        <v>856.46253599999898</v>
      </c>
      <c r="E358" s="24">
        <v>343.72126799999995</v>
      </c>
      <c r="F358" s="24">
        <v>0</v>
      </c>
      <c r="G358" s="24">
        <v>0</v>
      </c>
      <c r="H358" s="24">
        <v>0</v>
      </c>
      <c r="I358" s="24">
        <v>1200.18380399999</v>
      </c>
      <c r="J358" s="24">
        <v>1028.323169999994</v>
      </c>
    </row>
    <row r="359" spans="1:10" x14ac:dyDescent="0.3">
      <c r="A359" s="22">
        <f t="shared" si="119"/>
        <v>343</v>
      </c>
      <c r="B359" s="29" t="s">
        <v>216</v>
      </c>
      <c r="C359" s="29" t="s">
        <v>285</v>
      </c>
      <c r="D359" s="24">
        <f>+'B-9 2024'!I359</f>
        <v>7209.0458619999908</v>
      </c>
      <c r="E359" s="24">
        <v>2893.172931000001</v>
      </c>
      <c r="F359" s="24">
        <v>0</v>
      </c>
      <c r="G359" s="24">
        <v>0</v>
      </c>
      <c r="H359" s="24">
        <v>0</v>
      </c>
      <c r="I359" s="24">
        <v>10102.218793</v>
      </c>
      <c r="J359" s="24">
        <v>8655.6323274999959</v>
      </c>
    </row>
    <row r="360" spans="1:10" x14ac:dyDescent="0.3">
      <c r="A360" s="22">
        <f t="shared" si="119"/>
        <v>344</v>
      </c>
      <c r="B360" s="29" t="s">
        <v>217</v>
      </c>
      <c r="C360" s="29" t="s">
        <v>286</v>
      </c>
      <c r="D360" s="24">
        <f>+'B-9 2024'!I360</f>
        <v>750.92399599999897</v>
      </c>
      <c r="E360" s="24">
        <v>301.36699799999997</v>
      </c>
      <c r="F360" s="24">
        <v>0</v>
      </c>
      <c r="G360" s="24">
        <v>0</v>
      </c>
      <c r="H360" s="24">
        <v>0</v>
      </c>
      <c r="I360" s="24">
        <v>1052.29099399999</v>
      </c>
      <c r="J360" s="24">
        <v>901.60749499999679</v>
      </c>
    </row>
    <row r="361" spans="1:10" x14ac:dyDescent="0.3">
      <c r="A361" s="22">
        <f t="shared" si="119"/>
        <v>345</v>
      </c>
      <c r="B361" s="23" t="s">
        <v>751</v>
      </c>
      <c r="C361" s="23"/>
      <c r="D361" s="27">
        <f>SUM(D358:D360)</f>
        <v>8816.4323939999886</v>
      </c>
      <c r="E361" s="27">
        <f t="shared" ref="E361:H361" si="133">SUM(E358:E360)</f>
        <v>3538.2611970000007</v>
      </c>
      <c r="F361" s="27">
        <f>SUM(F358:F360)</f>
        <v>0</v>
      </c>
      <c r="G361" s="27">
        <f t="shared" ref="G361" si="134">SUM(G358:G360)</f>
        <v>0</v>
      </c>
      <c r="H361" s="27">
        <f t="shared" si="133"/>
        <v>0</v>
      </c>
      <c r="I361" s="27">
        <f t="shared" ref="I361:J361" si="135">SUM(I358:I360)</f>
        <v>12354.693590999979</v>
      </c>
      <c r="J361" s="27">
        <f t="shared" si="135"/>
        <v>10585.562992499987</v>
      </c>
    </row>
    <row r="362" spans="1:10" x14ac:dyDescent="0.3">
      <c r="A362" s="22">
        <f t="shared" si="119"/>
        <v>346</v>
      </c>
      <c r="B362" s="29"/>
      <c r="C362" s="29"/>
      <c r="D362" s="24"/>
      <c r="E362" s="24"/>
      <c r="F362" s="24"/>
      <c r="G362" s="24"/>
      <c r="H362" s="24"/>
      <c r="I362" s="24"/>
      <c r="J362" s="24"/>
    </row>
    <row r="363" spans="1:10" x14ac:dyDescent="0.3">
      <c r="A363" s="22">
        <f t="shared" si="119"/>
        <v>347</v>
      </c>
      <c r="B363" s="23" t="s">
        <v>218</v>
      </c>
      <c r="C363" s="23" t="s">
        <v>285</v>
      </c>
      <c r="D363" s="24">
        <f>+'B-9 2024'!I363</f>
        <v>35457.054724482405</v>
      </c>
      <c r="E363" s="24">
        <v>35350.467496772566</v>
      </c>
      <c r="F363" s="24">
        <v>0</v>
      </c>
      <c r="G363" s="24">
        <v>0</v>
      </c>
      <c r="H363" s="24">
        <v>0</v>
      </c>
      <c r="I363" s="24">
        <v>70807.522221254898</v>
      </c>
      <c r="J363" s="24">
        <v>52484.990823295986</v>
      </c>
    </row>
    <row r="364" spans="1:10" x14ac:dyDescent="0.3">
      <c r="A364" s="22">
        <f t="shared" si="119"/>
        <v>348</v>
      </c>
      <c r="B364" s="23"/>
      <c r="C364" s="23"/>
      <c r="D364" s="24"/>
      <c r="E364" s="24"/>
      <c r="F364" s="24"/>
      <c r="G364" s="24"/>
      <c r="H364" s="24"/>
      <c r="I364" s="24"/>
      <c r="J364" s="24"/>
    </row>
    <row r="365" spans="1:10" x14ac:dyDescent="0.3">
      <c r="A365" s="22">
        <f t="shared" si="119"/>
        <v>349</v>
      </c>
      <c r="B365" s="34" t="s">
        <v>752</v>
      </c>
      <c r="C365" s="34"/>
      <c r="D365" s="2">
        <f>SUM(D363,D361,D356,D351,D346,D342,D336,D331,D326,D321,D315,D310,D305,D300,D294,D289,D283)</f>
        <v>189206.46599178499</v>
      </c>
      <c r="E365" s="2">
        <f t="shared" ref="E365:H365" si="136">SUM(E363,E361,E356,E351,E346,E342,E336,E331,E326,E321,E315,E310,E305,E300,E294,E289,E283)</f>
        <v>75381.375073639632</v>
      </c>
      <c r="F365" s="2">
        <f>SUM(F363,F361,F356,F351,F346,F342,F336,F331,F326,F321,F315,F310,F305,F300,F294,F289,F283)</f>
        <v>3.9600000000000004</v>
      </c>
      <c r="G365" s="2">
        <f t="shared" ref="G365" si="137">SUM(G363,G361,G356,G351,G346,G342,G336,G331,G326,G321,G315,G310,G305,G300,G294,G289,G283)</f>
        <v>10.324999999999999</v>
      </c>
      <c r="H365" s="2">
        <f t="shared" si="136"/>
        <v>0</v>
      </c>
      <c r="I365" s="2">
        <f t="shared" ref="I365:J365" si="138">SUM(I363,I361,I356,I351,I346,I342,I336,I331,I326,I321,I315,I310,I305,I300,I294,I289,I283)</f>
        <v>264573.55606542446</v>
      </c>
      <c r="J365" s="2">
        <f t="shared" si="138"/>
        <v>226240.73788202426</v>
      </c>
    </row>
    <row r="366" spans="1:10" x14ac:dyDescent="0.3">
      <c r="A366" s="22">
        <f t="shared" si="119"/>
        <v>350</v>
      </c>
      <c r="B366" s="23"/>
      <c r="C366" s="23"/>
      <c r="D366" s="24"/>
      <c r="E366" s="24"/>
      <c r="F366" s="24"/>
      <c r="G366" s="24"/>
      <c r="H366" s="24"/>
      <c r="I366" s="24"/>
      <c r="J366" s="24"/>
    </row>
    <row r="367" spans="1:10" x14ac:dyDescent="0.3">
      <c r="A367" s="22">
        <f t="shared" si="119"/>
        <v>351</v>
      </c>
      <c r="B367" s="36" t="s">
        <v>819</v>
      </c>
      <c r="C367" s="36"/>
      <c r="D367" s="37">
        <f>SUM(D365,D277,D154,D123)</f>
        <v>3502286.5081827175</v>
      </c>
      <c r="E367" s="37">
        <f t="shared" ref="E367:J367" si="139">SUM(E365,E277,E154,E123)</f>
        <v>467430.21689268539</v>
      </c>
      <c r="F367" s="37">
        <f t="shared" si="139"/>
        <v>76698.566665164049</v>
      </c>
      <c r="G367" s="37">
        <f t="shared" si="139"/>
        <v>16205.341000000004</v>
      </c>
      <c r="H367" s="37">
        <f t="shared" si="139"/>
        <v>0</v>
      </c>
      <c r="I367" s="37">
        <f t="shared" si="139"/>
        <v>3876812.817410239</v>
      </c>
      <c r="J367" s="37">
        <f t="shared" si="139"/>
        <v>3697137.8084760704</v>
      </c>
    </row>
    <row r="368" spans="1:10" x14ac:dyDescent="0.3">
      <c r="A368" s="22">
        <f t="shared" si="119"/>
        <v>352</v>
      </c>
      <c r="B368" s="53"/>
      <c r="C368" s="23"/>
      <c r="D368" s="24"/>
      <c r="E368" s="24"/>
      <c r="F368" s="24"/>
      <c r="G368" s="24"/>
      <c r="H368" s="24"/>
      <c r="I368" s="24"/>
      <c r="J368" s="24"/>
    </row>
    <row r="369" spans="1:10" x14ac:dyDescent="0.3">
      <c r="A369" s="22">
        <f t="shared" si="119"/>
        <v>353</v>
      </c>
      <c r="B369" s="53" t="s">
        <v>400</v>
      </c>
      <c r="C369" s="23"/>
      <c r="D369" s="24">
        <f>+'B-9 2024'!I369</f>
        <v>21524.861296847401</v>
      </c>
      <c r="E369" s="24">
        <v>0</v>
      </c>
      <c r="F369" s="24">
        <v>0</v>
      </c>
      <c r="G369" s="24">
        <v>0</v>
      </c>
      <c r="H369" s="24">
        <v>715.25564842370898</v>
      </c>
      <c r="I369" s="24">
        <v>22240.1169452711</v>
      </c>
      <c r="J369" s="24">
        <v>21882.489121059265</v>
      </c>
    </row>
    <row r="370" spans="1:10" x14ac:dyDescent="0.3">
      <c r="A370" s="22">
        <f t="shared" si="119"/>
        <v>354</v>
      </c>
      <c r="B370" s="53" t="s">
        <v>401</v>
      </c>
      <c r="C370" s="23"/>
      <c r="D370" s="24">
        <f>+'B-9 2024'!I370</f>
        <v>540.46699353940903</v>
      </c>
      <c r="E370" s="24">
        <v>0</v>
      </c>
      <c r="F370" s="24">
        <v>0</v>
      </c>
      <c r="G370" s="24">
        <v>0</v>
      </c>
      <c r="H370" s="24">
        <v>77.113496769704298</v>
      </c>
      <c r="I370" s="24">
        <v>617.580490309114</v>
      </c>
      <c r="J370" s="24">
        <v>579.02374192426134</v>
      </c>
    </row>
    <row r="371" spans="1:10" x14ac:dyDescent="0.3">
      <c r="A371" s="22">
        <f t="shared" si="119"/>
        <v>355</v>
      </c>
      <c r="B371" s="53" t="s">
        <v>402</v>
      </c>
      <c r="C371" s="23"/>
      <c r="D371" s="24">
        <f>+'B-9 2024'!I371</f>
        <v>-8.5446716984733989E-5</v>
      </c>
      <c r="E371" s="24">
        <v>0</v>
      </c>
      <c r="F371" s="24">
        <v>0</v>
      </c>
      <c r="G371" s="24">
        <v>0</v>
      </c>
      <c r="H371" s="24">
        <v>0</v>
      </c>
      <c r="I371" s="24">
        <v>-1.2817007547710098E-4</v>
      </c>
      <c r="J371" s="24">
        <v>-1.0680839623091732E-4</v>
      </c>
    </row>
    <row r="372" spans="1:10" x14ac:dyDescent="0.3">
      <c r="A372" s="22">
        <f t="shared" si="119"/>
        <v>356</v>
      </c>
      <c r="B372" s="53" t="s">
        <v>403</v>
      </c>
      <c r="C372" s="23"/>
      <c r="D372" s="24">
        <f>+'B-9 2024'!I372</f>
        <v>4865.7932028396426</v>
      </c>
      <c r="E372" s="24">
        <v>0</v>
      </c>
      <c r="F372" s="24">
        <v>0</v>
      </c>
      <c r="G372" s="24">
        <v>0</v>
      </c>
      <c r="H372" s="24">
        <v>1466.801601419822</v>
      </c>
      <c r="I372" s="24">
        <v>6332.5948042594646</v>
      </c>
      <c r="J372" s="24">
        <v>5599.1940035495518</v>
      </c>
    </row>
    <row r="373" spans="1:10" x14ac:dyDescent="0.3">
      <c r="A373" s="22">
        <f t="shared" si="119"/>
        <v>357</v>
      </c>
      <c r="B373" s="53" t="s">
        <v>404</v>
      </c>
      <c r="C373" s="23"/>
      <c r="D373" s="24">
        <f>+'B-9 2024'!I373</f>
        <v>1672.16897018338</v>
      </c>
      <c r="E373" s="24">
        <v>0</v>
      </c>
      <c r="F373" s="24">
        <v>0</v>
      </c>
      <c r="G373" s="24">
        <v>0</v>
      </c>
      <c r="H373" s="24">
        <v>117.499485091693</v>
      </c>
      <c r="I373" s="24">
        <v>1789.6684552750698</v>
      </c>
      <c r="J373" s="24">
        <v>1730.9187127292246</v>
      </c>
    </row>
    <row r="374" spans="1:10" x14ac:dyDescent="0.3">
      <c r="A374" s="22">
        <f t="shared" si="119"/>
        <v>358</v>
      </c>
      <c r="B374" s="53" t="s">
        <v>405</v>
      </c>
      <c r="C374" s="23"/>
      <c r="D374" s="24">
        <f>+'B-9 2024'!I374</f>
        <v>2154.9462784767702</v>
      </c>
      <c r="E374" s="24">
        <v>0</v>
      </c>
      <c r="F374" s="24">
        <v>0</v>
      </c>
      <c r="G374" s="24">
        <v>0</v>
      </c>
      <c r="H374" s="24">
        <v>713.46313923838795</v>
      </c>
      <c r="I374" s="24">
        <v>2868.4094177151601</v>
      </c>
      <c r="J374" s="24">
        <v>2511.6778480959656</v>
      </c>
    </row>
    <row r="375" spans="1:10" x14ac:dyDescent="0.3">
      <c r="A375" s="22">
        <f t="shared" si="119"/>
        <v>359</v>
      </c>
      <c r="B375" s="53" t="s">
        <v>406</v>
      </c>
      <c r="C375" s="23"/>
      <c r="D375" s="24">
        <f>+'B-9 2024'!I375</f>
        <v>2116.0490468612497</v>
      </c>
      <c r="E375" s="24">
        <v>0</v>
      </c>
      <c r="F375" s="24">
        <v>0</v>
      </c>
      <c r="G375" s="24">
        <v>0</v>
      </c>
      <c r="H375" s="24">
        <v>686.06952343062801</v>
      </c>
      <c r="I375" s="24">
        <v>2802.1185702918801</v>
      </c>
      <c r="J375" s="24">
        <v>2459.0838085765649</v>
      </c>
    </row>
    <row r="376" spans="1:10" x14ac:dyDescent="0.3">
      <c r="A376" s="22">
        <f t="shared" si="119"/>
        <v>360</v>
      </c>
      <c r="B376" s="53" t="s">
        <v>407</v>
      </c>
      <c r="C376" s="23"/>
      <c r="D376" s="24">
        <f>+'B-9 2024'!I376</f>
        <v>2674.29940092164</v>
      </c>
      <c r="E376" s="24">
        <v>0</v>
      </c>
      <c r="F376" s="24">
        <v>0</v>
      </c>
      <c r="G376" s="24">
        <v>0</v>
      </c>
      <c r="H376" s="24">
        <v>759.68970046081995</v>
      </c>
      <c r="I376" s="24">
        <v>3433.9891013824599</v>
      </c>
      <c r="J376" s="24">
        <v>3054.1442511520459</v>
      </c>
    </row>
    <row r="377" spans="1:10" x14ac:dyDescent="0.3">
      <c r="A377" s="22">
        <f t="shared" si="119"/>
        <v>361</v>
      </c>
      <c r="B377" s="53" t="s">
        <v>408</v>
      </c>
      <c r="C377" s="23"/>
      <c r="D377" s="24">
        <f>+'B-9 2024'!I377</f>
        <v>80874.414168089948</v>
      </c>
      <c r="E377" s="24">
        <v>0</v>
      </c>
      <c r="F377" s="24">
        <v>0</v>
      </c>
      <c r="G377" s="24">
        <v>0</v>
      </c>
      <c r="H377" s="24">
        <v>2259.1920248773508</v>
      </c>
      <c r="I377" s="24">
        <v>83133.606252134909</v>
      </c>
      <c r="J377" s="24">
        <v>82004.01021011245</v>
      </c>
    </row>
    <row r="378" spans="1:10" x14ac:dyDescent="0.3">
      <c r="A378" s="22">
        <f t="shared" si="119"/>
        <v>362</v>
      </c>
      <c r="B378" s="53" t="s">
        <v>409</v>
      </c>
      <c r="C378" s="23"/>
      <c r="D378" s="24">
        <f>+'B-9 2024'!I378</f>
        <v>35235.076108823203</v>
      </c>
      <c r="E378" s="24">
        <v>0</v>
      </c>
      <c r="F378" s="24">
        <v>0</v>
      </c>
      <c r="G378" s="24">
        <v>0</v>
      </c>
      <c r="H378" s="24">
        <v>3300.4130544116201</v>
      </c>
      <c r="I378" s="24">
        <v>38535.489163234801</v>
      </c>
      <c r="J378" s="24">
        <v>36885.282636028998</v>
      </c>
    </row>
    <row r="379" spans="1:10" x14ac:dyDescent="0.3">
      <c r="A379" s="22">
        <f t="shared" si="119"/>
        <v>363</v>
      </c>
      <c r="B379" s="53" t="s">
        <v>410</v>
      </c>
      <c r="C379" s="23"/>
      <c r="D379" s="24">
        <f>+'B-9 2024'!I379</f>
        <v>11775.637567016742</v>
      </c>
      <c r="E379" s="24">
        <v>0</v>
      </c>
      <c r="F379" s="24">
        <v>0</v>
      </c>
      <c r="G379" s="24">
        <v>0</v>
      </c>
      <c r="H379" s="24">
        <v>670.76878350837796</v>
      </c>
      <c r="I379" s="24">
        <v>12446.406350525049</v>
      </c>
      <c r="J379" s="24">
        <v>12111.021958770874</v>
      </c>
    </row>
    <row r="380" spans="1:10" x14ac:dyDescent="0.3">
      <c r="A380" s="22">
        <f t="shared" si="119"/>
        <v>364</v>
      </c>
      <c r="B380" s="53" t="s">
        <v>411</v>
      </c>
      <c r="C380" s="23"/>
      <c r="D380" s="24">
        <f>+'B-9 2024'!I380</f>
        <v>1657.3848652736601</v>
      </c>
      <c r="E380" s="24">
        <v>0</v>
      </c>
      <c r="F380" s="24">
        <v>0</v>
      </c>
      <c r="G380" s="24">
        <v>0</v>
      </c>
      <c r="H380" s="24">
        <v>457.24243263683201</v>
      </c>
      <c r="I380" s="24">
        <v>2114.6272979104901</v>
      </c>
      <c r="J380" s="24">
        <v>1886.0060815920747</v>
      </c>
    </row>
    <row r="381" spans="1:10" x14ac:dyDescent="0.3">
      <c r="A381" s="22">
        <f t="shared" si="119"/>
        <v>365</v>
      </c>
      <c r="B381" s="53" t="s">
        <v>412</v>
      </c>
      <c r="C381" s="23"/>
      <c r="D381" s="24">
        <f>+'B-9 2024'!I381</f>
        <v>2154.9462784767702</v>
      </c>
      <c r="E381" s="24">
        <v>0</v>
      </c>
      <c r="F381" s="24">
        <v>0</v>
      </c>
      <c r="G381" s="24">
        <v>0</v>
      </c>
      <c r="H381" s="24">
        <v>713.46313923838795</v>
      </c>
      <c r="I381" s="24">
        <v>2868.4094177151601</v>
      </c>
      <c r="J381" s="24">
        <v>2511.6778480959656</v>
      </c>
    </row>
    <row r="382" spans="1:10" x14ac:dyDescent="0.3">
      <c r="A382" s="22">
        <f t="shared" si="119"/>
        <v>366</v>
      </c>
      <c r="B382" s="53" t="s">
        <v>413</v>
      </c>
      <c r="C382" s="23"/>
      <c r="D382" s="24">
        <f>+'B-9 2024'!I382</f>
        <v>2877.3835285128098</v>
      </c>
      <c r="E382" s="24">
        <v>0</v>
      </c>
      <c r="F382" s="24">
        <v>0</v>
      </c>
      <c r="G382" s="24">
        <v>0</v>
      </c>
      <c r="H382" s="24">
        <v>747.356764256406</v>
      </c>
      <c r="I382" s="24">
        <v>3624.7402927692101</v>
      </c>
      <c r="J382" s="24">
        <v>3251.0619106410095</v>
      </c>
    </row>
    <row r="383" spans="1:10" x14ac:dyDescent="0.3">
      <c r="A383" s="22">
        <f t="shared" si="119"/>
        <v>367</v>
      </c>
      <c r="B383" s="53" t="s">
        <v>414</v>
      </c>
      <c r="C383" s="23"/>
      <c r="D383" s="24">
        <f>+'B-9 2024'!I383</f>
        <v>-444.65671527249197</v>
      </c>
      <c r="E383" s="24">
        <v>0</v>
      </c>
      <c r="F383" s="24">
        <v>0</v>
      </c>
      <c r="G383" s="24">
        <v>0</v>
      </c>
      <c r="H383" s="24">
        <v>375.811642363754</v>
      </c>
      <c r="I383" s="24">
        <v>-68.845072908738103</v>
      </c>
      <c r="J383" s="24">
        <v>-256.75089409061462</v>
      </c>
    </row>
    <row r="384" spans="1:10" x14ac:dyDescent="0.3">
      <c r="A384" s="22">
        <f t="shared" si="119"/>
        <v>368</v>
      </c>
      <c r="B384" s="53" t="s">
        <v>415</v>
      </c>
      <c r="C384" s="23"/>
      <c r="D384" s="24">
        <f>+'B-9 2024'!I384</f>
        <v>1285.9883199789899</v>
      </c>
      <c r="E384" s="24">
        <v>0</v>
      </c>
      <c r="F384" s="24">
        <v>0</v>
      </c>
      <c r="G384" s="24">
        <v>0</v>
      </c>
      <c r="H384" s="24">
        <v>285.66415998949799</v>
      </c>
      <c r="I384" s="24">
        <v>1571.6524799684901</v>
      </c>
      <c r="J384" s="24">
        <v>1428.820399973742</v>
      </c>
    </row>
    <row r="385" spans="1:10" x14ac:dyDescent="0.3">
      <c r="A385" s="22">
        <f t="shared" si="119"/>
        <v>369</v>
      </c>
      <c r="B385" s="53" t="s">
        <v>416</v>
      </c>
      <c r="C385" s="23"/>
      <c r="D385" s="24">
        <f>+'B-9 2024'!I385</f>
        <v>957.41457572251193</v>
      </c>
      <c r="E385" s="24">
        <v>0</v>
      </c>
      <c r="F385" s="24">
        <v>0</v>
      </c>
      <c r="G385" s="24">
        <v>0</v>
      </c>
      <c r="H385" s="24">
        <v>222.637287861256</v>
      </c>
      <c r="I385" s="24">
        <v>1180.05186358376</v>
      </c>
      <c r="J385" s="24">
        <v>1068.7332196531354</v>
      </c>
    </row>
    <row r="386" spans="1:10" x14ac:dyDescent="0.3">
      <c r="A386" s="22">
        <f t="shared" si="119"/>
        <v>370</v>
      </c>
      <c r="B386" s="53" t="s">
        <v>417</v>
      </c>
      <c r="C386" s="23"/>
      <c r="D386" s="24">
        <f>+'B-9 2024'!I386</f>
        <v>926.63986024915403</v>
      </c>
      <c r="E386" s="24">
        <v>0</v>
      </c>
      <c r="F386" s="24">
        <v>0</v>
      </c>
      <c r="G386" s="24">
        <v>0</v>
      </c>
      <c r="H386" s="24">
        <v>228.93493012457699</v>
      </c>
      <c r="I386" s="24">
        <v>1155.5747903737299</v>
      </c>
      <c r="J386" s="24">
        <v>1041.1073253114396</v>
      </c>
    </row>
    <row r="387" spans="1:10" x14ac:dyDescent="0.3">
      <c r="A387" s="22">
        <f t="shared" si="119"/>
        <v>371</v>
      </c>
      <c r="B387" s="53" t="s">
        <v>418</v>
      </c>
      <c r="C387" s="23"/>
      <c r="D387" s="24">
        <f>+'B-9 2024'!I387</f>
        <v>3960.3995114582899</v>
      </c>
      <c r="E387" s="24">
        <v>0</v>
      </c>
      <c r="F387" s="24">
        <v>0</v>
      </c>
      <c r="G387" s="24">
        <v>0</v>
      </c>
      <c r="H387" s="24">
        <v>1175.4697557291499</v>
      </c>
      <c r="I387" s="24">
        <v>5135.8692671874505</v>
      </c>
      <c r="J387" s="24">
        <v>4548.1343893228704</v>
      </c>
    </row>
    <row r="388" spans="1:10" x14ac:dyDescent="0.3">
      <c r="A388" s="22">
        <f t="shared" si="119"/>
        <v>372</v>
      </c>
      <c r="B388" s="53" t="s">
        <v>419</v>
      </c>
      <c r="C388" s="23"/>
      <c r="D388" s="24">
        <f>+'B-9 2024'!I388</f>
        <v>284.98066194246803</v>
      </c>
      <c r="E388" s="24">
        <v>0</v>
      </c>
      <c r="F388" s="24">
        <v>0</v>
      </c>
      <c r="G388" s="24">
        <v>0</v>
      </c>
      <c r="H388" s="24">
        <v>18.490330971233998</v>
      </c>
      <c r="I388" s="24">
        <v>303.47099291370199</v>
      </c>
      <c r="J388" s="24">
        <v>294.22582742808476</v>
      </c>
    </row>
    <row r="389" spans="1:10" x14ac:dyDescent="0.3">
      <c r="A389" s="22">
        <f t="shared" si="119"/>
        <v>373</v>
      </c>
      <c r="B389" s="53" t="s">
        <v>420</v>
      </c>
      <c r="C389" s="23"/>
      <c r="D389" s="24">
        <f>+'B-9 2024'!I389</f>
        <v>5195.32569499901</v>
      </c>
      <c r="E389" s="24">
        <v>0</v>
      </c>
      <c r="F389" s="24">
        <v>0</v>
      </c>
      <c r="G389" s="24">
        <v>0</v>
      </c>
      <c r="H389" s="24">
        <v>408.25284749951101</v>
      </c>
      <c r="I389" s="24">
        <v>5603.5785424985197</v>
      </c>
      <c r="J389" s="24">
        <v>5399.4521187487662</v>
      </c>
    </row>
    <row r="390" spans="1:10" x14ac:dyDescent="0.3">
      <c r="A390" s="22">
        <f t="shared" si="119"/>
        <v>374</v>
      </c>
      <c r="B390" s="53" t="s">
        <v>421</v>
      </c>
      <c r="C390" s="23"/>
      <c r="D390" s="24">
        <f>+'B-9 2024'!I390</f>
        <v>756.48253214381998</v>
      </c>
      <c r="E390" s="24">
        <v>0</v>
      </c>
      <c r="F390" s="24">
        <v>0</v>
      </c>
      <c r="G390" s="24">
        <v>0</v>
      </c>
      <c r="H390" s="24">
        <v>58.881266071910701</v>
      </c>
      <c r="I390" s="24">
        <v>815.36379821573109</v>
      </c>
      <c r="J390" s="24">
        <v>785.92316517977554</v>
      </c>
    </row>
    <row r="391" spans="1:10" x14ac:dyDescent="0.3">
      <c r="A391" s="22">
        <f t="shared" si="119"/>
        <v>375</v>
      </c>
      <c r="B391" s="53" t="s">
        <v>422</v>
      </c>
      <c r="C391" s="23"/>
      <c r="D391" s="24">
        <f>+'B-9 2024'!I391</f>
        <v>1058.4489637463901</v>
      </c>
      <c r="E391" s="24">
        <v>0</v>
      </c>
      <c r="F391" s="24">
        <v>0</v>
      </c>
      <c r="G391" s="24">
        <v>0</v>
      </c>
      <c r="H391" s="24">
        <v>24.834481873199</v>
      </c>
      <c r="I391" s="24">
        <v>1083.2834456195901</v>
      </c>
      <c r="J391" s="24">
        <v>1070.86620468299</v>
      </c>
    </row>
    <row r="392" spans="1:10" x14ac:dyDescent="0.3">
      <c r="A392" s="22">
        <f t="shared" si="119"/>
        <v>376</v>
      </c>
      <c r="B392" s="53" t="s">
        <v>423</v>
      </c>
      <c r="C392" s="23"/>
      <c r="D392" s="24">
        <f>+'B-9 2024'!I392</f>
        <v>2093.92786094655</v>
      </c>
      <c r="E392" s="24">
        <v>0</v>
      </c>
      <c r="F392" s="24">
        <v>0</v>
      </c>
      <c r="G392" s="24">
        <v>0</v>
      </c>
      <c r="H392" s="24">
        <v>617.96393047327604</v>
      </c>
      <c r="I392" s="24">
        <v>2711.89179141982</v>
      </c>
      <c r="J392" s="24">
        <v>2402.9098261831841</v>
      </c>
    </row>
    <row r="393" spans="1:10" x14ac:dyDescent="0.3">
      <c r="A393" s="22">
        <f t="shared" si="119"/>
        <v>377</v>
      </c>
      <c r="B393" s="53" t="s">
        <v>424</v>
      </c>
      <c r="C393" s="23"/>
      <c r="D393" s="24">
        <f>+'B-9 2024'!I393</f>
        <v>84.264027459914587</v>
      </c>
      <c r="E393" s="24">
        <v>0</v>
      </c>
      <c r="F393" s="24">
        <v>0</v>
      </c>
      <c r="G393" s="24">
        <v>0</v>
      </c>
      <c r="H393" s="24">
        <v>27.232013729957298</v>
      </c>
      <c r="I393" s="24">
        <v>111.4960411898719</v>
      </c>
      <c r="J393" s="24">
        <v>97.880034324893217</v>
      </c>
    </row>
    <row r="394" spans="1:10" x14ac:dyDescent="0.3">
      <c r="A394" s="22">
        <f t="shared" si="119"/>
        <v>378</v>
      </c>
      <c r="B394" s="53" t="s">
        <v>425</v>
      </c>
      <c r="C394" s="23"/>
      <c r="D394" s="24">
        <f>+'B-9 2024'!I394</f>
        <v>1396.256909422297</v>
      </c>
      <c r="E394" s="24">
        <v>0</v>
      </c>
      <c r="F394" s="24">
        <v>0</v>
      </c>
      <c r="G394" s="24">
        <v>0</v>
      </c>
      <c r="H394" s="24">
        <v>441.47845471114903</v>
      </c>
      <c r="I394" s="24">
        <v>1837.7353641334391</v>
      </c>
      <c r="J394" s="24">
        <v>1616.9961367778685</v>
      </c>
    </row>
    <row r="395" spans="1:10" x14ac:dyDescent="0.3">
      <c r="A395" s="22">
        <f t="shared" si="119"/>
        <v>379</v>
      </c>
      <c r="B395" s="53" t="s">
        <v>426</v>
      </c>
      <c r="C395" s="23"/>
      <c r="D395" s="24">
        <f>+'B-9 2024'!I395</f>
        <v>107.0435379190378</v>
      </c>
      <c r="E395" s="24">
        <v>0</v>
      </c>
      <c r="F395" s="24">
        <v>0</v>
      </c>
      <c r="G395" s="24">
        <v>0</v>
      </c>
      <c r="H395" s="24">
        <v>34.586768959518899</v>
      </c>
      <c r="I395" s="24">
        <v>141.63030687855601</v>
      </c>
      <c r="J395" s="24">
        <v>124.33692239879714</v>
      </c>
    </row>
    <row r="396" spans="1:10" x14ac:dyDescent="0.3">
      <c r="A396" s="22">
        <f t="shared" si="119"/>
        <v>380</v>
      </c>
      <c r="B396" s="53" t="s">
        <v>427</v>
      </c>
      <c r="C396" s="23"/>
      <c r="D396" s="24">
        <f>+'B-9 2024'!I396</f>
        <v>-6.1878892509412099E-5</v>
      </c>
      <c r="E396" s="24">
        <v>0</v>
      </c>
      <c r="F396" s="24">
        <v>0</v>
      </c>
      <c r="G396" s="24">
        <v>0</v>
      </c>
      <c r="H396" s="24">
        <v>0</v>
      </c>
      <c r="I396" s="24">
        <v>-9.2818338764118297E-5</v>
      </c>
      <c r="J396" s="24">
        <v>-7.7348615636765191E-5</v>
      </c>
    </row>
    <row r="397" spans="1:10" x14ac:dyDescent="0.3">
      <c r="A397" s="22">
        <f t="shared" si="119"/>
        <v>381</v>
      </c>
      <c r="B397" s="53" t="s">
        <v>428</v>
      </c>
      <c r="C397" s="23"/>
      <c r="D397" s="24">
        <f>+'B-9 2024'!I397</f>
        <v>2154.9462784767702</v>
      </c>
      <c r="E397" s="24">
        <v>0</v>
      </c>
      <c r="F397" s="24">
        <v>0</v>
      </c>
      <c r="G397" s="24">
        <v>0</v>
      </c>
      <c r="H397" s="24">
        <v>713.46313923838795</v>
      </c>
      <c r="I397" s="24">
        <v>2868.4094177151601</v>
      </c>
      <c r="J397" s="24">
        <v>2511.6778480959656</v>
      </c>
    </row>
    <row r="398" spans="1:10" x14ac:dyDescent="0.3">
      <c r="A398" s="22">
        <f t="shared" si="119"/>
        <v>382</v>
      </c>
      <c r="B398" s="53" t="s">
        <v>429</v>
      </c>
      <c r="C398" s="23"/>
      <c r="D398" s="24">
        <f>+'B-9 2024'!I398</f>
        <v>2363.19291110208</v>
      </c>
      <c r="E398" s="24">
        <v>0</v>
      </c>
      <c r="F398" s="24">
        <v>0</v>
      </c>
      <c r="G398" s="24">
        <v>0</v>
      </c>
      <c r="H398" s="24">
        <v>729.03145555104402</v>
      </c>
      <c r="I398" s="24">
        <v>3092.2243666531203</v>
      </c>
      <c r="J398" s="24">
        <v>2727.7086388776006</v>
      </c>
    </row>
    <row r="399" spans="1:10" x14ac:dyDescent="0.3">
      <c r="A399" s="22">
        <f t="shared" si="119"/>
        <v>383</v>
      </c>
      <c r="B399" s="53" t="s">
        <v>430</v>
      </c>
      <c r="C399" s="23"/>
      <c r="D399" s="24">
        <f>+'B-9 2024'!I399</f>
        <v>849.70941138333808</v>
      </c>
      <c r="E399" s="24">
        <v>0</v>
      </c>
      <c r="F399" s="24">
        <v>0</v>
      </c>
      <c r="G399" s="24">
        <v>0</v>
      </c>
      <c r="H399" s="24">
        <v>162.649705691669</v>
      </c>
      <c r="I399" s="24">
        <v>1012.359117075</v>
      </c>
      <c r="J399" s="24">
        <v>931.03426422917198</v>
      </c>
    </row>
    <row r="400" spans="1:10" x14ac:dyDescent="0.3">
      <c r="A400" s="22">
        <f t="shared" si="119"/>
        <v>384</v>
      </c>
      <c r="B400" s="53" t="s">
        <v>431</v>
      </c>
      <c r="C400" s="23"/>
      <c r="D400" s="24">
        <f>+'B-9 2024'!I400</f>
        <v>350.85391115257795</v>
      </c>
      <c r="E400" s="24">
        <v>0</v>
      </c>
      <c r="F400" s="24">
        <v>0</v>
      </c>
      <c r="G400" s="24">
        <v>0</v>
      </c>
      <c r="H400" s="24">
        <v>113.791955576289</v>
      </c>
      <c r="I400" s="24">
        <v>464.64586672886702</v>
      </c>
      <c r="J400" s="24">
        <v>407.74988894072214</v>
      </c>
    </row>
    <row r="401" spans="1:10" x14ac:dyDescent="0.3">
      <c r="A401" s="22">
        <f t="shared" si="119"/>
        <v>385</v>
      </c>
      <c r="B401" s="53" t="s">
        <v>432</v>
      </c>
      <c r="C401" s="23"/>
      <c r="D401" s="24">
        <f>+'B-9 2024'!I401</f>
        <v>-1072.45992</v>
      </c>
      <c r="E401" s="24">
        <v>0</v>
      </c>
      <c r="F401" s="24">
        <v>0</v>
      </c>
      <c r="G401" s="24">
        <v>0</v>
      </c>
      <c r="H401" s="24">
        <v>0</v>
      </c>
      <c r="I401" s="24">
        <v>-1072.4598799999999</v>
      </c>
      <c r="J401" s="24">
        <v>-1072.4598999999969</v>
      </c>
    </row>
    <row r="402" spans="1:10" x14ac:dyDescent="0.3">
      <c r="A402" s="22">
        <f t="shared" si="119"/>
        <v>386</v>
      </c>
      <c r="B402" s="53" t="s">
        <v>433</v>
      </c>
      <c r="C402" s="23"/>
      <c r="D402" s="24">
        <f>+'B-9 2024'!I402</f>
        <v>1767.1993234489601</v>
      </c>
      <c r="E402" s="24">
        <v>0</v>
      </c>
      <c r="F402" s="24">
        <v>0</v>
      </c>
      <c r="G402" s="24">
        <v>0</v>
      </c>
      <c r="H402" s="24">
        <v>497.63466172448102</v>
      </c>
      <c r="I402" s="24">
        <v>2264.8339851734399</v>
      </c>
      <c r="J402" s="24">
        <v>2016.0166543111968</v>
      </c>
    </row>
    <row r="403" spans="1:10" x14ac:dyDescent="0.3">
      <c r="A403" s="22">
        <f t="shared" ref="A403:A467" si="140">+A402+1</f>
        <v>387</v>
      </c>
      <c r="B403" s="53" t="s">
        <v>434</v>
      </c>
      <c r="C403" s="23"/>
      <c r="D403" s="24">
        <f>+'B-9 2024'!I403</f>
        <v>2743.3641060539198</v>
      </c>
      <c r="E403" s="24">
        <v>0</v>
      </c>
      <c r="F403" s="24">
        <v>0</v>
      </c>
      <c r="G403" s="24">
        <v>0</v>
      </c>
      <c r="H403" s="24">
        <v>761.74205302695998</v>
      </c>
      <c r="I403" s="24">
        <v>3505.1061590808804</v>
      </c>
      <c r="J403" s="24">
        <v>3124.2351325673972</v>
      </c>
    </row>
    <row r="404" spans="1:10" x14ac:dyDescent="0.3">
      <c r="A404" s="22">
        <f t="shared" si="140"/>
        <v>388</v>
      </c>
      <c r="B404" s="53" t="s">
        <v>435</v>
      </c>
      <c r="C404" s="23"/>
      <c r="D404" s="24">
        <f>+'B-9 2024'!I404</f>
        <v>2.0100784696149572</v>
      </c>
      <c r="E404" s="24">
        <v>0</v>
      </c>
      <c r="F404" s="24">
        <v>0</v>
      </c>
      <c r="G404" s="24">
        <v>0</v>
      </c>
      <c r="H404" s="24">
        <v>0</v>
      </c>
      <c r="I404" s="24">
        <v>2.0101177044224361</v>
      </c>
      <c r="J404" s="24">
        <v>2.0100980870186969</v>
      </c>
    </row>
    <row r="405" spans="1:10" x14ac:dyDescent="0.3">
      <c r="A405" s="22">
        <f t="shared" si="140"/>
        <v>389</v>
      </c>
      <c r="B405" s="53" t="s">
        <v>436</v>
      </c>
      <c r="C405" s="23"/>
      <c r="D405" s="24">
        <f>+'B-9 2024'!I405</f>
        <v>2346.3629111020796</v>
      </c>
      <c r="E405" s="24">
        <v>0</v>
      </c>
      <c r="F405" s="24">
        <v>0</v>
      </c>
      <c r="G405" s="24">
        <v>0</v>
      </c>
      <c r="H405" s="24">
        <v>729.03145555104402</v>
      </c>
      <c r="I405" s="24">
        <v>3075.39436665312</v>
      </c>
      <c r="J405" s="24">
        <v>2710.8786388775993</v>
      </c>
    </row>
    <row r="406" spans="1:10" x14ac:dyDescent="0.3">
      <c r="A406" s="22">
        <f t="shared" si="140"/>
        <v>390</v>
      </c>
      <c r="B406" s="53" t="s">
        <v>437</v>
      </c>
      <c r="C406" s="23"/>
      <c r="D406" s="24">
        <f>+'B-9 2024'!I406</f>
        <v>1161.4776116738999</v>
      </c>
      <c r="E406" s="24">
        <v>0</v>
      </c>
      <c r="F406" s="24">
        <v>0</v>
      </c>
      <c r="G406" s="24">
        <v>0</v>
      </c>
      <c r="H406" s="24">
        <v>285.478805836954</v>
      </c>
      <c r="I406" s="24">
        <v>1446.9564175108599</v>
      </c>
      <c r="J406" s="24">
        <v>1304.2170145923799</v>
      </c>
    </row>
    <row r="407" spans="1:10" x14ac:dyDescent="0.3">
      <c r="A407" s="22">
        <f t="shared" si="140"/>
        <v>391</v>
      </c>
      <c r="B407" s="53" t="s">
        <v>753</v>
      </c>
      <c r="C407" s="23"/>
      <c r="D407" s="27">
        <f>SUM(D369:D406)</f>
        <v>200452.59992211621</v>
      </c>
      <c r="E407" s="27">
        <f t="shared" ref="E407:H407" si="141">SUM(E369:E406)</f>
        <v>0</v>
      </c>
      <c r="F407" s="27">
        <f>SUM(F369:F406)</f>
        <v>0</v>
      </c>
      <c r="G407" s="27">
        <f t="shared" si="141"/>
        <v>0</v>
      </c>
      <c r="H407" s="27">
        <f t="shared" si="141"/>
        <v>20597.38989631856</v>
      </c>
      <c r="I407" s="27">
        <f t="shared" ref="I407:J407" si="142">SUM(I369:I406)</f>
        <v>221049.98988317425</v>
      </c>
      <c r="J407" s="27">
        <f t="shared" si="142"/>
        <v>210751.29490264526</v>
      </c>
    </row>
    <row r="408" spans="1:10" x14ac:dyDescent="0.3">
      <c r="A408" s="22">
        <f t="shared" si="140"/>
        <v>392</v>
      </c>
      <c r="B408" s="53"/>
      <c r="C408" s="23"/>
      <c r="D408" s="24"/>
      <c r="E408" s="24"/>
      <c r="F408" s="24"/>
      <c r="G408" s="24"/>
      <c r="H408" s="24"/>
      <c r="I408" s="24"/>
      <c r="J408" s="24"/>
    </row>
    <row r="409" spans="1:10" x14ac:dyDescent="0.3">
      <c r="A409" s="22">
        <f t="shared" si="140"/>
        <v>393</v>
      </c>
      <c r="B409" s="55" t="s">
        <v>754</v>
      </c>
      <c r="C409" s="34"/>
      <c r="D409" s="2">
        <f>D407</f>
        <v>200452.59992211621</v>
      </c>
      <c r="E409" s="2">
        <f t="shared" ref="E409:J409" si="143">E407</f>
        <v>0</v>
      </c>
      <c r="F409" s="2">
        <f t="shared" si="143"/>
        <v>0</v>
      </c>
      <c r="G409" s="2">
        <f t="shared" si="143"/>
        <v>0</v>
      </c>
      <c r="H409" s="2">
        <f t="shared" si="143"/>
        <v>20597.38989631856</v>
      </c>
      <c r="I409" s="2">
        <f t="shared" si="143"/>
        <v>221049.98988317425</v>
      </c>
      <c r="J409" s="2">
        <f t="shared" si="143"/>
        <v>210751.29490264526</v>
      </c>
    </row>
    <row r="410" spans="1:10" x14ac:dyDescent="0.3">
      <c r="A410" s="22">
        <f t="shared" si="140"/>
        <v>394</v>
      </c>
      <c r="B410" s="23"/>
      <c r="C410" s="23"/>
      <c r="D410" s="24"/>
      <c r="E410" s="24"/>
      <c r="F410" s="24"/>
      <c r="G410" s="24"/>
      <c r="H410" s="24"/>
      <c r="I410" s="24"/>
      <c r="J410" s="24"/>
    </row>
    <row r="411" spans="1:10" x14ac:dyDescent="0.3">
      <c r="A411" s="22">
        <f t="shared" si="140"/>
        <v>395</v>
      </c>
      <c r="B411" s="36" t="s">
        <v>818</v>
      </c>
      <c r="C411" s="36"/>
      <c r="D411" s="37">
        <f>SUM(D409,D367)</f>
        <v>3702739.1081048339</v>
      </c>
      <c r="E411" s="37">
        <f t="shared" ref="E411:J411" si="144">SUM(E409,E367)</f>
        <v>467430.21689268539</v>
      </c>
      <c r="F411" s="37">
        <f t="shared" si="144"/>
        <v>76698.566665164049</v>
      </c>
      <c r="G411" s="37">
        <f t="shared" si="144"/>
        <v>16205.341000000004</v>
      </c>
      <c r="H411" s="37">
        <f t="shared" si="144"/>
        <v>20597.38989631856</v>
      </c>
      <c r="I411" s="37">
        <f t="shared" si="144"/>
        <v>4097862.8072934132</v>
      </c>
      <c r="J411" s="37">
        <f t="shared" si="144"/>
        <v>3907889.1033787155</v>
      </c>
    </row>
    <row r="412" spans="1:10" x14ac:dyDescent="0.3">
      <c r="A412" s="22">
        <f t="shared" si="140"/>
        <v>396</v>
      </c>
      <c r="B412" s="53"/>
      <c r="C412" s="23"/>
      <c r="D412" s="24"/>
      <c r="E412" s="24"/>
      <c r="F412" s="24"/>
      <c r="G412" s="24"/>
      <c r="H412" s="24"/>
      <c r="I412" s="24"/>
      <c r="J412" s="24"/>
    </row>
    <row r="413" spans="1:10" x14ac:dyDescent="0.3">
      <c r="A413" s="22">
        <f t="shared" si="140"/>
        <v>397</v>
      </c>
      <c r="B413" s="23" t="s">
        <v>279</v>
      </c>
      <c r="C413" s="23" t="s">
        <v>339</v>
      </c>
      <c r="D413" s="24">
        <f>+'B-9 2024'!I413</f>
        <v>-414.4</v>
      </c>
      <c r="E413" s="24">
        <v>0</v>
      </c>
      <c r="F413" s="24">
        <v>223.19999999999996</v>
      </c>
      <c r="G413" s="24">
        <v>0</v>
      </c>
      <c r="H413" s="24">
        <v>0</v>
      </c>
      <c r="I413" s="24">
        <v>-637.6</v>
      </c>
      <c r="J413" s="24">
        <v>-526</v>
      </c>
    </row>
    <row r="414" spans="1:10" x14ac:dyDescent="0.3">
      <c r="A414" s="22">
        <f t="shared" si="140"/>
        <v>398</v>
      </c>
      <c r="B414" s="29" t="s">
        <v>219</v>
      </c>
      <c r="C414" s="29" t="s">
        <v>292</v>
      </c>
      <c r="D414" s="24">
        <f>+'B-9 2024'!I414</f>
        <v>25246.620085725372</v>
      </c>
      <c r="E414" s="24">
        <v>1581.9904856374876</v>
      </c>
      <c r="F414" s="24">
        <v>0.23999999999999996</v>
      </c>
      <c r="G414" s="24">
        <v>0</v>
      </c>
      <c r="H414" s="24">
        <v>0</v>
      </c>
      <c r="I414" s="24">
        <v>26828.370571362881</v>
      </c>
      <c r="J414" s="24">
        <v>26003.936169902583</v>
      </c>
    </row>
    <row r="415" spans="1:10" x14ac:dyDescent="0.3">
      <c r="A415" s="22">
        <f t="shared" si="140"/>
        <v>399</v>
      </c>
      <c r="B415" s="29" t="s">
        <v>220</v>
      </c>
      <c r="C415" s="29" t="s">
        <v>282</v>
      </c>
      <c r="D415" s="24">
        <f>+'B-9 2024'!I415</f>
        <v>14794.0005961271</v>
      </c>
      <c r="E415" s="24">
        <v>1494.5273322402747</v>
      </c>
      <c r="F415" s="24">
        <v>0</v>
      </c>
      <c r="G415" s="24">
        <v>0</v>
      </c>
      <c r="H415" s="24">
        <v>0</v>
      </c>
      <c r="I415" s="24">
        <v>16288.527928367401</v>
      </c>
      <c r="J415" s="24">
        <v>15541.264262247285</v>
      </c>
    </row>
    <row r="416" spans="1:10" x14ac:dyDescent="0.3">
      <c r="A416" s="22">
        <f t="shared" si="140"/>
        <v>400</v>
      </c>
      <c r="B416" s="23" t="s">
        <v>221</v>
      </c>
      <c r="C416" s="23" t="s">
        <v>293</v>
      </c>
      <c r="D416" s="24">
        <f>+'B-9 2024'!I416</f>
        <v>189538.63474703295</v>
      </c>
      <c r="E416" s="24">
        <v>40099.318812342564</v>
      </c>
      <c r="F416" s="24">
        <v>6346.44</v>
      </c>
      <c r="G416" s="24">
        <v>0</v>
      </c>
      <c r="H416" s="24">
        <v>0</v>
      </c>
      <c r="I416" s="24">
        <v>223291.51355937542</v>
      </c>
      <c r="J416" s="24">
        <v>206292.4889604882</v>
      </c>
    </row>
    <row r="417" spans="1:10" x14ac:dyDescent="0.3">
      <c r="A417" s="22">
        <f t="shared" si="140"/>
        <v>401</v>
      </c>
      <c r="B417" s="23" t="s">
        <v>222</v>
      </c>
      <c r="C417" s="23" t="s">
        <v>293</v>
      </c>
      <c r="D417" s="24">
        <f>+'B-9 2024'!I417</f>
        <v>-32829.899125012496</v>
      </c>
      <c r="E417" s="24">
        <v>-53.612431980862212</v>
      </c>
      <c r="F417" s="24">
        <v>28574.54432327094</v>
      </c>
      <c r="G417" s="24">
        <v>0</v>
      </c>
      <c r="H417" s="24">
        <v>0</v>
      </c>
      <c r="I417" s="24">
        <v>-61458.055880264299</v>
      </c>
      <c r="J417" s="24">
        <v>-38380.992182436385</v>
      </c>
    </row>
    <row r="418" spans="1:10" x14ac:dyDescent="0.3">
      <c r="A418" s="22">
        <f t="shared" si="140"/>
        <v>402</v>
      </c>
      <c r="B418" s="23" t="s">
        <v>223</v>
      </c>
      <c r="C418" s="23" t="s">
        <v>293</v>
      </c>
      <c r="D418" s="24">
        <f>+'B-9 2024'!I418</f>
        <v>10594.931882114301</v>
      </c>
      <c r="E418" s="24">
        <v>1547.7900925813929</v>
      </c>
      <c r="F418" s="24">
        <v>0</v>
      </c>
      <c r="G418" s="24">
        <v>0</v>
      </c>
      <c r="H418" s="24">
        <v>0</v>
      </c>
      <c r="I418" s="24">
        <v>12142.7219746957</v>
      </c>
      <c r="J418" s="24">
        <v>11368.826928404993</v>
      </c>
    </row>
    <row r="419" spans="1:10" x14ac:dyDescent="0.3">
      <c r="A419" s="22">
        <f t="shared" si="140"/>
        <v>403</v>
      </c>
      <c r="B419" s="23" t="s">
        <v>224</v>
      </c>
      <c r="C419" s="23" t="s">
        <v>294</v>
      </c>
      <c r="D419" s="24">
        <f>+'B-9 2024'!I419</f>
        <v>33632.252220476097</v>
      </c>
      <c r="E419" s="24">
        <v>678.20352639184705</v>
      </c>
      <c r="F419" s="24">
        <v>0</v>
      </c>
      <c r="G419" s="24">
        <v>0</v>
      </c>
      <c r="H419" s="24">
        <v>0</v>
      </c>
      <c r="I419" s="24">
        <v>34310.45574686789</v>
      </c>
      <c r="J419" s="24">
        <v>33971.353983672001</v>
      </c>
    </row>
    <row r="420" spans="1:10" x14ac:dyDescent="0.3">
      <c r="A420" s="22">
        <f t="shared" si="140"/>
        <v>404</v>
      </c>
      <c r="B420" s="23" t="s">
        <v>225</v>
      </c>
      <c r="C420" s="23" t="s">
        <v>295</v>
      </c>
      <c r="D420" s="24">
        <f>+'B-9 2024'!I420</f>
        <v>2.49219146317829</v>
      </c>
      <c r="E420" s="24">
        <v>0.86114637209302158</v>
      </c>
      <c r="F420" s="24">
        <v>0</v>
      </c>
      <c r="G420" s="24">
        <v>0</v>
      </c>
      <c r="H420" s="24">
        <v>0</v>
      </c>
      <c r="I420" s="24">
        <v>3.3533378352713097</v>
      </c>
      <c r="J420" s="24">
        <v>2.9227646492247983</v>
      </c>
    </row>
    <row r="421" spans="1:10" x14ac:dyDescent="0.3">
      <c r="A421" s="22">
        <f t="shared" si="140"/>
        <v>405</v>
      </c>
      <c r="B421" s="29" t="s">
        <v>226</v>
      </c>
      <c r="C421" s="29" t="s">
        <v>296</v>
      </c>
      <c r="D421" s="24">
        <f>+'B-9 2024'!I421</f>
        <v>62975.333316061806</v>
      </c>
      <c r="E421" s="24">
        <v>1072.1662440322614</v>
      </c>
      <c r="F421" s="24">
        <v>0</v>
      </c>
      <c r="G421" s="24">
        <v>0</v>
      </c>
      <c r="H421" s="24">
        <v>0</v>
      </c>
      <c r="I421" s="24">
        <v>64047.499560094002</v>
      </c>
      <c r="J421" s="24">
        <v>63511.416438077889</v>
      </c>
    </row>
    <row r="422" spans="1:10" x14ac:dyDescent="0.3">
      <c r="A422" s="22">
        <f t="shared" si="140"/>
        <v>406</v>
      </c>
      <c r="B422" s="29" t="s">
        <v>227</v>
      </c>
      <c r="C422" s="29" t="s">
        <v>297</v>
      </c>
      <c r="D422" s="24">
        <f>+'B-9 2024'!I422</f>
        <v>399308.01907418936</v>
      </c>
      <c r="E422" s="24">
        <v>86180.361002608406</v>
      </c>
      <c r="F422" s="24">
        <v>24445.640871570024</v>
      </c>
      <c r="G422" s="24">
        <v>19103.031584800799</v>
      </c>
      <c r="H422" s="24">
        <v>0</v>
      </c>
      <c r="I422" s="24">
        <v>441939.70762042637</v>
      </c>
      <c r="J422" s="24">
        <v>418519.41082564194</v>
      </c>
    </row>
    <row r="423" spans="1:10" x14ac:dyDescent="0.3">
      <c r="A423" s="22">
        <f t="shared" si="140"/>
        <v>407</v>
      </c>
      <c r="B423" s="29" t="s">
        <v>228</v>
      </c>
      <c r="C423" s="29" t="s">
        <v>298</v>
      </c>
      <c r="D423" s="24">
        <f>+'B-9 2024'!I423</f>
        <v>125789.50643578118</v>
      </c>
      <c r="E423" s="24">
        <v>25296.655393557478</v>
      </c>
      <c r="F423" s="24">
        <v>11451.674364288794</v>
      </c>
      <c r="G423" s="24">
        <v>8948.4098025718904</v>
      </c>
      <c r="H423" s="24">
        <v>0</v>
      </c>
      <c r="I423" s="24">
        <v>130686.07766247781</v>
      </c>
      <c r="J423" s="24">
        <v>127399.97763918643</v>
      </c>
    </row>
    <row r="424" spans="1:10" x14ac:dyDescent="0.3">
      <c r="A424" s="22">
        <f t="shared" si="140"/>
        <v>408</v>
      </c>
      <c r="B424" s="29" t="s">
        <v>229</v>
      </c>
      <c r="C424" s="29" t="s">
        <v>298</v>
      </c>
      <c r="D424" s="24">
        <f>+'B-9 2024'!I424</f>
        <v>7.5004793268482911E-4</v>
      </c>
      <c r="E424" s="24">
        <v>3.75023269226868E-4</v>
      </c>
      <c r="F424" s="24">
        <v>0</v>
      </c>
      <c r="G424" s="24">
        <v>0</v>
      </c>
      <c r="H424" s="24">
        <v>0</v>
      </c>
      <c r="I424" s="24">
        <v>1.1250712019116899E-3</v>
      </c>
      <c r="J424" s="24">
        <v>9.3755956729826135E-4</v>
      </c>
    </row>
    <row r="425" spans="1:10" x14ac:dyDescent="0.3">
      <c r="A425" s="22">
        <f t="shared" si="140"/>
        <v>409</v>
      </c>
      <c r="B425" s="29" t="s">
        <v>230</v>
      </c>
      <c r="C425" s="29" t="s">
        <v>299</v>
      </c>
      <c r="D425" s="24">
        <f>+'B-9 2024'!I425</f>
        <v>9381.7704155503015</v>
      </c>
      <c r="E425" s="24">
        <v>475.87911470413991</v>
      </c>
      <c r="F425" s="24">
        <v>278.75999999999993</v>
      </c>
      <c r="G425" s="24">
        <v>0</v>
      </c>
      <c r="H425" s="24">
        <v>0</v>
      </c>
      <c r="I425" s="24">
        <v>9578.8895302544406</v>
      </c>
      <c r="J425" s="24">
        <v>9480.5783208461598</v>
      </c>
    </row>
    <row r="426" spans="1:10" x14ac:dyDescent="0.3">
      <c r="A426" s="22">
        <f t="shared" si="140"/>
        <v>410</v>
      </c>
      <c r="B426" s="29" t="s">
        <v>231</v>
      </c>
      <c r="C426" s="29" t="s">
        <v>300</v>
      </c>
      <c r="D426" s="24">
        <f>+'B-9 2024'!I426</f>
        <v>28481.770073648899</v>
      </c>
      <c r="E426" s="24">
        <v>1749.4867564255294</v>
      </c>
      <c r="F426" s="24">
        <v>0</v>
      </c>
      <c r="G426" s="24">
        <v>0</v>
      </c>
      <c r="H426" s="24">
        <v>0</v>
      </c>
      <c r="I426" s="24">
        <v>30231.256830074399</v>
      </c>
      <c r="J426" s="24">
        <v>29356.513451861676</v>
      </c>
    </row>
    <row r="427" spans="1:10" x14ac:dyDescent="0.3">
      <c r="A427" s="22">
        <f t="shared" si="140"/>
        <v>411</v>
      </c>
      <c r="B427" s="29" t="s">
        <v>232</v>
      </c>
      <c r="C427" s="29" t="s">
        <v>301</v>
      </c>
      <c r="D427" s="24">
        <f>+'B-9 2024'!I427</f>
        <v>3765.7171039838699</v>
      </c>
      <c r="E427" s="24">
        <v>463.9445589046299</v>
      </c>
      <c r="F427" s="24">
        <v>0</v>
      </c>
      <c r="G427" s="24">
        <v>0</v>
      </c>
      <c r="H427" s="24">
        <v>0</v>
      </c>
      <c r="I427" s="24">
        <v>4229.6616628885049</v>
      </c>
      <c r="J427" s="24">
        <v>3997.6893834361863</v>
      </c>
    </row>
    <row r="428" spans="1:10" x14ac:dyDescent="0.3">
      <c r="A428" s="22">
        <f t="shared" si="140"/>
        <v>412</v>
      </c>
      <c r="B428" s="36" t="s">
        <v>817</v>
      </c>
      <c r="C428" s="36"/>
      <c r="D428" s="37">
        <f>SUM(D413:D427)</f>
        <v>870266.74976718985</v>
      </c>
      <c r="E428" s="3">
        <f t="shared" ref="E428:H428" si="145">SUM(E413:E427)</f>
        <v>160587.5724088405</v>
      </c>
      <c r="F428" s="3">
        <f>SUM(F413:F427)</f>
        <v>71320.499559129748</v>
      </c>
      <c r="G428" s="3">
        <f t="shared" ref="G428" si="146">SUM(G413:G427)</f>
        <v>28051.441387372688</v>
      </c>
      <c r="H428" s="3">
        <f t="shared" si="145"/>
        <v>0</v>
      </c>
      <c r="I428" s="37">
        <f t="shared" ref="I428:J428" si="147">SUM(I413:I427)</f>
        <v>931482.38122952706</v>
      </c>
      <c r="J428" s="37">
        <f t="shared" si="147"/>
        <v>906539.3878835378</v>
      </c>
    </row>
    <row r="429" spans="1:10" x14ac:dyDescent="0.3">
      <c r="A429" s="22">
        <f t="shared" si="140"/>
        <v>413</v>
      </c>
      <c r="B429" s="29"/>
      <c r="C429" s="29"/>
      <c r="D429" s="24"/>
      <c r="E429" s="24"/>
      <c r="F429" s="24"/>
      <c r="G429" s="24"/>
      <c r="H429" s="24"/>
      <c r="I429" s="24"/>
      <c r="J429" s="24"/>
    </row>
    <row r="430" spans="1:10" x14ac:dyDescent="0.3">
      <c r="A430" s="22">
        <f t="shared" si="140"/>
        <v>414</v>
      </c>
      <c r="B430" s="23" t="s">
        <v>280</v>
      </c>
      <c r="C430" s="23" t="s">
        <v>302</v>
      </c>
      <c r="D430" s="24">
        <f>+'B-9 2024'!I430</f>
        <v>-443.34</v>
      </c>
      <c r="E430" s="24">
        <v>0</v>
      </c>
      <c r="F430" s="24">
        <v>109.91999999999997</v>
      </c>
      <c r="G430" s="24">
        <v>0</v>
      </c>
      <c r="H430" s="24">
        <v>0</v>
      </c>
      <c r="I430" s="24">
        <v>-553.26</v>
      </c>
      <c r="J430" s="24">
        <v>-498.30000000000013</v>
      </c>
    </row>
    <row r="431" spans="1:10" x14ac:dyDescent="0.3">
      <c r="A431" s="22">
        <f t="shared" si="140"/>
        <v>415</v>
      </c>
      <c r="B431" s="29" t="s">
        <v>233</v>
      </c>
      <c r="C431" s="29" t="s">
        <v>302</v>
      </c>
      <c r="D431" s="24">
        <f>+'B-9 2024'!I431</f>
        <v>6308.0431481836649</v>
      </c>
      <c r="E431" s="24">
        <v>1427.8774460962995</v>
      </c>
      <c r="F431" s="24">
        <v>0</v>
      </c>
      <c r="G431" s="24">
        <v>0</v>
      </c>
      <c r="H431" s="24">
        <v>0</v>
      </c>
      <c r="I431" s="24">
        <v>7735.9205942799626</v>
      </c>
      <c r="J431" s="24">
        <v>7021.9770034719104</v>
      </c>
    </row>
    <row r="432" spans="1:10" x14ac:dyDescent="0.3">
      <c r="A432" s="22">
        <f t="shared" si="140"/>
        <v>416</v>
      </c>
      <c r="B432" s="29" t="s">
        <v>234</v>
      </c>
      <c r="C432" s="29" t="s">
        <v>282</v>
      </c>
      <c r="D432" s="24">
        <f>+'B-9 2024'!I432</f>
        <v>3351.1332722350498</v>
      </c>
      <c r="E432" s="24">
        <v>341.63209779676669</v>
      </c>
      <c r="F432" s="24">
        <v>1852.8000000000004</v>
      </c>
      <c r="G432" s="24">
        <v>0</v>
      </c>
      <c r="H432" s="24">
        <v>0</v>
      </c>
      <c r="I432" s="24">
        <v>1839.9653700318199</v>
      </c>
      <c r="J432" s="24">
        <v>2597.560422609718</v>
      </c>
    </row>
    <row r="433" spans="1:10" x14ac:dyDescent="0.3">
      <c r="A433" s="22">
        <f t="shared" si="140"/>
        <v>417</v>
      </c>
      <c r="B433" s="29" t="s">
        <v>235</v>
      </c>
      <c r="C433" s="29" t="s">
        <v>293</v>
      </c>
      <c r="D433" s="24">
        <f>+'B-9 2024'!I433</f>
        <v>101797.43258843005</v>
      </c>
      <c r="E433" s="24">
        <v>33042.652145362292</v>
      </c>
      <c r="F433" s="24">
        <v>23915.473238841776</v>
      </c>
      <c r="G433" s="24">
        <v>15386.007099975837</v>
      </c>
      <c r="H433" s="24">
        <v>0</v>
      </c>
      <c r="I433" s="24">
        <v>95538.604394974143</v>
      </c>
      <c r="J433" s="24">
        <v>100065.22685468772</v>
      </c>
    </row>
    <row r="434" spans="1:10" x14ac:dyDescent="0.3">
      <c r="A434" s="22">
        <f t="shared" si="140"/>
        <v>418</v>
      </c>
      <c r="B434" s="29" t="s">
        <v>236</v>
      </c>
      <c r="C434" s="29" t="s">
        <v>303</v>
      </c>
      <c r="D434" s="24">
        <f>+'B-9 2024'!I434</f>
        <v>1807.845345</v>
      </c>
      <c r="E434" s="24">
        <v>5592.3952860000054</v>
      </c>
      <c r="F434" s="24">
        <v>0</v>
      </c>
      <c r="G434" s="24">
        <v>0</v>
      </c>
      <c r="H434" s="24">
        <v>0</v>
      </c>
      <c r="I434" s="24">
        <v>7400.2406309999997</v>
      </c>
      <c r="J434" s="24">
        <v>4553.061284769231</v>
      </c>
    </row>
    <row r="435" spans="1:10" x14ac:dyDescent="0.3">
      <c r="A435" s="22">
        <f t="shared" si="140"/>
        <v>419</v>
      </c>
      <c r="B435" s="23" t="s">
        <v>237</v>
      </c>
      <c r="C435" s="23" t="s">
        <v>304</v>
      </c>
      <c r="D435" s="24">
        <f>+'B-9 2024'!I435</f>
        <v>460745.38725687319</v>
      </c>
      <c r="E435" s="24">
        <v>57140.887866180739</v>
      </c>
      <c r="F435" s="24">
        <v>45766.574836021122</v>
      </c>
      <c r="G435" s="24">
        <v>10441.900669458586</v>
      </c>
      <c r="H435" s="24">
        <v>0</v>
      </c>
      <c r="I435" s="24">
        <v>461677.79961757374</v>
      </c>
      <c r="J435" s="24">
        <v>474509.69528244599</v>
      </c>
    </row>
    <row r="436" spans="1:10" x14ac:dyDescent="0.3">
      <c r="A436" s="22">
        <f t="shared" si="140"/>
        <v>420</v>
      </c>
      <c r="B436" s="23" t="s">
        <v>238</v>
      </c>
      <c r="C436" s="23" t="s">
        <v>298</v>
      </c>
      <c r="D436" s="24">
        <f>+'B-9 2024'!I436</f>
        <v>229294.27679894253</v>
      </c>
      <c r="E436" s="24">
        <v>44583.333811032207</v>
      </c>
      <c r="F436" s="24">
        <v>52397.880560795558</v>
      </c>
      <c r="G436" s="24">
        <v>13485.555122237396</v>
      </c>
      <c r="H436" s="24">
        <v>0</v>
      </c>
      <c r="I436" s="24">
        <v>207994.1749269421</v>
      </c>
      <c r="J436" s="24">
        <v>234734.4009071762</v>
      </c>
    </row>
    <row r="437" spans="1:10" x14ac:dyDescent="0.3">
      <c r="A437" s="22">
        <f t="shared" si="140"/>
        <v>421</v>
      </c>
      <c r="B437" s="23" t="s">
        <v>239</v>
      </c>
      <c r="C437" s="23" t="s">
        <v>822</v>
      </c>
      <c r="D437" s="24">
        <f>+'B-9 2024'!I437</f>
        <v>1620.88310993657</v>
      </c>
      <c r="E437" s="24">
        <v>334.37344496690758</v>
      </c>
      <c r="F437" s="24">
        <v>0</v>
      </c>
      <c r="G437" s="24">
        <v>0</v>
      </c>
      <c r="H437" s="24">
        <v>0</v>
      </c>
      <c r="I437" s="24">
        <v>1955.25655490348</v>
      </c>
      <c r="J437" s="24">
        <v>1788.0698324200216</v>
      </c>
    </row>
    <row r="438" spans="1:10" x14ac:dyDescent="0.3">
      <c r="A438" s="22">
        <f t="shared" si="140"/>
        <v>422</v>
      </c>
      <c r="B438" s="29" t="s">
        <v>240</v>
      </c>
      <c r="C438" s="29" t="s">
        <v>299</v>
      </c>
      <c r="D438" s="24">
        <f>+'B-9 2024'!I438</f>
        <v>83284.394855965671</v>
      </c>
      <c r="E438" s="24">
        <v>8609.7678410354256</v>
      </c>
      <c r="F438" s="24">
        <v>3515.0191895272724</v>
      </c>
      <c r="G438" s="24">
        <v>4940.0351966317203</v>
      </c>
      <c r="H438" s="24">
        <v>0</v>
      </c>
      <c r="I438" s="24">
        <v>83439.108310842188</v>
      </c>
      <c r="J438" s="24">
        <v>83486.354094122376</v>
      </c>
    </row>
    <row r="439" spans="1:10" x14ac:dyDescent="0.3">
      <c r="A439" s="22">
        <f t="shared" si="140"/>
        <v>423</v>
      </c>
      <c r="B439" s="23" t="s">
        <v>241</v>
      </c>
      <c r="C439" s="23" t="s">
        <v>300</v>
      </c>
      <c r="D439" s="24">
        <f>+'B-9 2024'!I439</f>
        <v>381951.06161435257</v>
      </c>
      <c r="E439" s="24">
        <v>43554.156203813647</v>
      </c>
      <c r="F439" s="24">
        <v>10610.478471670556</v>
      </c>
      <c r="G439" s="24">
        <v>14912.115475706882</v>
      </c>
      <c r="H439" s="24">
        <v>0</v>
      </c>
      <c r="I439" s="24">
        <v>399982.62387078913</v>
      </c>
      <c r="J439" s="24">
        <v>391276.52923188068</v>
      </c>
    </row>
    <row r="440" spans="1:10" x14ac:dyDescent="0.3">
      <c r="A440" s="22">
        <f t="shared" si="140"/>
        <v>424</v>
      </c>
      <c r="B440" s="29" t="s">
        <v>242</v>
      </c>
      <c r="C440" s="29" t="s">
        <v>305</v>
      </c>
      <c r="D440" s="24">
        <f>+'B-9 2024'!I440</f>
        <v>300853.98568928754</v>
      </c>
      <c r="E440" s="24">
        <v>39319.6436544596</v>
      </c>
      <c r="F440" s="24">
        <v>45390.123435753558</v>
      </c>
      <c r="G440" s="24">
        <v>11262.66142076974</v>
      </c>
      <c r="H440" s="24">
        <v>0</v>
      </c>
      <c r="I440" s="24">
        <v>283520.84448722313</v>
      </c>
      <c r="J440" s="24">
        <v>306215.02959141543</v>
      </c>
    </row>
    <row r="441" spans="1:10" x14ac:dyDescent="0.3">
      <c r="A441" s="22">
        <f t="shared" si="140"/>
        <v>425</v>
      </c>
      <c r="B441" s="29" t="s">
        <v>243</v>
      </c>
      <c r="C441" s="29" t="s">
        <v>306</v>
      </c>
      <c r="D441" s="24">
        <f>+'B-9 2024'!I441</f>
        <v>214689.18504847592</v>
      </c>
      <c r="E441" s="24">
        <v>11381.843162480798</v>
      </c>
      <c r="F441" s="24">
        <v>2221.4948307999998</v>
      </c>
      <c r="G441" s="24">
        <v>0</v>
      </c>
      <c r="H441" s="24">
        <v>0</v>
      </c>
      <c r="I441" s="24">
        <v>223849.53338015694</v>
      </c>
      <c r="J441" s="24">
        <v>219275.35896071579</v>
      </c>
    </row>
    <row r="442" spans="1:10" x14ac:dyDescent="0.3">
      <c r="A442" s="22">
        <f t="shared" si="140"/>
        <v>426</v>
      </c>
      <c r="B442" s="23" t="s">
        <v>244</v>
      </c>
      <c r="C442" s="23" t="s">
        <v>307</v>
      </c>
      <c r="D442" s="24">
        <f>+'B-9 2024'!I442</f>
        <v>-1152.3132555411999</v>
      </c>
      <c r="E442" s="24">
        <v>7766.4892745245361</v>
      </c>
      <c r="F442" s="24">
        <v>2719.3399768333534</v>
      </c>
      <c r="G442" s="24">
        <v>6943.8965150610466</v>
      </c>
      <c r="H442" s="24">
        <v>0</v>
      </c>
      <c r="I442" s="24">
        <v>-3049.0604729109982</v>
      </c>
      <c r="J442" s="24">
        <v>-1968.3398423968074</v>
      </c>
    </row>
    <row r="443" spans="1:10" x14ac:dyDescent="0.3">
      <c r="A443" s="22">
        <f t="shared" si="140"/>
        <v>427</v>
      </c>
      <c r="B443" s="29" t="s">
        <v>245</v>
      </c>
      <c r="C443" s="29" t="s">
        <v>308</v>
      </c>
      <c r="D443" s="24">
        <f>+'B-9 2024'!I443</f>
        <v>24368.206669597203</v>
      </c>
      <c r="E443" s="24">
        <v>826.74423911648171</v>
      </c>
      <c r="F443" s="24">
        <v>3219.6365807786442</v>
      </c>
      <c r="G443" s="24">
        <v>0</v>
      </c>
      <c r="H443" s="24">
        <v>0</v>
      </c>
      <c r="I443" s="24">
        <v>21975.314327935099</v>
      </c>
      <c r="J443" s="24">
        <v>23649.887590214024</v>
      </c>
    </row>
    <row r="444" spans="1:10" x14ac:dyDescent="0.3">
      <c r="A444" s="22">
        <f t="shared" si="140"/>
        <v>428</v>
      </c>
      <c r="B444" s="29" t="s">
        <v>246</v>
      </c>
      <c r="C444" s="29" t="s">
        <v>308</v>
      </c>
      <c r="D444" s="24">
        <f>+'B-9 2024'!I444</f>
        <v>-5592.0204248126001</v>
      </c>
      <c r="E444" s="24">
        <v>2680.0347773146427</v>
      </c>
      <c r="F444" s="24">
        <v>0</v>
      </c>
      <c r="G444" s="24">
        <v>4052.5062095988237</v>
      </c>
      <c r="H444" s="24">
        <v>0</v>
      </c>
      <c r="I444" s="24">
        <v>-6964.4918570967802</v>
      </c>
      <c r="J444" s="24">
        <v>-6374.4680222199922</v>
      </c>
    </row>
    <row r="445" spans="1:10" x14ac:dyDescent="0.3">
      <c r="A445" s="22">
        <f t="shared" si="140"/>
        <v>429</v>
      </c>
      <c r="B445" s="29" t="s">
        <v>247</v>
      </c>
      <c r="C445" s="29" t="s">
        <v>309</v>
      </c>
      <c r="D445" s="24">
        <f>+'B-9 2024'!I445</f>
        <v>110538.5364730141</v>
      </c>
      <c r="E445" s="24">
        <v>24259.627211689654</v>
      </c>
      <c r="F445" s="24">
        <v>0</v>
      </c>
      <c r="G445" s="24">
        <v>0</v>
      </c>
      <c r="H445" s="24">
        <v>0</v>
      </c>
      <c r="I445" s="24">
        <v>134798.16368470341</v>
      </c>
      <c r="J445" s="24">
        <v>122582.47725542073</v>
      </c>
    </row>
    <row r="446" spans="1:10" x14ac:dyDescent="0.3">
      <c r="A446" s="22">
        <f t="shared" si="140"/>
        <v>430</v>
      </c>
      <c r="B446" s="23" t="s">
        <v>248</v>
      </c>
      <c r="C446" s="23" t="s">
        <v>310</v>
      </c>
      <c r="D446" s="24">
        <f>+'B-9 2024'!I446</f>
        <v>190.84802999999999</v>
      </c>
      <c r="E446" s="24">
        <v>95.424014999999997</v>
      </c>
      <c r="F446" s="24">
        <v>0</v>
      </c>
      <c r="G446" s="24">
        <v>0</v>
      </c>
      <c r="H446" s="24">
        <v>0</v>
      </c>
      <c r="I446" s="24">
        <v>286.27204499999999</v>
      </c>
      <c r="J446" s="24">
        <v>238.56003749999948</v>
      </c>
    </row>
    <row r="447" spans="1:10" x14ac:dyDescent="0.3">
      <c r="A447" s="22">
        <f t="shared" si="140"/>
        <v>431</v>
      </c>
      <c r="B447" s="23" t="s">
        <v>249</v>
      </c>
      <c r="C447" s="23" t="s">
        <v>311</v>
      </c>
      <c r="D447" s="24">
        <f>+'B-9 2024'!I447</f>
        <v>11751.6267014065</v>
      </c>
      <c r="E447" s="24">
        <v>9885.7166147008302</v>
      </c>
      <c r="F447" s="24">
        <v>0</v>
      </c>
      <c r="G447" s="24">
        <v>0</v>
      </c>
      <c r="H447" s="24">
        <v>0</v>
      </c>
      <c r="I447" s="24">
        <v>21637.343316107399</v>
      </c>
      <c r="J447" s="24">
        <v>16530.341866196817</v>
      </c>
    </row>
    <row r="448" spans="1:10" x14ac:dyDescent="0.3">
      <c r="A448" s="22">
        <f t="shared" si="140"/>
        <v>432</v>
      </c>
      <c r="B448" s="23" t="s">
        <v>250</v>
      </c>
      <c r="C448" s="23" t="s">
        <v>312</v>
      </c>
      <c r="D448" s="24">
        <f>+'B-9 2024'!I448</f>
        <v>0</v>
      </c>
      <c r="E448" s="24">
        <v>314.04999999999995</v>
      </c>
      <c r="F448" s="24">
        <v>0</v>
      </c>
      <c r="G448" s="24">
        <v>0</v>
      </c>
      <c r="H448" s="24">
        <v>0</v>
      </c>
      <c r="I448" s="24">
        <v>314.04999999999899</v>
      </c>
      <c r="J448" s="24">
        <v>104.68333333333311</v>
      </c>
    </row>
    <row r="449" spans="1:10" x14ac:dyDescent="0.3">
      <c r="A449" s="22">
        <f t="shared" si="140"/>
        <v>433</v>
      </c>
      <c r="B449" s="23" t="s">
        <v>251</v>
      </c>
      <c r="C449" s="23" t="s">
        <v>313</v>
      </c>
      <c r="D449" s="24">
        <f>+'B-9 2024'!I449</f>
        <v>1009.3035536934079</v>
      </c>
      <c r="E449" s="24">
        <v>331.51184675300078</v>
      </c>
      <c r="F449" s="24">
        <v>1290.72</v>
      </c>
      <c r="G449" s="24">
        <v>0</v>
      </c>
      <c r="H449" s="24">
        <v>0</v>
      </c>
      <c r="I449" s="24">
        <v>50.095400446406103</v>
      </c>
      <c r="J449" s="24">
        <v>533.26955586886606</v>
      </c>
    </row>
    <row r="450" spans="1:10" x14ac:dyDescent="0.3">
      <c r="A450" s="22">
        <f t="shared" si="140"/>
        <v>434</v>
      </c>
      <c r="B450" s="23" t="s">
        <v>252</v>
      </c>
      <c r="C450" s="23" t="s">
        <v>314</v>
      </c>
      <c r="D450" s="24">
        <f>+'B-9 2024'!I450</f>
        <v>2151.0564999999901</v>
      </c>
      <c r="E450" s="24">
        <v>2326.5888332128307</v>
      </c>
      <c r="F450" s="24">
        <v>0</v>
      </c>
      <c r="G450" s="24">
        <v>0</v>
      </c>
      <c r="H450" s="24">
        <v>0</v>
      </c>
      <c r="I450" s="24">
        <v>4477.6453332128303</v>
      </c>
      <c r="J450" s="24">
        <v>3277.2641110709374</v>
      </c>
    </row>
    <row r="451" spans="1:10" x14ac:dyDescent="0.3">
      <c r="A451" s="22">
        <f t="shared" si="140"/>
        <v>435</v>
      </c>
      <c r="B451" s="29" t="s">
        <v>253</v>
      </c>
      <c r="C451" s="29" t="s">
        <v>315</v>
      </c>
      <c r="D451" s="24">
        <f>+'B-9 2024'!I451</f>
        <v>204806.10911963703</v>
      </c>
      <c r="E451" s="24">
        <v>30802.705829885606</v>
      </c>
      <c r="F451" s="24">
        <v>19746.792000000001</v>
      </c>
      <c r="G451" s="24">
        <v>0</v>
      </c>
      <c r="H451" s="24">
        <v>0</v>
      </c>
      <c r="I451" s="24">
        <v>215862.022949523</v>
      </c>
      <c r="J451" s="24">
        <v>210200.89585622985</v>
      </c>
    </row>
    <row r="452" spans="1:10" x14ac:dyDescent="0.3">
      <c r="A452" s="22">
        <f t="shared" si="140"/>
        <v>436</v>
      </c>
      <c r="B452" s="36" t="s">
        <v>820</v>
      </c>
      <c r="C452" s="36"/>
      <c r="D452" s="37">
        <f>SUM(D430:D451)</f>
        <v>2133331.6420946773</v>
      </c>
      <c r="E452" s="3">
        <f t="shared" ref="E452:H452" si="148">SUM(E430:E451)</f>
        <v>324617.45560142229</v>
      </c>
      <c r="F452" s="3">
        <f>SUM(F430:F451)</f>
        <v>212756.25312102184</v>
      </c>
      <c r="G452" s="3">
        <f t="shared" ref="G452" si="149">SUM(G430:G451)</f>
        <v>81424.677709440031</v>
      </c>
      <c r="H452" s="3">
        <f t="shared" si="148"/>
        <v>0</v>
      </c>
      <c r="I452" s="37">
        <f t="shared" ref="I452:J452" si="150">SUM(I430:I451)</f>
        <v>2163768.1668656366</v>
      </c>
      <c r="J452" s="37">
        <f t="shared" si="150"/>
        <v>2193799.5352069326</v>
      </c>
    </row>
    <row r="453" spans="1:10" x14ac:dyDescent="0.3">
      <c r="A453" s="22">
        <f t="shared" si="140"/>
        <v>437</v>
      </c>
      <c r="B453" s="29"/>
      <c r="C453" s="29"/>
      <c r="D453" s="24"/>
      <c r="E453" s="24"/>
      <c r="F453" s="24"/>
      <c r="G453" s="24"/>
      <c r="H453" s="24"/>
      <c r="I453" s="24"/>
      <c r="J453" s="24"/>
    </row>
    <row r="454" spans="1:10" x14ac:dyDescent="0.3">
      <c r="A454" s="22">
        <f t="shared" si="140"/>
        <v>438</v>
      </c>
      <c r="B454" s="23" t="s">
        <v>281</v>
      </c>
      <c r="C454" s="23" t="s">
        <v>340</v>
      </c>
      <c r="D454" s="24">
        <f>+'B-9 2024'!I454</f>
        <v>-0.55000000000000004</v>
      </c>
      <c r="E454" s="24">
        <v>0</v>
      </c>
      <c r="F454" s="24">
        <v>0.11999999999999998</v>
      </c>
      <c r="G454" s="24">
        <v>0</v>
      </c>
      <c r="H454" s="24">
        <v>0</v>
      </c>
      <c r="I454" s="24">
        <v>-0.67</v>
      </c>
      <c r="J454" s="24">
        <v>-0.6100000000000001</v>
      </c>
    </row>
    <row r="455" spans="1:10" x14ac:dyDescent="0.3">
      <c r="A455" s="22">
        <f t="shared" si="140"/>
        <v>439</v>
      </c>
      <c r="B455" s="29" t="s">
        <v>254</v>
      </c>
      <c r="C455" s="29" t="s">
        <v>282</v>
      </c>
      <c r="D455" s="24">
        <f>+'B-9 2024'!I455</f>
        <v>97805.15469727428</v>
      </c>
      <c r="E455" s="24">
        <v>12612.536828869836</v>
      </c>
      <c r="F455" s="24">
        <v>3848.4</v>
      </c>
      <c r="G455" s="24">
        <v>0</v>
      </c>
      <c r="H455" s="24">
        <v>0</v>
      </c>
      <c r="I455" s="24">
        <v>106569.29152614409</v>
      </c>
      <c r="J455" s="24">
        <v>102176.91400127548</v>
      </c>
    </row>
    <row r="456" spans="1:10" x14ac:dyDescent="0.3">
      <c r="A456" s="22">
        <f t="shared" si="140"/>
        <v>440</v>
      </c>
      <c r="B456" s="23" t="s">
        <v>255</v>
      </c>
      <c r="C456" s="23" t="s">
        <v>316</v>
      </c>
      <c r="D456" s="24">
        <f>+'B-9 2024'!I456</f>
        <v>43987.939153864601</v>
      </c>
      <c r="E456" s="24">
        <v>13119.926490442402</v>
      </c>
      <c r="F456" s="24">
        <v>6331.6285714285723</v>
      </c>
      <c r="G456" s="24">
        <v>0</v>
      </c>
      <c r="H456" s="24">
        <v>0</v>
      </c>
      <c r="I456" s="24">
        <v>50776.23707287835</v>
      </c>
      <c r="J456" s="24">
        <v>47489.227474117841</v>
      </c>
    </row>
    <row r="457" spans="1:10" x14ac:dyDescent="0.3">
      <c r="A457" s="22">
        <f t="shared" si="140"/>
        <v>441</v>
      </c>
      <c r="B457" s="23" t="s">
        <v>256</v>
      </c>
      <c r="C457" s="23" t="s">
        <v>317</v>
      </c>
      <c r="D457" s="24">
        <f>+'B-9 2024'!I457</f>
        <v>3386.2333179931798</v>
      </c>
      <c r="E457" s="24">
        <v>-183.87948341471676</v>
      </c>
      <c r="F457" s="24">
        <v>339.60000000000008</v>
      </c>
      <c r="G457" s="24">
        <v>0</v>
      </c>
      <c r="H457" s="24">
        <v>0</v>
      </c>
      <c r="I457" s="24">
        <v>2862.7538345784628</v>
      </c>
      <c r="J457" s="24">
        <v>3128.5825975632856</v>
      </c>
    </row>
    <row r="458" spans="1:10" x14ac:dyDescent="0.3">
      <c r="A458" s="22">
        <f t="shared" si="140"/>
        <v>442</v>
      </c>
      <c r="B458" s="23" t="s">
        <v>257</v>
      </c>
      <c r="C458" s="23" t="s">
        <v>318</v>
      </c>
      <c r="D458" s="24">
        <f>+'B-9 2024'!I458</f>
        <v>2648.2152594649356</v>
      </c>
      <c r="E458" s="24">
        <v>120.76238076721282</v>
      </c>
      <c r="F458" s="24">
        <v>8.2799999999999976</v>
      </c>
      <c r="G458" s="24">
        <v>0</v>
      </c>
      <c r="H458" s="24">
        <v>0</v>
      </c>
      <c r="I458" s="24">
        <v>2760.6976402321479</v>
      </c>
      <c r="J458" s="24">
        <v>2701.7709955754258</v>
      </c>
    </row>
    <row r="459" spans="1:10" x14ac:dyDescent="0.3">
      <c r="A459" s="22">
        <f t="shared" si="140"/>
        <v>443</v>
      </c>
      <c r="B459" s="23" t="s">
        <v>258</v>
      </c>
      <c r="C459" s="23" t="s">
        <v>319</v>
      </c>
      <c r="D459" s="24">
        <f>+'B-9 2024'!I459</f>
        <v>-1599.9369961845939</v>
      </c>
      <c r="E459" s="24">
        <v>488.97082758038914</v>
      </c>
      <c r="F459" s="24">
        <v>86.279999999999987</v>
      </c>
      <c r="G459" s="24">
        <v>0</v>
      </c>
      <c r="H459" s="24">
        <v>0</v>
      </c>
      <c r="I459" s="24">
        <v>-1197.246168604205</v>
      </c>
      <c r="J459" s="24">
        <v>-1409.4650745366748</v>
      </c>
    </row>
    <row r="460" spans="1:10" x14ac:dyDescent="0.3">
      <c r="A460" s="22">
        <f t="shared" si="140"/>
        <v>444</v>
      </c>
      <c r="B460" s="23" t="s">
        <v>259</v>
      </c>
      <c r="C460" s="23" t="s">
        <v>320</v>
      </c>
      <c r="D460" s="24">
        <f>+'B-9 2024'!I460</f>
        <v>335.21625473737686</v>
      </c>
      <c r="E460" s="24">
        <v>180.15711911955029</v>
      </c>
      <c r="F460" s="24">
        <v>176.52000000000007</v>
      </c>
      <c r="G460" s="24">
        <v>0</v>
      </c>
      <c r="H460" s="24">
        <v>0</v>
      </c>
      <c r="I460" s="24">
        <v>338.85337385692787</v>
      </c>
      <c r="J460" s="24">
        <v>333.0285691213104</v>
      </c>
    </row>
    <row r="461" spans="1:10" x14ac:dyDescent="0.3">
      <c r="A461" s="22">
        <f t="shared" si="140"/>
        <v>445</v>
      </c>
      <c r="B461" s="23" t="s">
        <v>445</v>
      </c>
      <c r="C461" s="23" t="s">
        <v>446</v>
      </c>
      <c r="D461" s="24">
        <f>+'B-9 2024'!I461</f>
        <v>-3.06</v>
      </c>
      <c r="E461" s="24">
        <v>0</v>
      </c>
      <c r="F461" s="24">
        <v>0</v>
      </c>
      <c r="G461" s="24">
        <v>0</v>
      </c>
      <c r="H461" s="24">
        <v>0</v>
      </c>
      <c r="I461" s="24">
        <v>-3.06</v>
      </c>
      <c r="J461" s="24">
        <v>-3.06</v>
      </c>
    </row>
    <row r="462" spans="1:10" x14ac:dyDescent="0.3">
      <c r="A462" s="22">
        <f t="shared" si="140"/>
        <v>446</v>
      </c>
      <c r="B462" s="23" t="s">
        <v>260</v>
      </c>
      <c r="C462" s="23" t="s">
        <v>321</v>
      </c>
      <c r="D462" s="24">
        <f>+'B-9 2024'!I462</f>
        <v>2605.472237973991</v>
      </c>
      <c r="E462" s="24">
        <v>1312.965626290626</v>
      </c>
      <c r="F462" s="24">
        <v>165.71666666666636</v>
      </c>
      <c r="G462" s="24">
        <v>0</v>
      </c>
      <c r="H462" s="24">
        <v>0</v>
      </c>
      <c r="I462" s="24">
        <v>3752.7211975979408</v>
      </c>
      <c r="J462" s="24">
        <v>3163.4597545961969</v>
      </c>
    </row>
    <row r="463" spans="1:10" x14ac:dyDescent="0.3">
      <c r="A463" s="22">
        <f t="shared" si="140"/>
        <v>447</v>
      </c>
      <c r="B463" s="23" t="s">
        <v>261</v>
      </c>
      <c r="C463" s="23" t="s">
        <v>322</v>
      </c>
      <c r="D463" s="24">
        <f>+'B-9 2024'!I463</f>
        <v>69742.516006485239</v>
      </c>
      <c r="E463" s="24">
        <v>16088.870165664564</v>
      </c>
      <c r="F463" s="24">
        <v>1298.4000000000001</v>
      </c>
      <c r="G463" s="24">
        <v>0</v>
      </c>
      <c r="H463" s="24">
        <v>0</v>
      </c>
      <c r="I463" s="24">
        <v>84532.986172149802</v>
      </c>
      <c r="J463" s="24">
        <v>77099.138959846183</v>
      </c>
    </row>
    <row r="464" spans="1:10" x14ac:dyDescent="0.3">
      <c r="A464" s="22">
        <f t="shared" si="140"/>
        <v>448</v>
      </c>
      <c r="B464" s="23" t="s">
        <v>262</v>
      </c>
      <c r="C464" s="23" t="s">
        <v>323</v>
      </c>
      <c r="D464" s="24">
        <f>+'B-9 2024'!I464</f>
        <v>-955.196920000001</v>
      </c>
      <c r="E464" s="24">
        <v>72.326539999999994</v>
      </c>
      <c r="F464" s="24">
        <v>0</v>
      </c>
      <c r="G464" s="24">
        <v>0</v>
      </c>
      <c r="H464" s="24">
        <v>0</v>
      </c>
      <c r="I464" s="24">
        <v>-882.87038000000109</v>
      </c>
      <c r="J464" s="24">
        <v>-919.03365000000065</v>
      </c>
    </row>
    <row r="465" spans="1:10" x14ac:dyDescent="0.3">
      <c r="A465" s="22">
        <f t="shared" si="140"/>
        <v>449</v>
      </c>
      <c r="B465" s="29" t="s">
        <v>263</v>
      </c>
      <c r="C465" s="29" t="s">
        <v>324</v>
      </c>
      <c r="D465" s="24">
        <f>+'B-9 2024'!I465</f>
        <v>12946.514308229365</v>
      </c>
      <c r="E465" s="24">
        <v>2701.2474650000204</v>
      </c>
      <c r="F465" s="24">
        <v>0</v>
      </c>
      <c r="G465" s="24">
        <v>0</v>
      </c>
      <c r="H465" s="24">
        <v>0</v>
      </c>
      <c r="I465" s="24">
        <v>15647.761773229386</v>
      </c>
      <c r="J465" s="24">
        <v>14287.964885570924</v>
      </c>
    </row>
    <row r="466" spans="1:10" x14ac:dyDescent="0.3">
      <c r="A466" s="22">
        <f t="shared" si="140"/>
        <v>450</v>
      </c>
      <c r="B466" s="23" t="s">
        <v>264</v>
      </c>
      <c r="C466" s="23" t="s">
        <v>325</v>
      </c>
      <c r="D466" s="24">
        <f>+'B-9 2024'!I466</f>
        <v>61841.774771646458</v>
      </c>
      <c r="E466" s="24">
        <v>17325.092653929965</v>
      </c>
      <c r="F466" s="24">
        <v>6700.8</v>
      </c>
      <c r="G466" s="24">
        <v>0</v>
      </c>
      <c r="H466" s="24">
        <v>0</v>
      </c>
      <c r="I466" s="24">
        <v>72466.067425576461</v>
      </c>
      <c r="J466" s="24">
        <v>67222.652226663209</v>
      </c>
    </row>
    <row r="467" spans="1:10" x14ac:dyDescent="0.3">
      <c r="A467" s="22">
        <f t="shared" si="140"/>
        <v>451</v>
      </c>
      <c r="B467" s="23" t="s">
        <v>265</v>
      </c>
      <c r="C467" s="23" t="s">
        <v>326</v>
      </c>
      <c r="D467" s="24">
        <f>+'B-9 2024'!I467</f>
        <v>4665.3781456119896</v>
      </c>
      <c r="E467" s="24">
        <v>1129.1428367659998</v>
      </c>
      <c r="F467" s="24">
        <v>457.56</v>
      </c>
      <c r="G467" s="24">
        <v>0</v>
      </c>
      <c r="H467" s="24">
        <v>0</v>
      </c>
      <c r="I467" s="24">
        <v>5336.9609823779901</v>
      </c>
      <c r="J467" s="24">
        <v>5005.7870744110669</v>
      </c>
    </row>
    <row r="468" spans="1:10" x14ac:dyDescent="0.3">
      <c r="A468" s="22">
        <f t="shared" ref="A468:A493" si="151">+A467+1</f>
        <v>452</v>
      </c>
      <c r="B468" s="23" t="s">
        <v>266</v>
      </c>
      <c r="C468" s="23" t="s">
        <v>327</v>
      </c>
      <c r="D468" s="24">
        <f>+'B-9 2024'!I468</f>
        <v>5694.1696999799915</v>
      </c>
      <c r="E468" s="24">
        <v>281.66484999000011</v>
      </c>
      <c r="F468" s="24">
        <v>0</v>
      </c>
      <c r="G468" s="24">
        <v>0</v>
      </c>
      <c r="H468" s="24">
        <v>0</v>
      </c>
      <c r="I468" s="24">
        <v>5975.8345499699926</v>
      </c>
      <c r="J468" s="24">
        <v>5835.0021249749925</v>
      </c>
    </row>
    <row r="469" spans="1:10" x14ac:dyDescent="0.3">
      <c r="A469" s="22">
        <f t="shared" si="151"/>
        <v>453</v>
      </c>
      <c r="B469" s="23" t="s">
        <v>267</v>
      </c>
      <c r="C469" s="23" t="s">
        <v>328</v>
      </c>
      <c r="D469" s="24">
        <f>+'B-9 2024'!I469</f>
        <v>3822.9584993333301</v>
      </c>
      <c r="E469" s="24">
        <v>4509.0918326666661</v>
      </c>
      <c r="F469" s="24">
        <v>0</v>
      </c>
      <c r="G469" s="24">
        <v>0</v>
      </c>
      <c r="H469" s="24">
        <v>0</v>
      </c>
      <c r="I469" s="24">
        <v>8332.0503319999898</v>
      </c>
      <c r="J469" s="24">
        <v>5980.7678772051213</v>
      </c>
    </row>
    <row r="470" spans="1:10" x14ac:dyDescent="0.3">
      <c r="A470" s="22">
        <f t="shared" si="151"/>
        <v>454</v>
      </c>
      <c r="B470" s="23" t="s">
        <v>268</v>
      </c>
      <c r="C470" s="23" t="s">
        <v>329</v>
      </c>
      <c r="D470" s="24">
        <f>+'B-9 2024'!I470</f>
        <v>18332.356759448299</v>
      </c>
      <c r="E470" s="24">
        <v>6043.4541643643242</v>
      </c>
      <c r="F470" s="24">
        <v>0</v>
      </c>
      <c r="G470" s="24">
        <v>0</v>
      </c>
      <c r="H470" s="24">
        <v>0</v>
      </c>
      <c r="I470" s="24">
        <v>24375.810923812656</v>
      </c>
      <c r="J470" s="24">
        <v>21353.194794533432</v>
      </c>
    </row>
    <row r="471" spans="1:10" x14ac:dyDescent="0.3">
      <c r="A471" s="22">
        <f t="shared" si="151"/>
        <v>455</v>
      </c>
      <c r="B471" s="23" t="s">
        <v>269</v>
      </c>
      <c r="C471" s="23" t="s">
        <v>330</v>
      </c>
      <c r="D471" s="24">
        <f>+'B-9 2024'!I471</f>
        <v>258757.648704928</v>
      </c>
      <c r="E471" s="24">
        <v>25180.311863793053</v>
      </c>
      <c r="F471" s="24">
        <v>0</v>
      </c>
      <c r="G471" s="24">
        <v>0</v>
      </c>
      <c r="H471" s="24">
        <v>0</v>
      </c>
      <c r="I471" s="24">
        <v>283937.960568721</v>
      </c>
      <c r="J471" s="24">
        <v>271577.97658333753</v>
      </c>
    </row>
    <row r="472" spans="1:10" x14ac:dyDescent="0.3">
      <c r="A472" s="22">
        <f t="shared" si="151"/>
        <v>456</v>
      </c>
      <c r="B472" s="36" t="s">
        <v>816</v>
      </c>
      <c r="C472" s="36"/>
      <c r="D472" s="37">
        <f t="shared" ref="D472:J472" si="152">SUM(D454:D471)</f>
        <v>584012.80390078644</v>
      </c>
      <c r="E472" s="37">
        <f t="shared" si="152"/>
        <v>100982.64216182989</v>
      </c>
      <c r="F472" s="37">
        <f t="shared" si="152"/>
        <v>19413.305238095243</v>
      </c>
      <c r="G472" s="37">
        <f t="shared" si="152"/>
        <v>0</v>
      </c>
      <c r="H472" s="37">
        <f t="shared" si="152"/>
        <v>0</v>
      </c>
      <c r="I472" s="37">
        <f t="shared" si="152"/>
        <v>665582.14082452096</v>
      </c>
      <c r="J472" s="37">
        <f t="shared" si="152"/>
        <v>625023.29919425526</v>
      </c>
    </row>
    <row r="473" spans="1:10" x14ac:dyDescent="0.3">
      <c r="A473" s="22">
        <f t="shared" si="151"/>
        <v>457</v>
      </c>
      <c r="B473" s="23"/>
      <c r="C473" s="23"/>
      <c r="D473" s="24"/>
      <c r="E473" s="24"/>
      <c r="F473" s="24"/>
      <c r="G473" s="24"/>
      <c r="H473" s="24"/>
      <c r="I473" s="24"/>
      <c r="J473" s="24"/>
    </row>
    <row r="474" spans="1:10" x14ac:dyDescent="0.3">
      <c r="A474" s="22">
        <f t="shared" si="151"/>
        <v>458</v>
      </c>
      <c r="B474" s="23" t="s">
        <v>270</v>
      </c>
      <c r="C474" s="23" t="s">
        <v>303</v>
      </c>
      <c r="D474" s="24">
        <f>+'B-9 2024'!I474</f>
        <v>0</v>
      </c>
      <c r="E474" s="24">
        <v>0</v>
      </c>
      <c r="F474" s="24">
        <v>0</v>
      </c>
      <c r="G474" s="24">
        <v>0</v>
      </c>
      <c r="H474" s="24">
        <v>0</v>
      </c>
      <c r="I474" s="24">
        <v>0</v>
      </c>
      <c r="J474" s="24">
        <v>0</v>
      </c>
    </row>
    <row r="475" spans="1:10" x14ac:dyDescent="0.3">
      <c r="A475" s="22">
        <f t="shared" si="151"/>
        <v>459</v>
      </c>
      <c r="B475" s="36" t="s">
        <v>815</v>
      </c>
      <c r="C475" s="36"/>
      <c r="D475" s="37">
        <f>SUM(D474)</f>
        <v>0</v>
      </c>
      <c r="E475" s="3">
        <f t="shared" ref="E475:H475" si="153">SUM(E474)</f>
        <v>0</v>
      </c>
      <c r="F475" s="3">
        <f>SUM(F474)</f>
        <v>0</v>
      </c>
      <c r="G475" s="3">
        <f t="shared" ref="G475" si="154">SUM(G474)</f>
        <v>0</v>
      </c>
      <c r="H475" s="3">
        <f t="shared" si="153"/>
        <v>0</v>
      </c>
      <c r="I475" s="37">
        <f t="shared" ref="I475:J475" si="155">SUM(I474)</f>
        <v>0</v>
      </c>
      <c r="J475" s="37">
        <f t="shared" si="155"/>
        <v>0</v>
      </c>
    </row>
    <row r="476" spans="1:10" x14ac:dyDescent="0.3">
      <c r="A476" s="22">
        <f t="shared" si="151"/>
        <v>460</v>
      </c>
      <c r="B476" s="29"/>
      <c r="C476" s="29"/>
      <c r="D476" s="24"/>
      <c r="E476" s="24"/>
      <c r="F476" s="24"/>
      <c r="G476" s="24"/>
      <c r="H476" s="24"/>
      <c r="I476" s="24"/>
      <c r="J476" s="24"/>
    </row>
    <row r="477" spans="1:10" x14ac:dyDescent="0.3">
      <c r="A477" s="22">
        <f t="shared" si="151"/>
        <v>461</v>
      </c>
      <c r="B477" s="23" t="s">
        <v>271</v>
      </c>
      <c r="C477" s="23"/>
      <c r="D477" s="24">
        <f t="shared" ref="D477:J477" si="156">+D411</f>
        <v>3702739.1081048339</v>
      </c>
      <c r="E477" s="24">
        <f t="shared" si="156"/>
        <v>467430.21689268539</v>
      </c>
      <c r="F477" s="24">
        <f t="shared" si="156"/>
        <v>76698.566665164049</v>
      </c>
      <c r="G477" s="24">
        <f t="shared" si="156"/>
        <v>16205.341000000004</v>
      </c>
      <c r="H477" s="24">
        <f t="shared" si="156"/>
        <v>20597.38989631856</v>
      </c>
      <c r="I477" s="24">
        <f t="shared" si="156"/>
        <v>4097862.8072934132</v>
      </c>
      <c r="J477" s="24">
        <f t="shared" si="156"/>
        <v>3907889.1033787155</v>
      </c>
    </row>
    <row r="478" spans="1:10" x14ac:dyDescent="0.3">
      <c r="A478" s="22">
        <f t="shared" si="151"/>
        <v>462</v>
      </c>
      <c r="B478" s="23" t="s">
        <v>272</v>
      </c>
      <c r="C478" s="23"/>
      <c r="D478" s="24">
        <f t="shared" ref="D478:J478" si="157">+D428</f>
        <v>870266.74976718985</v>
      </c>
      <c r="E478" s="24">
        <f t="shared" si="157"/>
        <v>160587.5724088405</v>
      </c>
      <c r="F478" s="24">
        <f t="shared" si="157"/>
        <v>71320.499559129748</v>
      </c>
      <c r="G478" s="24">
        <f t="shared" si="157"/>
        <v>28051.441387372688</v>
      </c>
      <c r="H478" s="24">
        <f t="shared" si="157"/>
        <v>0</v>
      </c>
      <c r="I478" s="24">
        <f t="shared" si="157"/>
        <v>931482.38122952706</v>
      </c>
      <c r="J478" s="24">
        <f t="shared" si="157"/>
        <v>906539.3878835378</v>
      </c>
    </row>
    <row r="479" spans="1:10" x14ac:dyDescent="0.3">
      <c r="A479" s="22">
        <f t="shared" si="151"/>
        <v>463</v>
      </c>
      <c r="B479" s="23" t="s">
        <v>273</v>
      </c>
      <c r="C479" s="23"/>
      <c r="D479" s="24">
        <f t="shared" ref="D479:J479" si="158">+D452</f>
        <v>2133331.6420946773</v>
      </c>
      <c r="E479" s="24">
        <f t="shared" si="158"/>
        <v>324617.45560142229</v>
      </c>
      <c r="F479" s="24">
        <f t="shared" si="158"/>
        <v>212756.25312102184</v>
      </c>
      <c r="G479" s="24">
        <f t="shared" si="158"/>
        <v>81424.677709440031</v>
      </c>
      <c r="H479" s="24">
        <f t="shared" si="158"/>
        <v>0</v>
      </c>
      <c r="I479" s="24">
        <f t="shared" si="158"/>
        <v>2163768.1668656366</v>
      </c>
      <c r="J479" s="24">
        <f t="shared" si="158"/>
        <v>2193799.5352069326</v>
      </c>
    </row>
    <row r="480" spans="1:10" x14ac:dyDescent="0.3">
      <c r="A480" s="22">
        <f t="shared" si="151"/>
        <v>464</v>
      </c>
      <c r="B480" s="23" t="s">
        <v>274</v>
      </c>
      <c r="C480" s="23"/>
      <c r="D480" s="24">
        <f t="shared" ref="D480:J480" si="159">+D472</f>
        <v>584012.80390078644</v>
      </c>
      <c r="E480" s="24">
        <f t="shared" si="159"/>
        <v>100982.64216182989</v>
      </c>
      <c r="F480" s="24">
        <f t="shared" si="159"/>
        <v>19413.305238095243</v>
      </c>
      <c r="G480" s="24">
        <f t="shared" si="159"/>
        <v>0</v>
      </c>
      <c r="H480" s="24">
        <f t="shared" si="159"/>
        <v>0</v>
      </c>
      <c r="I480" s="24">
        <f t="shared" si="159"/>
        <v>665582.14082452096</v>
      </c>
      <c r="J480" s="24">
        <f t="shared" si="159"/>
        <v>625023.29919425526</v>
      </c>
    </row>
    <row r="481" spans="1:10" x14ac:dyDescent="0.3">
      <c r="A481" s="22">
        <f t="shared" si="151"/>
        <v>465</v>
      </c>
      <c r="B481" s="23" t="s">
        <v>275</v>
      </c>
      <c r="C481" s="23"/>
      <c r="D481" s="31">
        <f>+D475</f>
        <v>0</v>
      </c>
      <c r="E481" s="31">
        <f t="shared" ref="E481:H481" si="160">+E475</f>
        <v>0</v>
      </c>
      <c r="F481" s="31">
        <f t="shared" si="160"/>
        <v>0</v>
      </c>
      <c r="G481" s="31">
        <f t="shared" si="160"/>
        <v>0</v>
      </c>
      <c r="H481" s="31">
        <f t="shared" si="160"/>
        <v>0</v>
      </c>
      <c r="I481" s="31">
        <f t="shared" ref="I481:J481" si="161">+I475</f>
        <v>0</v>
      </c>
      <c r="J481" s="31">
        <f t="shared" si="161"/>
        <v>0</v>
      </c>
    </row>
    <row r="482" spans="1:10" s="32" customFormat="1" x14ac:dyDescent="0.3">
      <c r="A482" s="22">
        <f t="shared" si="151"/>
        <v>466</v>
      </c>
      <c r="B482" s="34" t="s">
        <v>814</v>
      </c>
      <c r="C482" s="34"/>
      <c r="D482" s="2">
        <f>SUM(D477:D481)</f>
        <v>7290350.3038674882</v>
      </c>
      <c r="E482" s="2">
        <f t="shared" ref="E482:H482" si="162">SUM(E477:E481)</f>
        <v>1053617.887064778</v>
      </c>
      <c r="F482" s="2">
        <f>SUM(F477:F481)</f>
        <v>380188.62458341086</v>
      </c>
      <c r="G482" s="2">
        <f t="shared" ref="G482" si="163">SUM(G477:G481)</f>
        <v>125681.46009681272</v>
      </c>
      <c r="H482" s="2">
        <f t="shared" si="162"/>
        <v>20597.38989631856</v>
      </c>
      <c r="I482" s="2">
        <f t="shared" ref="I482:J482" si="164">SUM(I477:I481)</f>
        <v>7858695.4962130981</v>
      </c>
      <c r="J482" s="2">
        <f t="shared" si="164"/>
        <v>7633251.3256634409</v>
      </c>
    </row>
    <row r="483" spans="1:10" x14ac:dyDescent="0.3">
      <c r="A483" s="22">
        <f t="shared" si="151"/>
        <v>467</v>
      </c>
      <c r="B483" s="23"/>
      <c r="C483" s="23"/>
      <c r="D483" s="24"/>
      <c r="E483" s="24"/>
      <c r="F483" s="24"/>
      <c r="G483" s="24"/>
      <c r="H483" s="24"/>
      <c r="I483" s="24"/>
      <c r="J483" s="24"/>
    </row>
    <row r="484" spans="1:10" x14ac:dyDescent="0.3">
      <c r="A484" s="22">
        <f t="shared" si="151"/>
        <v>468</v>
      </c>
      <c r="B484" s="23" t="s">
        <v>438</v>
      </c>
      <c r="C484" s="23" t="s">
        <v>331</v>
      </c>
      <c r="D484" s="24">
        <f>+'B-9 2024'!I484</f>
        <v>182650.212190449</v>
      </c>
      <c r="E484" s="24">
        <v>4464</v>
      </c>
      <c r="F484" s="24">
        <v>0</v>
      </c>
      <c r="G484" s="24">
        <v>0</v>
      </c>
      <c r="H484" s="24">
        <v>0</v>
      </c>
      <c r="I484" s="24">
        <v>187114.607119252</v>
      </c>
      <c r="J484" s="24">
        <v>184857.558242542</v>
      </c>
    </row>
    <row r="485" spans="1:10" x14ac:dyDescent="0.3">
      <c r="A485" s="22">
        <f t="shared" si="151"/>
        <v>469</v>
      </c>
      <c r="B485" s="23" t="s">
        <v>439</v>
      </c>
      <c r="C485" s="23" t="s">
        <v>332</v>
      </c>
      <c r="D485" s="24">
        <f>+'B-9 2024'!I485</f>
        <v>164150.59473999898</v>
      </c>
      <c r="E485" s="24">
        <v>0</v>
      </c>
      <c r="F485" s="24">
        <v>0</v>
      </c>
      <c r="G485" s="24">
        <v>0</v>
      </c>
      <c r="H485" s="24">
        <v>0</v>
      </c>
      <c r="I485" s="24">
        <v>164150.59473999898</v>
      </c>
      <c r="J485" s="24">
        <v>164150.59473999895</v>
      </c>
    </row>
    <row r="486" spans="1:10" x14ac:dyDescent="0.3">
      <c r="A486" s="22">
        <f t="shared" si="151"/>
        <v>470</v>
      </c>
      <c r="B486" s="23" t="s">
        <v>440</v>
      </c>
      <c r="C486" s="23" t="s">
        <v>333</v>
      </c>
      <c r="D486" s="24">
        <f>+'B-9 2024'!I486</f>
        <v>65118.312166119256</v>
      </c>
      <c r="E486" s="24">
        <v>1689.0671630596323</v>
      </c>
      <c r="F486" s="24">
        <v>0</v>
      </c>
      <c r="G486" s="24">
        <v>0</v>
      </c>
      <c r="H486" s="24">
        <v>0</v>
      </c>
      <c r="I486" s="24">
        <v>66807.379329178904</v>
      </c>
      <c r="J486" s="24">
        <v>65962.845747649073</v>
      </c>
    </row>
    <row r="487" spans="1:10" x14ac:dyDescent="0.3">
      <c r="A487" s="22">
        <f t="shared" si="151"/>
        <v>471</v>
      </c>
      <c r="B487" s="23" t="s">
        <v>441</v>
      </c>
      <c r="C487" s="23" t="s">
        <v>334</v>
      </c>
      <c r="D487" s="24">
        <f>+'B-9 2024'!I487</f>
        <v>-591.38099999999997</v>
      </c>
      <c r="E487" s="24">
        <v>0</v>
      </c>
      <c r="F487" s="24">
        <v>0</v>
      </c>
      <c r="G487" s="24">
        <v>0</v>
      </c>
      <c r="H487" s="24">
        <v>0</v>
      </c>
      <c r="I487" s="24">
        <v>-591.38099999999997</v>
      </c>
      <c r="J487" s="24">
        <v>-591.38100000000009</v>
      </c>
    </row>
    <row r="488" spans="1:10" x14ac:dyDescent="0.3">
      <c r="A488" s="22">
        <f t="shared" si="151"/>
        <v>472</v>
      </c>
      <c r="B488" s="23" t="s">
        <v>442</v>
      </c>
      <c r="C488" s="23" t="s">
        <v>335</v>
      </c>
      <c r="D488" s="24">
        <f>+'B-9 2024'!I488</f>
        <v>2928.4180000000001</v>
      </c>
      <c r="E488" s="24">
        <v>0</v>
      </c>
      <c r="F488" s="24">
        <v>0</v>
      </c>
      <c r="G488" s="24">
        <v>0</v>
      </c>
      <c r="H488" s="24">
        <v>0</v>
      </c>
      <c r="I488" s="24">
        <v>2928.4180000000001</v>
      </c>
      <c r="J488" s="24">
        <v>2928.4180000000006</v>
      </c>
    </row>
    <row r="489" spans="1:10" x14ac:dyDescent="0.3">
      <c r="A489" s="22">
        <f t="shared" si="151"/>
        <v>473</v>
      </c>
      <c r="B489" s="34" t="s">
        <v>813</v>
      </c>
      <c r="C489" s="34"/>
      <c r="D489" s="2">
        <f>SUM(D484:D488)</f>
        <v>414256.15609656728</v>
      </c>
      <c r="E489" s="2">
        <f t="shared" ref="E489:H489" si="165">SUM(E484:E488)</f>
        <v>6153.0671630596325</v>
      </c>
      <c r="F489" s="2">
        <f>SUM(F484:F488)</f>
        <v>0</v>
      </c>
      <c r="G489" s="2">
        <f t="shared" ref="G489" si="166">SUM(G484:G488)</f>
        <v>0</v>
      </c>
      <c r="H489" s="2">
        <f t="shared" si="165"/>
        <v>0</v>
      </c>
      <c r="I489" s="2">
        <f t="shared" ref="I489:J489" si="167">SUM(I484:I488)</f>
        <v>420409.61818842991</v>
      </c>
      <c r="J489" s="2">
        <f t="shared" si="167"/>
        <v>417308.03573019005</v>
      </c>
    </row>
    <row r="490" spans="1:10" x14ac:dyDescent="0.3">
      <c r="A490" s="22">
        <f t="shared" si="151"/>
        <v>474</v>
      </c>
      <c r="B490" s="23"/>
      <c r="C490" s="23"/>
      <c r="D490" s="24"/>
      <c r="E490" s="24"/>
      <c r="F490" s="24"/>
      <c r="G490" s="24"/>
      <c r="H490" s="24"/>
      <c r="I490" s="24"/>
      <c r="J490" s="24"/>
    </row>
    <row r="491" spans="1:10" x14ac:dyDescent="0.3">
      <c r="A491" s="22">
        <f t="shared" si="151"/>
        <v>475</v>
      </c>
      <c r="B491" s="23" t="s">
        <v>443</v>
      </c>
      <c r="C491" s="23" t="s">
        <v>336</v>
      </c>
      <c r="D491" s="24">
        <f>+'B-9 2024'!I491</f>
        <v>7251.61355</v>
      </c>
      <c r="E491" s="24">
        <v>0</v>
      </c>
      <c r="F491" s="24">
        <v>0</v>
      </c>
      <c r="G491" s="24">
        <v>0</v>
      </c>
      <c r="H491" s="24">
        <v>0</v>
      </c>
      <c r="I491" s="24">
        <v>7251.61355</v>
      </c>
      <c r="J491" s="24">
        <v>7251.6135499999991</v>
      </c>
    </row>
    <row r="492" spans="1:10" x14ac:dyDescent="0.3">
      <c r="A492" s="22">
        <f t="shared" si="151"/>
        <v>476</v>
      </c>
      <c r="B492" s="23"/>
      <c r="C492" s="23"/>
      <c r="D492" s="24"/>
      <c r="E492" s="24"/>
      <c r="F492" s="24"/>
      <c r="G492" s="24"/>
      <c r="H492" s="24"/>
      <c r="I492" s="24"/>
      <c r="J492" s="24"/>
    </row>
    <row r="493" spans="1:10" x14ac:dyDescent="0.3">
      <c r="A493" s="22">
        <f t="shared" si="151"/>
        <v>477</v>
      </c>
      <c r="B493" s="35" t="s">
        <v>821</v>
      </c>
      <c r="C493" s="36"/>
      <c r="D493" s="39">
        <f>+D482+D489+D491</f>
        <v>7711858.0735140555</v>
      </c>
      <c r="E493" s="39">
        <f t="shared" ref="E493:J493" si="168">+E482+E489+E491</f>
        <v>1059770.9542278377</v>
      </c>
      <c r="F493" s="39">
        <f t="shared" si="168"/>
        <v>380188.62458341086</v>
      </c>
      <c r="G493" s="39">
        <f t="shared" si="168"/>
        <v>125681.46009681272</v>
      </c>
      <c r="H493" s="39">
        <f t="shared" si="168"/>
        <v>20597.38989631856</v>
      </c>
      <c r="I493" s="39">
        <f t="shared" si="168"/>
        <v>8286356.7279515276</v>
      </c>
      <c r="J493" s="39">
        <f t="shared" si="168"/>
        <v>8057810.9749436304</v>
      </c>
    </row>
  </sheetData>
  <autoFilter ref="A15:J493" xr:uid="{AE61BED6-A0C2-4233-BC45-9BF369F1847A}"/>
  <mergeCells count="1">
    <mergeCell ref="C1:G1"/>
  </mergeCells>
  <pageMargins left="0.5" right="0.5" top="0.75" bottom="0.5" header="0.3" footer="0.3"/>
  <pageSetup scale="59" fitToHeight="0" orientation="landscape" r:id="rId1"/>
  <headerFooter>
    <oddHeader>&amp;RDEF’s Response to OPC POD 1 (1-26)
Q7
&amp;12Page &amp;P of &amp;N</oddHeader>
    <oddFooter>&amp;L&amp;12Supporting Schedules: B-10&amp;C&amp;12 &amp;R&amp;12Recap Schedules: B-6
20240025-OPCPOD1-00004219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0F3F-D480-490F-8695-F7448D1F1BC9}">
  <sheetPr>
    <pageSetUpPr fitToPage="1"/>
  </sheetPr>
  <dimension ref="A1:J495"/>
  <sheetViews>
    <sheetView tabSelected="1" view="pageBreakPreview" zoomScale="80" zoomScaleNormal="100" zoomScaleSheetLayoutView="80" workbookViewId="0">
      <selection activeCell="H514" sqref="H514"/>
    </sheetView>
  </sheetViews>
  <sheetFormatPr defaultColWidth="8.88671875" defaultRowHeight="14.4" x14ac:dyDescent="0.3"/>
  <cols>
    <col min="1" max="1" width="9.33203125" style="26" customWidth="1"/>
    <col min="2" max="2" width="42" style="26" customWidth="1"/>
    <col min="3" max="3" width="44.6640625" style="26" customWidth="1"/>
    <col min="4" max="4" width="21.33203125" style="33" customWidth="1"/>
    <col min="5" max="5" width="17.44140625" style="26" bestFit="1" customWidth="1"/>
    <col min="6" max="7" width="11.6640625" style="26" bestFit="1" customWidth="1"/>
    <col min="8" max="8" width="14.5546875" style="26" customWidth="1"/>
    <col min="9" max="9" width="24.44140625" style="26" bestFit="1" customWidth="1"/>
    <col min="10" max="10" width="16.44140625" style="26" bestFit="1" customWidth="1"/>
    <col min="11" max="16384" width="8.88671875" style="26"/>
  </cols>
  <sheetData>
    <row r="1" spans="1:10" s="4" customFormat="1" ht="13.8" x14ac:dyDescent="0.3">
      <c r="A1" s="40" t="s">
        <v>342</v>
      </c>
      <c r="B1" s="41"/>
      <c r="C1" s="134" t="s">
        <v>343</v>
      </c>
      <c r="D1" s="134"/>
      <c r="E1" s="134"/>
      <c r="F1" s="134"/>
      <c r="G1" s="134"/>
      <c r="H1" s="52"/>
      <c r="I1" s="6"/>
      <c r="J1" s="6"/>
    </row>
    <row r="2" spans="1:10" s="4" customFormat="1" ht="13.8" x14ac:dyDescent="0.3">
      <c r="A2" s="42"/>
      <c r="B2" s="42"/>
      <c r="C2" s="43"/>
      <c r="D2" s="44"/>
      <c r="E2" s="44"/>
      <c r="F2" s="14"/>
      <c r="G2" s="14"/>
      <c r="H2" s="14"/>
      <c r="I2" s="14"/>
      <c r="J2" s="14"/>
    </row>
    <row r="3" spans="1:10" s="4" customFormat="1" ht="15" customHeight="1" x14ac:dyDescent="0.3">
      <c r="A3" s="42" t="s">
        <v>344</v>
      </c>
      <c r="I3" s="4" t="s">
        <v>0</v>
      </c>
    </row>
    <row r="4" spans="1:10" s="4" customFormat="1" ht="13.95" customHeight="1" x14ac:dyDescent="0.3">
      <c r="A4" s="42"/>
      <c r="B4" s="46" t="s">
        <v>345</v>
      </c>
      <c r="C4" s="47" t="s">
        <v>346</v>
      </c>
      <c r="F4" s="9"/>
      <c r="H4" s="9" t="s">
        <v>1</v>
      </c>
      <c r="I4" s="4" t="s">
        <v>2</v>
      </c>
      <c r="J4" s="10">
        <v>46752</v>
      </c>
    </row>
    <row r="5" spans="1:10" s="4" customFormat="1" ht="13.8" x14ac:dyDescent="0.3">
      <c r="A5" s="49" t="s">
        <v>3</v>
      </c>
      <c r="B5" s="42"/>
      <c r="C5" s="47" t="s">
        <v>347</v>
      </c>
      <c r="F5" s="9"/>
      <c r="H5" s="9" t="s">
        <v>1</v>
      </c>
      <c r="I5" s="11" t="s">
        <v>4</v>
      </c>
      <c r="J5" s="10">
        <v>46387</v>
      </c>
    </row>
    <row r="6" spans="1:10" s="4" customFormat="1" ht="13.8" x14ac:dyDescent="0.3">
      <c r="A6" s="42"/>
      <c r="B6" s="42"/>
      <c r="C6" s="47" t="s">
        <v>348</v>
      </c>
      <c r="D6" s="42"/>
      <c r="E6" s="47"/>
      <c r="F6" s="9"/>
      <c r="H6" s="9" t="s">
        <v>1</v>
      </c>
      <c r="I6" s="11" t="s">
        <v>5</v>
      </c>
      <c r="J6" s="10">
        <v>46022</v>
      </c>
    </row>
    <row r="7" spans="1:10" s="4" customFormat="1" ht="13.8" x14ac:dyDescent="0.3">
      <c r="A7" s="50" t="s">
        <v>447</v>
      </c>
      <c r="B7" s="45"/>
      <c r="C7" s="48"/>
      <c r="D7" s="42"/>
      <c r="E7" s="51"/>
      <c r="F7" s="9"/>
      <c r="H7" s="9" t="s">
        <v>6</v>
      </c>
      <c r="I7" s="11" t="s">
        <v>7</v>
      </c>
      <c r="J7" s="10">
        <v>45657</v>
      </c>
    </row>
    <row r="8" spans="1:10" s="4" customFormat="1" ht="13.8" x14ac:dyDescent="0.3">
      <c r="B8" s="5"/>
      <c r="C8" s="8"/>
      <c r="D8" s="8"/>
      <c r="E8" s="8"/>
      <c r="F8" s="9"/>
      <c r="H8" s="9" t="s">
        <v>1</v>
      </c>
      <c r="I8" s="11" t="s">
        <v>8</v>
      </c>
      <c r="J8" s="10">
        <v>45291</v>
      </c>
    </row>
    <row r="9" spans="1:10" s="4" customFormat="1" ht="13.8" x14ac:dyDescent="0.3">
      <c r="B9" s="5"/>
      <c r="D9" s="12"/>
      <c r="F9" s="9"/>
      <c r="G9" s="9"/>
      <c r="J9" s="10"/>
    </row>
    <row r="10" spans="1:10" s="4" customFormat="1" ht="13.8" x14ac:dyDescent="0.3">
      <c r="B10" s="5"/>
      <c r="C10" s="5"/>
      <c r="D10" s="5" t="s">
        <v>9</v>
      </c>
      <c r="F10" s="13"/>
      <c r="G10" s="13"/>
      <c r="H10" s="123" t="s">
        <v>645</v>
      </c>
      <c r="J10" s="13"/>
    </row>
    <row r="11" spans="1:10" s="4" customFormat="1" ht="13.8" x14ac:dyDescent="0.3">
      <c r="B11" s="5"/>
      <c r="D11" s="12"/>
      <c r="E11" s="1"/>
      <c r="H11" s="124" t="s">
        <v>646</v>
      </c>
    </row>
    <row r="12" spans="1:10" s="4" customFormat="1" ht="13.8" x14ac:dyDescent="0.3">
      <c r="A12" s="14"/>
      <c r="B12" s="15">
        <v>-1</v>
      </c>
      <c r="C12" s="15">
        <f>+B12-1</f>
        <v>-2</v>
      </c>
      <c r="D12" s="15">
        <f>C12-1</f>
        <v>-3</v>
      </c>
      <c r="E12" s="15">
        <f t="shared" ref="E12:J12" si="0">+D12-1</f>
        <v>-4</v>
      </c>
      <c r="F12" s="15">
        <f t="shared" si="0"/>
        <v>-5</v>
      </c>
      <c r="G12" s="15">
        <f t="shared" si="0"/>
        <v>-6</v>
      </c>
      <c r="H12" s="15">
        <f>+G12-1</f>
        <v>-7</v>
      </c>
      <c r="I12" s="15">
        <f t="shared" si="0"/>
        <v>-8</v>
      </c>
      <c r="J12" s="15">
        <f t="shared" si="0"/>
        <v>-9</v>
      </c>
    </row>
    <row r="13" spans="1:10" s="4" customFormat="1" ht="13.8" x14ac:dyDescent="0.3">
      <c r="A13" s="5" t="s">
        <v>10</v>
      </c>
      <c r="B13" s="5" t="s">
        <v>16</v>
      </c>
      <c r="C13" s="5" t="s">
        <v>17</v>
      </c>
      <c r="D13" s="16" t="s">
        <v>349</v>
      </c>
      <c r="E13" s="5" t="s">
        <v>350</v>
      </c>
      <c r="F13" s="5"/>
      <c r="G13" s="5" t="s">
        <v>353</v>
      </c>
      <c r="H13" s="5" t="s">
        <v>11</v>
      </c>
      <c r="I13" s="16" t="s">
        <v>349</v>
      </c>
      <c r="J13" s="5" t="s">
        <v>12</v>
      </c>
    </row>
    <row r="14" spans="1:10" s="4" customFormat="1" ht="13.8" x14ac:dyDescent="0.3">
      <c r="A14" s="17" t="s">
        <v>13</v>
      </c>
      <c r="B14" s="5" t="s">
        <v>14</v>
      </c>
      <c r="C14" s="5" t="s">
        <v>18</v>
      </c>
      <c r="D14" s="18">
        <v>45291</v>
      </c>
      <c r="E14" s="5" t="s">
        <v>351</v>
      </c>
      <c r="F14" s="5" t="s">
        <v>352</v>
      </c>
      <c r="G14" s="5" t="s">
        <v>354</v>
      </c>
      <c r="H14" s="5" t="s">
        <v>15</v>
      </c>
      <c r="I14" s="19">
        <v>45657</v>
      </c>
      <c r="J14" s="19">
        <v>45657</v>
      </c>
    </row>
    <row r="15" spans="1:10" s="4" customFormat="1" ht="12" customHeight="1" x14ac:dyDescent="0.3">
      <c r="A15" s="20"/>
      <c r="B15" s="7"/>
      <c r="C15" s="7"/>
      <c r="D15" s="21"/>
      <c r="E15" s="7"/>
      <c r="F15" s="7"/>
      <c r="G15" s="7"/>
      <c r="H15" s="7"/>
      <c r="I15" s="21"/>
      <c r="J15" s="21"/>
    </row>
    <row r="16" spans="1:10" x14ac:dyDescent="0.3">
      <c r="A16" s="22">
        <v>1</v>
      </c>
      <c r="B16" s="23" t="s">
        <v>355</v>
      </c>
      <c r="C16" s="23" t="s">
        <v>282</v>
      </c>
      <c r="D16" s="24">
        <v>-5210.62</v>
      </c>
      <c r="E16" s="24">
        <v>0</v>
      </c>
      <c r="F16" s="24">
        <v>0</v>
      </c>
      <c r="G16" s="24">
        <v>0</v>
      </c>
      <c r="H16" s="24">
        <v>0</v>
      </c>
      <c r="I16" s="24">
        <v>-5210.62</v>
      </c>
      <c r="J16" s="24">
        <v>-5210.6200000000008</v>
      </c>
    </row>
    <row r="17" spans="1:10" x14ac:dyDescent="0.3">
      <c r="A17" s="22">
        <f>+A16+1</f>
        <v>2</v>
      </c>
      <c r="B17" s="23" t="s">
        <v>356</v>
      </c>
      <c r="C17" s="23" t="s">
        <v>288</v>
      </c>
      <c r="D17" s="24">
        <v>1713.25</v>
      </c>
      <c r="E17" s="24">
        <v>0</v>
      </c>
      <c r="F17" s="24">
        <v>0</v>
      </c>
      <c r="G17" s="24">
        <v>0</v>
      </c>
      <c r="H17" s="24">
        <v>0</v>
      </c>
      <c r="I17" s="24">
        <v>1713.25</v>
      </c>
      <c r="J17" s="24">
        <v>1713.25</v>
      </c>
    </row>
    <row r="18" spans="1:10" x14ac:dyDescent="0.3">
      <c r="A18" s="22">
        <f t="shared" ref="A18:A81" si="1">+A17+1</f>
        <v>3</v>
      </c>
      <c r="B18" s="23" t="s">
        <v>357</v>
      </c>
      <c r="C18" s="29" t="s">
        <v>289</v>
      </c>
      <c r="D18" s="24">
        <v>349.159999999999</v>
      </c>
      <c r="E18" s="24">
        <v>0</v>
      </c>
      <c r="F18" s="24">
        <v>0</v>
      </c>
      <c r="G18" s="24">
        <v>0</v>
      </c>
      <c r="H18" s="24">
        <v>0</v>
      </c>
      <c r="I18" s="24">
        <v>349.159999999999</v>
      </c>
      <c r="J18" s="24">
        <v>349.159999999999</v>
      </c>
    </row>
    <row r="19" spans="1:10" x14ac:dyDescent="0.3">
      <c r="A19" s="22">
        <f t="shared" si="1"/>
        <v>4</v>
      </c>
      <c r="B19" s="23" t="s">
        <v>358</v>
      </c>
      <c r="C19" s="29" t="s">
        <v>286</v>
      </c>
      <c r="D19" s="24">
        <v>342.86</v>
      </c>
      <c r="E19" s="24">
        <v>0</v>
      </c>
      <c r="F19" s="24">
        <v>0</v>
      </c>
      <c r="G19" s="24">
        <v>0</v>
      </c>
      <c r="H19" s="24">
        <v>0</v>
      </c>
      <c r="I19" s="24">
        <v>342.86</v>
      </c>
      <c r="J19" s="24">
        <v>342.86</v>
      </c>
    </row>
    <row r="20" spans="1:10" x14ac:dyDescent="0.3">
      <c r="A20" s="22">
        <f t="shared" si="1"/>
        <v>5</v>
      </c>
      <c r="B20" s="23" t="s">
        <v>359</v>
      </c>
      <c r="C20" s="29" t="s">
        <v>287</v>
      </c>
      <c r="D20" s="24">
        <v>28.889999999999898</v>
      </c>
      <c r="E20" s="24">
        <v>0</v>
      </c>
      <c r="F20" s="24">
        <v>0</v>
      </c>
      <c r="G20" s="24">
        <v>0</v>
      </c>
      <c r="H20" s="24">
        <v>0</v>
      </c>
      <c r="I20" s="24">
        <v>28.889999999999898</v>
      </c>
      <c r="J20" s="24">
        <v>28.88999999999989</v>
      </c>
    </row>
    <row r="21" spans="1:10" x14ac:dyDescent="0.3">
      <c r="A21" s="22">
        <f t="shared" si="1"/>
        <v>6</v>
      </c>
      <c r="B21" s="23" t="s">
        <v>755</v>
      </c>
      <c r="C21" s="23"/>
      <c r="D21" s="27">
        <f t="shared" ref="D21:J21" si="2">SUM(D16:D20)</f>
        <v>-2776.4600000000009</v>
      </c>
      <c r="E21" s="27">
        <f t="shared" si="2"/>
        <v>0</v>
      </c>
      <c r="F21" s="27">
        <f t="shared" si="2"/>
        <v>0</v>
      </c>
      <c r="G21" s="27">
        <f t="shared" si="2"/>
        <v>0</v>
      </c>
      <c r="H21" s="27">
        <f t="shared" si="2"/>
        <v>0</v>
      </c>
      <c r="I21" s="27">
        <f t="shared" si="2"/>
        <v>-2776.4600000000009</v>
      </c>
      <c r="J21" s="27">
        <f t="shared" si="2"/>
        <v>-2776.4600000000019</v>
      </c>
    </row>
    <row r="22" spans="1:10" x14ac:dyDescent="0.3">
      <c r="A22" s="22">
        <f t="shared" si="1"/>
        <v>7</v>
      </c>
      <c r="B22" s="23"/>
      <c r="C22" s="23"/>
      <c r="D22" s="24"/>
      <c r="E22" s="24"/>
      <c r="F22" s="24"/>
      <c r="G22" s="24"/>
      <c r="H22" s="24"/>
      <c r="I22" s="24"/>
      <c r="J22" s="24"/>
    </row>
    <row r="23" spans="1:10" x14ac:dyDescent="0.3">
      <c r="A23" s="22">
        <f t="shared" si="1"/>
        <v>8</v>
      </c>
      <c r="B23" s="23" t="s">
        <v>19</v>
      </c>
      <c r="C23" s="23" t="s">
        <v>282</v>
      </c>
      <c r="D23" s="24">
        <v>48589.564910818604</v>
      </c>
      <c r="E23" s="24">
        <v>4007.6935042849173</v>
      </c>
      <c r="F23" s="24">
        <v>438.3599999999999</v>
      </c>
      <c r="G23" s="24">
        <v>893.42000000000007</v>
      </c>
      <c r="H23" s="24">
        <v>0</v>
      </c>
      <c r="I23" s="24">
        <v>51265.478415103578</v>
      </c>
      <c r="J23" s="24">
        <v>49908.133444793013</v>
      </c>
    </row>
    <row r="24" spans="1:10" x14ac:dyDescent="0.3">
      <c r="A24" s="22">
        <f t="shared" si="1"/>
        <v>9</v>
      </c>
      <c r="B24" s="23" t="s">
        <v>20</v>
      </c>
      <c r="C24" s="23" t="s">
        <v>283</v>
      </c>
      <c r="D24" s="24">
        <v>21412.484706576786</v>
      </c>
      <c r="E24" s="24">
        <v>3072.4251739355018</v>
      </c>
      <c r="F24" s="24">
        <v>414.3599999999999</v>
      </c>
      <c r="G24" s="24">
        <v>411.47100000000006</v>
      </c>
      <c r="H24" s="24">
        <v>0</v>
      </c>
      <c r="I24" s="24">
        <v>23659.078880512316</v>
      </c>
      <c r="J24" s="24">
        <v>22526.579020527384</v>
      </c>
    </row>
    <row r="25" spans="1:10" x14ac:dyDescent="0.3">
      <c r="A25" s="22">
        <f t="shared" si="1"/>
        <v>10</v>
      </c>
      <c r="B25" s="23" t="s">
        <v>21</v>
      </c>
      <c r="C25" s="23" t="s">
        <v>284</v>
      </c>
      <c r="D25" s="24">
        <v>93690.335297421785</v>
      </c>
      <c r="E25" s="24">
        <v>13639.510148744059</v>
      </c>
      <c r="F25" s="24">
        <v>3989.3133333333371</v>
      </c>
      <c r="G25" s="24">
        <v>4811.8360000000002</v>
      </c>
      <c r="H25" s="24">
        <v>0</v>
      </c>
      <c r="I25" s="24">
        <v>98528.696112832156</v>
      </c>
      <c r="J25" s="24">
        <v>96016.205976603887</v>
      </c>
    </row>
    <row r="26" spans="1:10" x14ac:dyDescent="0.3">
      <c r="A26" s="22">
        <f t="shared" si="1"/>
        <v>11</v>
      </c>
      <c r="B26" s="23" t="s">
        <v>22</v>
      </c>
      <c r="C26" s="23" t="s">
        <v>284</v>
      </c>
      <c r="D26" s="24">
        <v>14437.928013057499</v>
      </c>
      <c r="E26" s="24">
        <v>13564.154962012806</v>
      </c>
      <c r="F26" s="24">
        <v>45584.531612999999</v>
      </c>
      <c r="G26" s="24">
        <v>0</v>
      </c>
      <c r="H26" s="24">
        <v>0</v>
      </c>
      <c r="I26" s="24">
        <v>-17582.448637929607</v>
      </c>
      <c r="J26" s="24">
        <v>7216.345794991671</v>
      </c>
    </row>
    <row r="27" spans="1:10" x14ac:dyDescent="0.3">
      <c r="A27" s="22">
        <f t="shared" si="1"/>
        <v>12</v>
      </c>
      <c r="B27" s="23" t="s">
        <v>23</v>
      </c>
      <c r="C27" s="23" t="s">
        <v>285</v>
      </c>
      <c r="D27" s="24">
        <v>-862.62280653267408</v>
      </c>
      <c r="E27" s="24">
        <v>1593.241340458985</v>
      </c>
      <c r="F27" s="24">
        <v>4413</v>
      </c>
      <c r="G27" s="24">
        <v>468.72</v>
      </c>
      <c r="H27" s="24">
        <v>0</v>
      </c>
      <c r="I27" s="24">
        <v>-4151.1014660736901</v>
      </c>
      <c r="J27" s="24">
        <v>-2508.5450934166774</v>
      </c>
    </row>
    <row r="28" spans="1:10" x14ac:dyDescent="0.3">
      <c r="A28" s="22">
        <f t="shared" si="1"/>
        <v>13</v>
      </c>
      <c r="B28" s="23" t="s">
        <v>24</v>
      </c>
      <c r="C28" s="23" t="s">
        <v>286</v>
      </c>
      <c r="D28" s="24">
        <v>13309.594779185909</v>
      </c>
      <c r="E28" s="24">
        <v>1144.0083944992714</v>
      </c>
      <c r="F28" s="24">
        <v>194.64</v>
      </c>
      <c r="G28" s="24">
        <v>386.36900000000003</v>
      </c>
      <c r="H28" s="24">
        <v>0</v>
      </c>
      <c r="I28" s="24">
        <v>13872.594173685202</v>
      </c>
      <c r="J28" s="24">
        <v>13583.495117101698</v>
      </c>
    </row>
    <row r="29" spans="1:10" x14ac:dyDescent="0.3">
      <c r="A29" s="22">
        <f t="shared" si="1"/>
        <v>14</v>
      </c>
      <c r="B29" s="23" t="s">
        <v>25</v>
      </c>
      <c r="C29" s="23" t="s">
        <v>287</v>
      </c>
      <c r="D29" s="24">
        <v>4776.3944760310405</v>
      </c>
      <c r="E29" s="24">
        <v>1194.9242494916903</v>
      </c>
      <c r="F29" s="24">
        <v>157.32</v>
      </c>
      <c r="G29" s="24">
        <v>220.44399999999996</v>
      </c>
      <c r="H29" s="24">
        <v>0</v>
      </c>
      <c r="I29" s="24">
        <v>5593.5547255227393</v>
      </c>
      <c r="J29" s="24">
        <v>5163.4219535758066</v>
      </c>
    </row>
    <row r="30" spans="1:10" x14ac:dyDescent="0.3">
      <c r="A30" s="22">
        <f t="shared" si="1"/>
        <v>15</v>
      </c>
      <c r="B30" s="23" t="s">
        <v>705</v>
      </c>
      <c r="C30" s="23"/>
      <c r="D30" s="27">
        <f>SUM(D23:D29)</f>
        <v>195353.67937655895</v>
      </c>
      <c r="E30" s="27">
        <f t="shared" ref="E30:J30" si="3">SUM(E23:E29)</f>
        <v>38215.957773427232</v>
      </c>
      <c r="F30" s="27">
        <f>SUM(F23:F29)</f>
        <v>55191.524946333338</v>
      </c>
      <c r="G30" s="27">
        <f t="shared" ref="G30" si="4">SUM(G23:G29)</f>
        <v>7192.26</v>
      </c>
      <c r="H30" s="27">
        <f t="shared" si="3"/>
        <v>0</v>
      </c>
      <c r="I30" s="27">
        <f t="shared" si="3"/>
        <v>171185.85220365273</v>
      </c>
      <c r="J30" s="27">
        <f t="shared" si="3"/>
        <v>191905.63621417677</v>
      </c>
    </row>
    <row r="31" spans="1:10" x14ac:dyDescent="0.3">
      <c r="A31" s="22">
        <f t="shared" si="1"/>
        <v>16</v>
      </c>
      <c r="B31" s="23"/>
      <c r="C31" s="23"/>
      <c r="D31" s="24"/>
      <c r="E31" s="24"/>
      <c r="F31" s="24"/>
      <c r="G31" s="24"/>
      <c r="H31" s="24"/>
      <c r="I31" s="24"/>
      <c r="J31" s="24"/>
    </row>
    <row r="32" spans="1:10" x14ac:dyDescent="0.3">
      <c r="A32" s="22">
        <f t="shared" si="1"/>
        <v>17</v>
      </c>
      <c r="B32" s="23" t="s">
        <v>26</v>
      </c>
      <c r="C32" s="23" t="s">
        <v>282</v>
      </c>
      <c r="D32" s="24">
        <v>31857.442089695025</v>
      </c>
      <c r="E32" s="24">
        <v>2139.7703451038451</v>
      </c>
      <c r="F32" s="24">
        <v>245.64</v>
      </c>
      <c r="G32" s="24">
        <v>64.010999999999996</v>
      </c>
      <c r="H32" s="24">
        <v>0</v>
      </c>
      <c r="I32" s="24">
        <v>33687.56143479883</v>
      </c>
      <c r="J32" s="24">
        <v>32751.846212596301</v>
      </c>
    </row>
    <row r="33" spans="1:10" x14ac:dyDescent="0.3">
      <c r="A33" s="22">
        <f t="shared" si="1"/>
        <v>18</v>
      </c>
      <c r="B33" s="23" t="s">
        <v>27</v>
      </c>
      <c r="C33" s="23" t="s">
        <v>283</v>
      </c>
      <c r="D33" s="24">
        <v>13387.460435757654</v>
      </c>
      <c r="E33" s="24">
        <v>303.67100904385381</v>
      </c>
      <c r="F33" s="24">
        <v>37.68</v>
      </c>
      <c r="G33" s="24">
        <v>18.308999999999997</v>
      </c>
      <c r="H33" s="24">
        <v>0</v>
      </c>
      <c r="I33" s="24">
        <v>13635.142444801497</v>
      </c>
      <c r="J33" s="24">
        <v>13506.24407179831</v>
      </c>
    </row>
    <row r="34" spans="1:10" x14ac:dyDescent="0.3">
      <c r="A34" s="22">
        <f t="shared" si="1"/>
        <v>19</v>
      </c>
      <c r="B34" s="23" t="s">
        <v>28</v>
      </c>
      <c r="C34" s="23" t="s">
        <v>284</v>
      </c>
      <c r="D34" s="24">
        <v>40296.809266495271</v>
      </c>
      <c r="E34" s="24">
        <v>11601.871511108571</v>
      </c>
      <c r="F34" s="24">
        <v>1207.9733333333281</v>
      </c>
      <c r="G34" s="24">
        <v>241.78799999999998</v>
      </c>
      <c r="H34" s="24">
        <v>0</v>
      </c>
      <c r="I34" s="24">
        <v>50448.91944427049</v>
      </c>
      <c r="J34" s="24">
        <v>45278.565406436959</v>
      </c>
    </row>
    <row r="35" spans="1:10" x14ac:dyDescent="0.3">
      <c r="A35" s="22">
        <f t="shared" si="1"/>
        <v>20</v>
      </c>
      <c r="B35" s="23" t="s">
        <v>29</v>
      </c>
      <c r="C35" s="23" t="s">
        <v>284</v>
      </c>
      <c r="D35" s="24">
        <v>27058.486879999899</v>
      </c>
      <c r="E35" s="24">
        <v>12096.986879999999</v>
      </c>
      <c r="F35" s="24">
        <v>0</v>
      </c>
      <c r="G35" s="24">
        <v>0</v>
      </c>
      <c r="H35" s="24">
        <v>0</v>
      </c>
      <c r="I35" s="24">
        <v>39155.473760000001</v>
      </c>
      <c r="J35" s="24">
        <v>33106.980319999966</v>
      </c>
    </row>
    <row r="36" spans="1:10" x14ac:dyDescent="0.3">
      <c r="A36" s="22">
        <f t="shared" si="1"/>
        <v>21</v>
      </c>
      <c r="B36" s="23" t="s">
        <v>30</v>
      </c>
      <c r="C36" s="23" t="s">
        <v>285</v>
      </c>
      <c r="D36" s="24">
        <v>31114.54953092074</v>
      </c>
      <c r="E36" s="24">
        <v>976.69513615799769</v>
      </c>
      <c r="F36" s="24">
        <v>23.399999999999995</v>
      </c>
      <c r="G36" s="24">
        <v>45.611999999999995</v>
      </c>
      <c r="H36" s="24">
        <v>0</v>
      </c>
      <c r="I36" s="24">
        <v>32022.232667078755</v>
      </c>
      <c r="J36" s="24">
        <v>31555.005275715266</v>
      </c>
    </row>
    <row r="37" spans="1:10" x14ac:dyDescent="0.3">
      <c r="A37" s="22">
        <f t="shared" si="1"/>
        <v>22</v>
      </c>
      <c r="B37" s="23" t="s">
        <v>31</v>
      </c>
      <c r="C37" s="23" t="s">
        <v>286</v>
      </c>
      <c r="D37" s="24">
        <v>20950.205367695999</v>
      </c>
      <c r="E37" s="24">
        <v>1990.471815052018</v>
      </c>
      <c r="F37" s="24">
        <v>53.16</v>
      </c>
      <c r="G37" s="24">
        <v>47.028000000000006</v>
      </c>
      <c r="H37" s="24">
        <v>0</v>
      </c>
      <c r="I37" s="24">
        <v>22840.489182747951</v>
      </c>
      <c r="J37" s="24">
        <v>21869.95068452588</v>
      </c>
    </row>
    <row r="38" spans="1:10" x14ac:dyDescent="0.3">
      <c r="A38" s="22">
        <f t="shared" si="1"/>
        <v>23</v>
      </c>
      <c r="B38" s="23" t="s">
        <v>32</v>
      </c>
      <c r="C38" s="23" t="s">
        <v>287</v>
      </c>
      <c r="D38" s="24">
        <v>2517.6091904464924</v>
      </c>
      <c r="E38" s="24">
        <v>663.47629750040312</v>
      </c>
      <c r="F38" s="24">
        <v>15.479999999999997</v>
      </c>
      <c r="G38" s="24">
        <v>10.558999999999999</v>
      </c>
      <c r="H38" s="24">
        <v>0</v>
      </c>
      <c r="I38" s="24">
        <v>3155.0464879469005</v>
      </c>
      <c r="J38" s="24">
        <v>2831.9399845395133</v>
      </c>
    </row>
    <row r="39" spans="1:10" x14ac:dyDescent="0.3">
      <c r="A39" s="22">
        <f t="shared" si="1"/>
        <v>24</v>
      </c>
      <c r="B39" s="23" t="s">
        <v>706</v>
      </c>
      <c r="C39" s="23"/>
      <c r="D39" s="27">
        <f>SUM(D32:D38)</f>
        <v>167182.5627610111</v>
      </c>
      <c r="E39" s="27">
        <f t="shared" ref="E39:J39" si="5">SUM(E32:E38)</f>
        <v>29772.942993966688</v>
      </c>
      <c r="F39" s="27">
        <f>SUM(F32:F38)</f>
        <v>1583.3333333333283</v>
      </c>
      <c r="G39" s="27">
        <f t="shared" ref="G39" si="6">SUM(G32:G38)</f>
        <v>427.30699999999996</v>
      </c>
      <c r="H39" s="27">
        <f t="shared" si="5"/>
        <v>0</v>
      </c>
      <c r="I39" s="27">
        <f t="shared" si="5"/>
        <v>194944.86542164444</v>
      </c>
      <c r="J39" s="27">
        <f t="shared" si="5"/>
        <v>180900.53195561221</v>
      </c>
    </row>
    <row r="40" spans="1:10" x14ac:dyDescent="0.3">
      <c r="A40" s="22">
        <f t="shared" si="1"/>
        <v>25</v>
      </c>
      <c r="B40" s="23"/>
      <c r="C40" s="23"/>
      <c r="D40" s="24"/>
      <c r="E40" s="24"/>
      <c r="F40" s="24"/>
      <c r="G40" s="24"/>
      <c r="H40" s="24"/>
      <c r="I40" s="24"/>
      <c r="J40" s="24"/>
    </row>
    <row r="41" spans="1:10" x14ac:dyDescent="0.3">
      <c r="A41" s="22">
        <f t="shared" si="1"/>
        <v>26</v>
      </c>
      <c r="B41" s="23" t="s">
        <v>33</v>
      </c>
      <c r="C41" s="23" t="s">
        <v>282</v>
      </c>
      <c r="D41" s="24">
        <v>14319.529321968621</v>
      </c>
      <c r="E41" s="24">
        <v>201.14158732298324</v>
      </c>
      <c r="F41" s="24">
        <v>23.28</v>
      </c>
      <c r="G41" s="24">
        <v>25.858000000000001</v>
      </c>
      <c r="H41" s="24">
        <v>0</v>
      </c>
      <c r="I41" s="24">
        <v>14471.532909291553</v>
      </c>
      <c r="J41" s="24">
        <v>14390.282520279123</v>
      </c>
    </row>
    <row r="42" spans="1:10" x14ac:dyDescent="0.3">
      <c r="A42" s="22">
        <f t="shared" si="1"/>
        <v>27</v>
      </c>
      <c r="B42" s="23" t="s">
        <v>34</v>
      </c>
      <c r="C42" s="23" t="s">
        <v>283</v>
      </c>
      <c r="D42" s="24">
        <v>7387.9427432098983</v>
      </c>
      <c r="E42" s="24">
        <v>307.95367290135329</v>
      </c>
      <c r="F42" s="24">
        <v>4.5599999999999996</v>
      </c>
      <c r="G42" s="24">
        <v>17.04</v>
      </c>
      <c r="H42" s="24">
        <v>0</v>
      </c>
      <c r="I42" s="24">
        <v>7674.2964161112513</v>
      </c>
      <c r="J42" s="24">
        <v>7527.7290788636792</v>
      </c>
    </row>
    <row r="43" spans="1:10" x14ac:dyDescent="0.3">
      <c r="A43" s="22">
        <f t="shared" si="1"/>
        <v>28</v>
      </c>
      <c r="B43" s="23" t="s">
        <v>35</v>
      </c>
      <c r="C43" s="23" t="s">
        <v>284</v>
      </c>
      <c r="D43" s="24">
        <v>-1708.7105306958829</v>
      </c>
      <c r="E43" s="24">
        <v>6108.8404536070157</v>
      </c>
      <c r="F43" s="24">
        <v>1879.0466666666637</v>
      </c>
      <c r="G43" s="24">
        <v>207.399</v>
      </c>
      <c r="H43" s="24">
        <v>0</v>
      </c>
      <c r="I43" s="24">
        <v>2313.6842562444599</v>
      </c>
      <c r="J43" s="24">
        <v>267.12357960392268</v>
      </c>
    </row>
    <row r="44" spans="1:10" x14ac:dyDescent="0.3">
      <c r="A44" s="22">
        <f t="shared" si="1"/>
        <v>29</v>
      </c>
      <c r="B44" s="23" t="s">
        <v>36</v>
      </c>
      <c r="C44" s="23" t="s">
        <v>284</v>
      </c>
      <c r="D44" s="24">
        <v>12583.3417519999</v>
      </c>
      <c r="E44" s="24">
        <v>8233.3617519999989</v>
      </c>
      <c r="F44" s="24">
        <v>0</v>
      </c>
      <c r="G44" s="24">
        <v>0</v>
      </c>
      <c r="H44" s="24">
        <v>0</v>
      </c>
      <c r="I44" s="24">
        <v>20816.703503999899</v>
      </c>
      <c r="J44" s="24">
        <v>16700.022627999937</v>
      </c>
    </row>
    <row r="45" spans="1:10" x14ac:dyDescent="0.3">
      <c r="A45" s="22">
        <f t="shared" si="1"/>
        <v>30</v>
      </c>
      <c r="B45" s="23" t="s">
        <v>37</v>
      </c>
      <c r="C45" s="23" t="s">
        <v>285</v>
      </c>
      <c r="D45" s="24">
        <v>15723.274128134568</v>
      </c>
      <c r="E45" s="24">
        <v>1107.0966565962269</v>
      </c>
      <c r="F45" s="24">
        <v>89.279999999999987</v>
      </c>
      <c r="G45" s="24">
        <v>50.176999999999992</v>
      </c>
      <c r="H45" s="24">
        <v>0</v>
      </c>
      <c r="I45" s="24">
        <v>16690.913784730787</v>
      </c>
      <c r="J45" s="24">
        <v>16197.203597120842</v>
      </c>
    </row>
    <row r="46" spans="1:10" x14ac:dyDescent="0.3">
      <c r="A46" s="22">
        <f t="shared" si="1"/>
        <v>31</v>
      </c>
      <c r="B46" s="23" t="s">
        <v>38</v>
      </c>
      <c r="C46" s="23" t="s">
        <v>286</v>
      </c>
      <c r="D46" s="24">
        <v>7606.3135977757893</v>
      </c>
      <c r="E46" s="24">
        <v>721.66112641777511</v>
      </c>
      <c r="F46" s="24">
        <v>77.519999999999982</v>
      </c>
      <c r="G46" s="24">
        <v>25.558999999999997</v>
      </c>
      <c r="H46" s="24">
        <v>0</v>
      </c>
      <c r="I46" s="24">
        <v>8224.8957241935677</v>
      </c>
      <c r="J46" s="24">
        <v>7910.6242477027281</v>
      </c>
    </row>
    <row r="47" spans="1:10" x14ac:dyDescent="0.3">
      <c r="A47" s="22">
        <f t="shared" si="1"/>
        <v>32</v>
      </c>
      <c r="B47" s="23" t="s">
        <v>39</v>
      </c>
      <c r="C47" s="23" t="s">
        <v>287</v>
      </c>
      <c r="D47" s="24">
        <v>1418.6467812493238</v>
      </c>
      <c r="E47" s="24">
        <v>106.66280880756679</v>
      </c>
      <c r="F47" s="24">
        <v>3.24</v>
      </c>
      <c r="G47" s="24">
        <v>4.0089999999999995</v>
      </c>
      <c r="H47" s="24">
        <v>0</v>
      </c>
      <c r="I47" s="24">
        <v>1518.0605900568937</v>
      </c>
      <c r="J47" s="24">
        <v>1467.5491909362715</v>
      </c>
    </row>
    <row r="48" spans="1:10" x14ac:dyDescent="0.3">
      <c r="A48" s="22">
        <f t="shared" si="1"/>
        <v>33</v>
      </c>
      <c r="B48" s="23" t="s">
        <v>707</v>
      </c>
      <c r="C48" s="23"/>
      <c r="D48" s="27">
        <f>SUM(D41:D47)</f>
        <v>57330.337793642211</v>
      </c>
      <c r="E48" s="27">
        <f t="shared" ref="E48:J48" si="7">SUM(E41:E47)</f>
        <v>16786.718057652917</v>
      </c>
      <c r="F48" s="27">
        <f>SUM(F41:F47)</f>
        <v>2076.9266666666636</v>
      </c>
      <c r="G48" s="27">
        <f t="shared" ref="G48" si="8">SUM(G41:G47)</f>
        <v>330.04200000000003</v>
      </c>
      <c r="H48" s="27">
        <f t="shared" si="7"/>
        <v>0</v>
      </c>
      <c r="I48" s="27">
        <f t="shared" si="7"/>
        <v>71710.087184628414</v>
      </c>
      <c r="J48" s="27">
        <f t="shared" si="7"/>
        <v>64460.534842506495</v>
      </c>
    </row>
    <row r="49" spans="1:10" x14ac:dyDescent="0.3">
      <c r="A49" s="22">
        <f t="shared" si="1"/>
        <v>34</v>
      </c>
      <c r="B49" s="23"/>
      <c r="C49" s="23"/>
      <c r="D49" s="24"/>
      <c r="E49" s="24"/>
      <c r="F49" s="24"/>
      <c r="G49" s="24"/>
      <c r="H49" s="24"/>
      <c r="I49" s="24"/>
      <c r="J49" s="24"/>
    </row>
    <row r="50" spans="1:10" x14ac:dyDescent="0.3">
      <c r="A50" s="22">
        <f t="shared" si="1"/>
        <v>35</v>
      </c>
      <c r="B50" s="23" t="s">
        <v>40</v>
      </c>
      <c r="C50" s="23" t="s">
        <v>282</v>
      </c>
      <c r="D50" s="24">
        <v>7091.2219412524682</v>
      </c>
      <c r="E50" s="24">
        <v>197.46073551639304</v>
      </c>
      <c r="F50" s="24">
        <v>10.32</v>
      </c>
      <c r="G50" s="24">
        <v>10.162000000000001</v>
      </c>
      <c r="H50" s="24">
        <v>0</v>
      </c>
      <c r="I50" s="24">
        <v>7268.2006767688626</v>
      </c>
      <c r="J50" s="24">
        <v>7182.7945331049332</v>
      </c>
    </row>
    <row r="51" spans="1:10" x14ac:dyDescent="0.3">
      <c r="A51" s="22">
        <f t="shared" si="1"/>
        <v>36</v>
      </c>
      <c r="B51" s="23" t="s">
        <v>41</v>
      </c>
      <c r="C51" s="23" t="s">
        <v>283</v>
      </c>
      <c r="D51" s="24">
        <v>11074.9957262841</v>
      </c>
      <c r="E51" s="24">
        <v>-727.60379323540781</v>
      </c>
      <c r="F51" s="24">
        <v>9.9599999999999991</v>
      </c>
      <c r="G51" s="24">
        <v>13.521000000000001</v>
      </c>
      <c r="H51" s="24">
        <v>0</v>
      </c>
      <c r="I51" s="24">
        <v>10323.910933048708</v>
      </c>
      <c r="J51" s="24">
        <v>10703.499874152434</v>
      </c>
    </row>
    <row r="52" spans="1:10" x14ac:dyDescent="0.3">
      <c r="A52" s="22">
        <f t="shared" si="1"/>
        <v>37</v>
      </c>
      <c r="B52" s="23" t="s">
        <v>42</v>
      </c>
      <c r="C52" s="23" t="s">
        <v>284</v>
      </c>
      <c r="D52" s="24">
        <v>26332.582334953309</v>
      </c>
      <c r="E52" s="24">
        <v>7349.5562733320658</v>
      </c>
      <c r="F52" s="24">
        <v>110.05000000000005</v>
      </c>
      <c r="G52" s="24">
        <v>100.506</v>
      </c>
      <c r="H52" s="24">
        <v>0</v>
      </c>
      <c r="I52" s="24">
        <v>33471.582608285411</v>
      </c>
      <c r="J52" s="24">
        <v>29932.925669642904</v>
      </c>
    </row>
    <row r="53" spans="1:10" x14ac:dyDescent="0.3">
      <c r="A53" s="22">
        <f t="shared" si="1"/>
        <v>38</v>
      </c>
      <c r="B53" s="23" t="s">
        <v>43</v>
      </c>
      <c r="C53" s="23" t="s">
        <v>284</v>
      </c>
      <c r="D53" s="24">
        <v>-4219.3558560000001</v>
      </c>
      <c r="E53" s="24">
        <v>2298.8540578202005</v>
      </c>
      <c r="F53" s="24">
        <v>0</v>
      </c>
      <c r="G53" s="24">
        <v>0</v>
      </c>
      <c r="H53" s="24">
        <v>0</v>
      </c>
      <c r="I53" s="24">
        <v>-1920.5017981797998</v>
      </c>
      <c r="J53" s="24">
        <v>-3069.9288270899001</v>
      </c>
    </row>
    <row r="54" spans="1:10" x14ac:dyDescent="0.3">
      <c r="A54" s="22">
        <f t="shared" si="1"/>
        <v>39</v>
      </c>
      <c r="B54" s="23" t="s">
        <v>44</v>
      </c>
      <c r="C54" s="23" t="s">
        <v>285</v>
      </c>
      <c r="D54" s="24">
        <v>31403.879426920801</v>
      </c>
      <c r="E54" s="24">
        <v>1161.1685833101583</v>
      </c>
      <c r="F54" s="24">
        <v>2.8800000000000008</v>
      </c>
      <c r="G54" s="24">
        <v>49.072999999999993</v>
      </c>
      <c r="H54" s="24">
        <v>0</v>
      </c>
      <c r="I54" s="24">
        <v>32513.095010230998</v>
      </c>
      <c r="J54" s="24">
        <v>31973.313365989448</v>
      </c>
    </row>
    <row r="55" spans="1:10" x14ac:dyDescent="0.3">
      <c r="A55" s="22">
        <f t="shared" si="1"/>
        <v>40</v>
      </c>
      <c r="B55" s="23" t="s">
        <v>45</v>
      </c>
      <c r="C55" s="23" t="s">
        <v>286</v>
      </c>
      <c r="D55" s="24">
        <v>14857.166097961237</v>
      </c>
      <c r="E55" s="24">
        <v>427.99536700612953</v>
      </c>
      <c r="F55" s="24">
        <v>14.640000000000002</v>
      </c>
      <c r="G55" s="24">
        <v>20.977</v>
      </c>
      <c r="H55" s="24">
        <v>0</v>
      </c>
      <c r="I55" s="24">
        <v>15249.544464967399</v>
      </c>
      <c r="J55" s="24">
        <v>15059.71166614058</v>
      </c>
    </row>
    <row r="56" spans="1:10" x14ac:dyDescent="0.3">
      <c r="A56" s="22">
        <f t="shared" si="1"/>
        <v>41</v>
      </c>
      <c r="B56" s="23" t="s">
        <v>46</v>
      </c>
      <c r="C56" s="23" t="s">
        <v>287</v>
      </c>
      <c r="D56" s="24">
        <v>941.39079155611853</v>
      </c>
      <c r="E56" s="24">
        <v>81.844465822771852</v>
      </c>
      <c r="F56" s="24">
        <v>9.8400000000000016</v>
      </c>
      <c r="G56" s="24">
        <v>2.101</v>
      </c>
      <c r="H56" s="24">
        <v>0</v>
      </c>
      <c r="I56" s="24">
        <v>1011.2942573788821</v>
      </c>
      <c r="J56" s="24">
        <v>977.00063571597707</v>
      </c>
    </row>
    <row r="57" spans="1:10" x14ac:dyDescent="0.3">
      <c r="A57" s="22">
        <f t="shared" si="1"/>
        <v>42</v>
      </c>
      <c r="B57" s="23" t="s">
        <v>708</v>
      </c>
      <c r="C57" s="23"/>
      <c r="D57" s="27">
        <f>SUM(D50:D56)</f>
        <v>87481.880462928035</v>
      </c>
      <c r="E57" s="27">
        <f t="shared" ref="E57:J57" si="9">SUM(E50:E56)</f>
        <v>10789.275689572312</v>
      </c>
      <c r="F57" s="27">
        <f>SUM(F50:F56)</f>
        <v>157.69000000000005</v>
      </c>
      <c r="G57" s="27">
        <f t="shared" ref="G57" si="10">SUM(G50:G56)</f>
        <v>196.34</v>
      </c>
      <c r="H57" s="27">
        <f t="shared" si="9"/>
        <v>0</v>
      </c>
      <c r="I57" s="27">
        <f t="shared" si="9"/>
        <v>97917.126152500452</v>
      </c>
      <c r="J57" s="27">
        <f t="shared" si="9"/>
        <v>92759.316917656368</v>
      </c>
    </row>
    <row r="58" spans="1:10" x14ac:dyDescent="0.3">
      <c r="A58" s="22">
        <f t="shared" si="1"/>
        <v>43</v>
      </c>
      <c r="B58" s="23"/>
      <c r="C58" s="23"/>
      <c r="D58" s="24"/>
      <c r="E58" s="24"/>
      <c r="F58" s="24"/>
      <c r="G58" s="24"/>
      <c r="H58" s="24"/>
      <c r="I58" s="24"/>
      <c r="J58" s="24"/>
    </row>
    <row r="59" spans="1:10" x14ac:dyDescent="0.3">
      <c r="A59" s="22">
        <f t="shared" si="1"/>
        <v>44</v>
      </c>
      <c r="B59" s="23" t="s">
        <v>47</v>
      </c>
      <c r="C59" s="23" t="s">
        <v>282</v>
      </c>
      <c r="D59" s="24">
        <v>7630.7735392812465</v>
      </c>
      <c r="E59" s="24">
        <v>295.99693935858494</v>
      </c>
      <c r="F59" s="24">
        <v>23.520000000000007</v>
      </c>
      <c r="G59" s="24">
        <v>8.0359999999999996</v>
      </c>
      <c r="H59" s="24">
        <v>0</v>
      </c>
      <c r="I59" s="24">
        <v>7895.214478639823</v>
      </c>
      <c r="J59" s="24">
        <v>7763.2693733285596</v>
      </c>
    </row>
    <row r="60" spans="1:10" x14ac:dyDescent="0.3">
      <c r="A60" s="22">
        <f t="shared" si="1"/>
        <v>45</v>
      </c>
      <c r="B60" s="23" t="s">
        <v>48</v>
      </c>
      <c r="C60" s="23" t="s">
        <v>283</v>
      </c>
      <c r="D60" s="24">
        <v>4237.8841256655687</v>
      </c>
      <c r="E60" s="24">
        <v>177.81516702424508</v>
      </c>
      <c r="F60" s="24">
        <v>12.96</v>
      </c>
      <c r="G60" s="24">
        <v>4.4829999999999997</v>
      </c>
      <c r="H60" s="24">
        <v>0</v>
      </c>
      <c r="I60" s="24">
        <v>4398.2562926898154</v>
      </c>
      <c r="J60" s="24">
        <v>4318.2265858968813</v>
      </c>
    </row>
    <row r="61" spans="1:10" x14ac:dyDescent="0.3">
      <c r="A61" s="22">
        <f t="shared" si="1"/>
        <v>46</v>
      </c>
      <c r="B61" s="23" t="s">
        <v>49</v>
      </c>
      <c r="C61" s="23" t="s">
        <v>284</v>
      </c>
      <c r="D61" s="24">
        <v>38010.555168144325</v>
      </c>
      <c r="E61" s="24">
        <v>6196.0035373791052</v>
      </c>
      <c r="F61" s="24">
        <v>953.03999999999985</v>
      </c>
      <c r="G61" s="24">
        <v>81.317999999999998</v>
      </c>
      <c r="H61" s="24">
        <v>0</v>
      </c>
      <c r="I61" s="24">
        <v>43172.200705523443</v>
      </c>
      <c r="J61" s="24">
        <v>40596.758684500521</v>
      </c>
    </row>
    <row r="62" spans="1:10" x14ac:dyDescent="0.3">
      <c r="A62" s="22">
        <f t="shared" si="1"/>
        <v>47</v>
      </c>
      <c r="B62" s="23" t="s">
        <v>50</v>
      </c>
      <c r="C62" s="23" t="s">
        <v>284</v>
      </c>
      <c r="D62" s="24">
        <v>2122.0642849999999</v>
      </c>
      <c r="E62" s="24">
        <v>7154.450153218002</v>
      </c>
      <c r="F62" s="24">
        <v>0</v>
      </c>
      <c r="G62" s="24">
        <v>0</v>
      </c>
      <c r="H62" s="24">
        <v>0</v>
      </c>
      <c r="I62" s="24">
        <v>9276.5144382180006</v>
      </c>
      <c r="J62" s="24">
        <v>5699.2893616089987</v>
      </c>
    </row>
    <row r="63" spans="1:10" x14ac:dyDescent="0.3">
      <c r="A63" s="22">
        <f t="shared" si="1"/>
        <v>48</v>
      </c>
      <c r="B63" s="23" t="s">
        <v>51</v>
      </c>
      <c r="C63" s="23" t="s">
        <v>285</v>
      </c>
      <c r="D63" s="24">
        <v>17958.707703929344</v>
      </c>
      <c r="E63" s="24">
        <v>1365.3619100099322</v>
      </c>
      <c r="F63" s="24">
        <v>0</v>
      </c>
      <c r="G63" s="24">
        <v>27.233000000000001</v>
      </c>
      <c r="H63" s="24">
        <v>0</v>
      </c>
      <c r="I63" s="24">
        <v>19296.836613939202</v>
      </c>
      <c r="J63" s="24">
        <v>18628.584120472733</v>
      </c>
    </row>
    <row r="64" spans="1:10" x14ac:dyDescent="0.3">
      <c r="A64" s="22">
        <f t="shared" si="1"/>
        <v>49</v>
      </c>
      <c r="B64" s="23" t="s">
        <v>52</v>
      </c>
      <c r="C64" s="23" t="s">
        <v>286</v>
      </c>
      <c r="D64" s="24">
        <v>12246.78050257502</v>
      </c>
      <c r="E64" s="24">
        <v>698.22197588500603</v>
      </c>
      <c r="F64" s="24">
        <v>2.7600000000000002</v>
      </c>
      <c r="G64" s="24">
        <v>15.431999999999999</v>
      </c>
      <c r="H64" s="24">
        <v>0</v>
      </c>
      <c r="I64" s="24">
        <v>12926.810478460075</v>
      </c>
      <c r="J64" s="24">
        <v>12587.261165303233</v>
      </c>
    </row>
    <row r="65" spans="1:10" x14ac:dyDescent="0.3">
      <c r="A65" s="22">
        <f t="shared" si="1"/>
        <v>50</v>
      </c>
      <c r="B65" s="23" t="s">
        <v>53</v>
      </c>
      <c r="C65" s="23" t="s">
        <v>287</v>
      </c>
      <c r="D65" s="24">
        <v>2467.0928793407497</v>
      </c>
      <c r="E65" s="24">
        <v>284.30496134034138</v>
      </c>
      <c r="F65" s="24">
        <v>253.80000000000004</v>
      </c>
      <c r="G65" s="24">
        <v>5.1260000000000003</v>
      </c>
      <c r="H65" s="24">
        <v>0</v>
      </c>
      <c r="I65" s="24">
        <v>2492.4718406810898</v>
      </c>
      <c r="J65" s="24">
        <v>2480.604936604323</v>
      </c>
    </row>
    <row r="66" spans="1:10" x14ac:dyDescent="0.3">
      <c r="A66" s="22">
        <f t="shared" si="1"/>
        <v>51</v>
      </c>
      <c r="B66" s="23" t="s">
        <v>709</v>
      </c>
      <c r="C66" s="23"/>
      <c r="D66" s="27">
        <f>SUM(D59:D65)</f>
        <v>84673.858203936252</v>
      </c>
      <c r="E66" s="27">
        <f t="shared" ref="E66:J66" si="11">SUM(E59:E65)</f>
        <v>16172.154644215216</v>
      </c>
      <c r="F66" s="27">
        <f>SUM(F59:F65)</f>
        <v>1246.08</v>
      </c>
      <c r="G66" s="27">
        <f t="shared" ref="G66" si="12">SUM(G59:G65)</f>
        <v>141.62799999999999</v>
      </c>
      <c r="H66" s="27">
        <f t="shared" si="11"/>
        <v>0</v>
      </c>
      <c r="I66" s="27">
        <f t="shared" si="11"/>
        <v>99458.304848151442</v>
      </c>
      <c r="J66" s="27">
        <f t="shared" si="11"/>
        <v>92073.994227715259</v>
      </c>
    </row>
    <row r="67" spans="1:10" x14ac:dyDescent="0.3">
      <c r="A67" s="22">
        <f t="shared" si="1"/>
        <v>52</v>
      </c>
      <c r="B67" s="23"/>
      <c r="C67" s="23"/>
      <c r="D67" s="24"/>
      <c r="E67" s="24"/>
      <c r="F67" s="24"/>
      <c r="G67" s="24"/>
      <c r="H67" s="24"/>
      <c r="I67" s="24"/>
      <c r="J67" s="24"/>
    </row>
    <row r="68" spans="1:10" x14ac:dyDescent="0.3">
      <c r="A68" s="22">
        <f t="shared" si="1"/>
        <v>53</v>
      </c>
      <c r="B68" s="23" t="s">
        <v>54</v>
      </c>
      <c r="C68" s="23" t="s">
        <v>283</v>
      </c>
      <c r="D68" s="24">
        <v>1030.3599999999999</v>
      </c>
      <c r="E68" s="24">
        <v>0</v>
      </c>
      <c r="F68" s="24">
        <v>3.24</v>
      </c>
      <c r="G68" s="24">
        <v>0</v>
      </c>
      <c r="H68" s="24">
        <v>0</v>
      </c>
      <c r="I68" s="24">
        <v>1027.1199999999999</v>
      </c>
      <c r="J68" s="24">
        <v>1028.74</v>
      </c>
    </row>
    <row r="69" spans="1:10" x14ac:dyDescent="0.3">
      <c r="A69" s="22">
        <f t="shared" si="1"/>
        <v>54</v>
      </c>
      <c r="B69" s="23"/>
      <c r="C69" s="23"/>
      <c r="D69" s="24"/>
      <c r="E69" s="24"/>
      <c r="F69" s="24"/>
      <c r="G69" s="24"/>
      <c r="H69" s="24"/>
      <c r="I69" s="24"/>
      <c r="J69" s="24"/>
    </row>
    <row r="70" spans="1:10" x14ac:dyDescent="0.3">
      <c r="A70" s="22">
        <f t="shared" si="1"/>
        <v>55</v>
      </c>
      <c r="B70" s="23" t="s">
        <v>55</v>
      </c>
      <c r="C70" s="23" t="s">
        <v>282</v>
      </c>
      <c r="D70" s="24">
        <v>100342.25504311088</v>
      </c>
      <c r="E70" s="24">
        <v>3422.7368781797127</v>
      </c>
      <c r="F70" s="24">
        <v>94.679999999999993</v>
      </c>
      <c r="G70" s="24">
        <v>14.417</v>
      </c>
      <c r="H70" s="24">
        <v>0</v>
      </c>
      <c r="I70" s="24">
        <v>103655.89492129056</v>
      </c>
      <c r="J70" s="24">
        <v>101997.35729254379</v>
      </c>
    </row>
    <row r="71" spans="1:10" x14ac:dyDescent="0.3">
      <c r="A71" s="22">
        <f t="shared" si="1"/>
        <v>56</v>
      </c>
      <c r="B71" s="23" t="s">
        <v>56</v>
      </c>
      <c r="C71" s="23" t="s">
        <v>283</v>
      </c>
      <c r="D71" s="24">
        <v>6479.9868649044156</v>
      </c>
      <c r="E71" s="24">
        <v>6518.6913418379054</v>
      </c>
      <c r="F71" s="24">
        <v>51.120000000000005</v>
      </c>
      <c r="G71" s="24">
        <v>29.112000000000002</v>
      </c>
      <c r="H71" s="24">
        <v>0</v>
      </c>
      <c r="I71" s="24">
        <v>12918.446206742268</v>
      </c>
      <c r="J71" s="24">
        <v>9692.3636746374177</v>
      </c>
    </row>
    <row r="72" spans="1:10" x14ac:dyDescent="0.3">
      <c r="A72" s="22">
        <f t="shared" si="1"/>
        <v>57</v>
      </c>
      <c r="B72" s="23" t="s">
        <v>57</v>
      </c>
      <c r="C72" s="23" t="s">
        <v>284</v>
      </c>
      <c r="D72" s="24">
        <v>16049.884508495166</v>
      </c>
      <c r="E72" s="24">
        <v>23726.434752368692</v>
      </c>
      <c r="F72" s="24">
        <v>446.16000000000008</v>
      </c>
      <c r="G72" s="24">
        <v>88.519000000000005</v>
      </c>
      <c r="H72" s="24">
        <v>0</v>
      </c>
      <c r="I72" s="24">
        <v>39241.640260863882</v>
      </c>
      <c r="J72" s="24">
        <v>27634.496297935817</v>
      </c>
    </row>
    <row r="73" spans="1:10" x14ac:dyDescent="0.3">
      <c r="A73" s="22">
        <f t="shared" si="1"/>
        <v>58</v>
      </c>
      <c r="B73" s="23" t="s">
        <v>58</v>
      </c>
      <c r="C73" s="23" t="s">
        <v>284</v>
      </c>
      <c r="D73" s="24">
        <v>24350.848784692997</v>
      </c>
      <c r="E73" s="24">
        <v>16821.169868356228</v>
      </c>
      <c r="F73" s="24">
        <v>275.35403855960203</v>
      </c>
      <c r="G73" s="24">
        <v>0</v>
      </c>
      <c r="H73" s="24">
        <v>0</v>
      </c>
      <c r="I73" s="24">
        <v>40896.664614489593</v>
      </c>
      <c r="J73" s="24">
        <v>32678.656727543472</v>
      </c>
    </row>
    <row r="74" spans="1:10" x14ac:dyDescent="0.3">
      <c r="A74" s="22">
        <f t="shared" si="1"/>
        <v>59</v>
      </c>
      <c r="B74" s="23" t="s">
        <v>59</v>
      </c>
      <c r="C74" s="23" t="s">
        <v>285</v>
      </c>
      <c r="D74" s="24">
        <v>15306.819692651356</v>
      </c>
      <c r="E74" s="24">
        <v>453.77107755087809</v>
      </c>
      <c r="F74" s="24">
        <v>308.87999999999994</v>
      </c>
      <c r="G74" s="24">
        <v>2.129</v>
      </c>
      <c r="H74" s="24">
        <v>0</v>
      </c>
      <c r="I74" s="24">
        <v>15449.581770202236</v>
      </c>
      <c r="J74" s="24">
        <v>15378.576851262625</v>
      </c>
    </row>
    <row r="75" spans="1:10" x14ac:dyDescent="0.3">
      <c r="A75" s="22">
        <f t="shared" si="1"/>
        <v>60</v>
      </c>
      <c r="B75" s="23" t="s">
        <v>60</v>
      </c>
      <c r="C75" s="23" t="s">
        <v>286</v>
      </c>
      <c r="D75" s="24">
        <v>26814.738004095245</v>
      </c>
      <c r="E75" s="24">
        <v>3453.2022918705106</v>
      </c>
      <c r="F75" s="24">
        <v>18.84</v>
      </c>
      <c r="G75" s="24">
        <v>15.321000000000002</v>
      </c>
      <c r="H75" s="24">
        <v>0</v>
      </c>
      <c r="I75" s="24">
        <v>30233.779295965767</v>
      </c>
      <c r="J75" s="24">
        <v>28522.248290431857</v>
      </c>
    </row>
    <row r="76" spans="1:10" x14ac:dyDescent="0.3">
      <c r="A76" s="22">
        <f t="shared" si="1"/>
        <v>61</v>
      </c>
      <c r="B76" s="23" t="s">
        <v>61</v>
      </c>
      <c r="C76" s="23" t="s">
        <v>287</v>
      </c>
      <c r="D76" s="24">
        <v>6124.6749135531472</v>
      </c>
      <c r="E76" s="24">
        <v>208.55442260394898</v>
      </c>
      <c r="F76" s="24">
        <v>35.160000000000004</v>
      </c>
      <c r="G76" s="24">
        <v>0.74700000000000011</v>
      </c>
      <c r="H76" s="24">
        <v>0</v>
      </c>
      <c r="I76" s="24">
        <v>6297.3223361570963</v>
      </c>
      <c r="J76" s="24">
        <v>6210.9830228064984</v>
      </c>
    </row>
    <row r="77" spans="1:10" x14ac:dyDescent="0.3">
      <c r="A77" s="22">
        <f t="shared" si="1"/>
        <v>62</v>
      </c>
      <c r="B77" s="23" t="s">
        <v>710</v>
      </c>
      <c r="C77" s="23"/>
      <c r="D77" s="27">
        <f>SUM(D70:D76)</f>
        <v>195469.20781150321</v>
      </c>
      <c r="E77" s="27">
        <f t="shared" ref="E77:J77" si="13">SUM(E70:E76)</f>
        <v>54604.560632767876</v>
      </c>
      <c r="F77" s="27">
        <f>SUM(F70:F76)</f>
        <v>1230.1940385596019</v>
      </c>
      <c r="G77" s="27">
        <f t="shared" ref="G77" si="14">SUM(G70:G76)</f>
        <v>150.245</v>
      </c>
      <c r="H77" s="27">
        <f t="shared" si="13"/>
        <v>0</v>
      </c>
      <c r="I77" s="27">
        <f t="shared" si="13"/>
        <v>248693.32940571138</v>
      </c>
      <c r="J77" s="27">
        <f t="shared" si="13"/>
        <v>222114.68215716147</v>
      </c>
    </row>
    <row r="78" spans="1:10" x14ac:dyDescent="0.3">
      <c r="A78" s="22">
        <f t="shared" si="1"/>
        <v>63</v>
      </c>
      <c r="B78" s="23"/>
      <c r="C78" s="23"/>
      <c r="D78" s="24"/>
      <c r="E78" s="24"/>
      <c r="F78" s="24"/>
      <c r="G78" s="24"/>
      <c r="H78" s="24"/>
      <c r="I78" s="24"/>
      <c r="J78" s="24"/>
    </row>
    <row r="79" spans="1:10" x14ac:dyDescent="0.3">
      <c r="A79" s="22">
        <f t="shared" si="1"/>
        <v>64</v>
      </c>
      <c r="B79" s="23" t="s">
        <v>62</v>
      </c>
      <c r="C79" s="23" t="s">
        <v>282</v>
      </c>
      <c r="D79" s="24">
        <v>8173.1390398124558</v>
      </c>
      <c r="E79" s="24">
        <v>430.68812029133574</v>
      </c>
      <c r="F79" s="24">
        <v>2.0399999999999996</v>
      </c>
      <c r="G79" s="24">
        <v>75.84899999999999</v>
      </c>
      <c r="H79" s="24">
        <v>0</v>
      </c>
      <c r="I79" s="24">
        <v>8525.9381601037931</v>
      </c>
      <c r="J79" s="24">
        <v>8322.8348165969965</v>
      </c>
    </row>
    <row r="80" spans="1:10" x14ac:dyDescent="0.3">
      <c r="A80" s="22">
        <f t="shared" si="1"/>
        <v>65</v>
      </c>
      <c r="B80" s="23" t="s">
        <v>63</v>
      </c>
      <c r="C80" s="23" t="s">
        <v>283</v>
      </c>
      <c r="D80" s="24">
        <v>4515.2547823880086</v>
      </c>
      <c r="E80" s="24">
        <v>641.6393349427733</v>
      </c>
      <c r="F80" s="24">
        <v>52.080000000000013</v>
      </c>
      <c r="G80" s="24">
        <v>52.802999999999997</v>
      </c>
      <c r="H80" s="24">
        <v>0</v>
      </c>
      <c r="I80" s="24">
        <v>5052.0111173307814</v>
      </c>
      <c r="J80" s="24">
        <v>4769.149990098118</v>
      </c>
    </row>
    <row r="81" spans="1:10" x14ac:dyDescent="0.3">
      <c r="A81" s="22">
        <f t="shared" si="1"/>
        <v>66</v>
      </c>
      <c r="B81" s="23" t="s">
        <v>64</v>
      </c>
      <c r="C81" s="23" t="s">
        <v>284</v>
      </c>
      <c r="D81" s="24">
        <v>10956.186235365758</v>
      </c>
      <c r="E81" s="24">
        <v>7212.6386555494355</v>
      </c>
      <c r="F81" s="24">
        <v>44.923333333333318</v>
      </c>
      <c r="G81" s="24">
        <v>252.75299999999999</v>
      </c>
      <c r="H81" s="24">
        <v>0</v>
      </c>
      <c r="I81" s="24">
        <v>17871.148557581895</v>
      </c>
      <c r="J81" s="24">
        <v>14333.097362507538</v>
      </c>
    </row>
    <row r="82" spans="1:10" x14ac:dyDescent="0.3">
      <c r="A82" s="22">
        <f t="shared" ref="A82:A145" si="15">+A81+1</f>
        <v>67</v>
      </c>
      <c r="B82" s="23" t="s">
        <v>65</v>
      </c>
      <c r="C82" s="23" t="s">
        <v>285</v>
      </c>
      <c r="D82" s="24">
        <v>1608.9642428762418</v>
      </c>
      <c r="E82" s="24">
        <v>324.897340506246</v>
      </c>
      <c r="F82" s="24">
        <v>178.44000000000003</v>
      </c>
      <c r="G82" s="24">
        <v>48.556999999999995</v>
      </c>
      <c r="H82" s="24">
        <v>0</v>
      </c>
      <c r="I82" s="24">
        <v>1706.8645833824901</v>
      </c>
      <c r="J82" s="24">
        <v>1645.6292597546769</v>
      </c>
    </row>
    <row r="83" spans="1:10" x14ac:dyDescent="0.3">
      <c r="A83" s="22">
        <f t="shared" si="15"/>
        <v>68</v>
      </c>
      <c r="B83" s="23" t="s">
        <v>66</v>
      </c>
      <c r="C83" s="23" t="s">
        <v>286</v>
      </c>
      <c r="D83" s="24">
        <v>3281.4361868770907</v>
      </c>
      <c r="E83" s="24">
        <v>398.79847485731909</v>
      </c>
      <c r="F83" s="24">
        <v>1.9199999999999997</v>
      </c>
      <c r="G83" s="24">
        <v>50.366999999999997</v>
      </c>
      <c r="H83" s="24">
        <v>0</v>
      </c>
      <c r="I83" s="24">
        <v>3627.947661734408</v>
      </c>
      <c r="J83" s="24">
        <v>3441.0464843578889</v>
      </c>
    </row>
    <row r="84" spans="1:10" x14ac:dyDescent="0.3">
      <c r="A84" s="22">
        <f t="shared" si="15"/>
        <v>69</v>
      </c>
      <c r="B84" s="23" t="s">
        <v>67</v>
      </c>
      <c r="C84" s="23" t="s">
        <v>287</v>
      </c>
      <c r="D84" s="24">
        <v>939.6562586808883</v>
      </c>
      <c r="E84" s="24">
        <v>123.28792389304657</v>
      </c>
      <c r="F84" s="24">
        <v>3.72</v>
      </c>
      <c r="G84" s="24">
        <v>12.550000000000002</v>
      </c>
      <c r="H84" s="24">
        <v>0</v>
      </c>
      <c r="I84" s="24">
        <v>1046.6741825739293</v>
      </c>
      <c r="J84" s="24">
        <v>989.72227898257904</v>
      </c>
    </row>
    <row r="85" spans="1:10" x14ac:dyDescent="0.3">
      <c r="A85" s="22">
        <f t="shared" si="15"/>
        <v>70</v>
      </c>
      <c r="B85" s="23" t="s">
        <v>711</v>
      </c>
      <c r="C85" s="23"/>
      <c r="D85" s="27">
        <f>SUM(D79:D84)</f>
        <v>29474.63674600044</v>
      </c>
      <c r="E85" s="27">
        <f t="shared" ref="E85:J85" si="16">SUM(E79:E84)</f>
        <v>9131.9498500401587</v>
      </c>
      <c r="F85" s="27">
        <f>SUM(F79:F84)</f>
        <v>283.12333333333339</v>
      </c>
      <c r="G85" s="27">
        <f t="shared" ref="G85" si="17">SUM(G79:G84)</f>
        <v>492.87900000000002</v>
      </c>
      <c r="H85" s="27">
        <f t="shared" si="16"/>
        <v>0</v>
      </c>
      <c r="I85" s="27">
        <f t="shared" si="16"/>
        <v>37830.5842627073</v>
      </c>
      <c r="J85" s="27">
        <f t="shared" si="16"/>
        <v>33501.480192297793</v>
      </c>
    </row>
    <row r="86" spans="1:10" x14ac:dyDescent="0.3">
      <c r="A86" s="22">
        <f t="shared" si="15"/>
        <v>71</v>
      </c>
      <c r="B86" s="23"/>
      <c r="C86" s="23"/>
      <c r="D86" s="28"/>
      <c r="E86" s="28"/>
      <c r="F86" s="28"/>
      <c r="G86" s="28"/>
      <c r="H86" s="28"/>
      <c r="I86" s="28"/>
      <c r="J86" s="28"/>
    </row>
    <row r="87" spans="1:10" x14ac:dyDescent="0.3">
      <c r="A87" s="22">
        <f t="shared" si="15"/>
        <v>72</v>
      </c>
      <c r="B87" s="29" t="s">
        <v>68</v>
      </c>
      <c r="C87" s="29" t="s">
        <v>282</v>
      </c>
      <c r="D87" s="24">
        <v>40975.850348170687</v>
      </c>
      <c r="E87" s="24">
        <v>1775.8122286656826</v>
      </c>
      <c r="F87" s="24">
        <v>0</v>
      </c>
      <c r="G87" s="24">
        <v>113.12299999999999</v>
      </c>
      <c r="H87" s="24">
        <v>0</v>
      </c>
      <c r="I87" s="24">
        <v>42638.539576836331</v>
      </c>
      <c r="J87" s="24">
        <v>41779.81665169324</v>
      </c>
    </row>
    <row r="88" spans="1:10" x14ac:dyDescent="0.3">
      <c r="A88" s="22">
        <f t="shared" si="15"/>
        <v>73</v>
      </c>
      <c r="B88" s="29" t="s">
        <v>69</v>
      </c>
      <c r="C88" s="29" t="s">
        <v>283</v>
      </c>
      <c r="D88" s="24">
        <v>7934.6583511411191</v>
      </c>
      <c r="E88" s="24">
        <v>326.89479938918589</v>
      </c>
      <c r="F88" s="24">
        <v>0</v>
      </c>
      <c r="G88" s="24">
        <v>21.941000000000003</v>
      </c>
      <c r="H88" s="24">
        <v>0</v>
      </c>
      <c r="I88" s="24">
        <v>8239.6121505302963</v>
      </c>
      <c r="J88" s="24">
        <v>8082.3906511041823</v>
      </c>
    </row>
    <row r="89" spans="1:10" x14ac:dyDescent="0.3">
      <c r="A89" s="22">
        <f t="shared" si="15"/>
        <v>74</v>
      </c>
      <c r="B89" s="29" t="s">
        <v>70</v>
      </c>
      <c r="C89" s="29" t="s">
        <v>284</v>
      </c>
      <c r="D89" s="24">
        <v>84825.654623353286</v>
      </c>
      <c r="E89" s="24">
        <v>5316.5241297188441</v>
      </c>
      <c r="F89" s="24">
        <v>0</v>
      </c>
      <c r="G89" s="24">
        <v>286.47200000000004</v>
      </c>
      <c r="H89" s="24">
        <v>0</v>
      </c>
      <c r="I89" s="24">
        <v>89855.706753072227</v>
      </c>
      <c r="J89" s="24">
        <v>87278.177191208641</v>
      </c>
    </row>
    <row r="90" spans="1:10" x14ac:dyDescent="0.3">
      <c r="A90" s="22">
        <f t="shared" si="15"/>
        <v>75</v>
      </c>
      <c r="B90" s="29" t="s">
        <v>71</v>
      </c>
      <c r="C90" s="29" t="s">
        <v>284</v>
      </c>
      <c r="D90" s="24">
        <v>14309.505960999901</v>
      </c>
      <c r="E90" s="24">
        <v>4160.3009111148995</v>
      </c>
      <c r="F90" s="24">
        <v>0</v>
      </c>
      <c r="G90" s="24">
        <v>0</v>
      </c>
      <c r="H90" s="24">
        <v>0</v>
      </c>
      <c r="I90" s="24">
        <v>18469.806872114899</v>
      </c>
      <c r="J90" s="24">
        <v>16389.656416557402</v>
      </c>
    </row>
    <row r="91" spans="1:10" x14ac:dyDescent="0.3">
      <c r="A91" s="22">
        <f t="shared" si="15"/>
        <v>76</v>
      </c>
      <c r="B91" s="29" t="s">
        <v>72</v>
      </c>
      <c r="C91" s="29" t="s">
        <v>285</v>
      </c>
      <c r="D91" s="24">
        <v>15906.353014762091</v>
      </c>
      <c r="E91" s="24">
        <v>801.31560068842236</v>
      </c>
      <c r="F91" s="24">
        <v>0</v>
      </c>
      <c r="G91" s="24">
        <v>49.884999999999991</v>
      </c>
      <c r="H91" s="24">
        <v>0</v>
      </c>
      <c r="I91" s="24">
        <v>16657.78361545056</v>
      </c>
      <c r="J91" s="24">
        <v>16271.210413233028</v>
      </c>
    </row>
    <row r="92" spans="1:10" x14ac:dyDescent="0.3">
      <c r="A92" s="22">
        <f t="shared" si="15"/>
        <v>77</v>
      </c>
      <c r="B92" s="29" t="s">
        <v>73</v>
      </c>
      <c r="C92" s="29" t="s">
        <v>286</v>
      </c>
      <c r="D92" s="24">
        <v>23747.881020862522</v>
      </c>
      <c r="E92" s="24">
        <v>866.31115418441493</v>
      </c>
      <c r="F92" s="24">
        <v>0</v>
      </c>
      <c r="G92" s="24">
        <v>64.867000000000004</v>
      </c>
      <c r="H92" s="24">
        <v>0</v>
      </c>
      <c r="I92" s="24">
        <v>24549.325175047023</v>
      </c>
      <c r="J92" s="24">
        <v>24134.621273626064</v>
      </c>
    </row>
    <row r="93" spans="1:10" x14ac:dyDescent="0.3">
      <c r="A93" s="22">
        <f t="shared" si="15"/>
        <v>78</v>
      </c>
      <c r="B93" s="29" t="s">
        <v>74</v>
      </c>
      <c r="C93" s="29" t="s">
        <v>287</v>
      </c>
      <c r="D93" s="24">
        <v>4419.2713974052613</v>
      </c>
      <c r="E93" s="24">
        <v>281.06235220992966</v>
      </c>
      <c r="F93" s="24">
        <v>0</v>
      </c>
      <c r="G93" s="24">
        <v>13.891999999999999</v>
      </c>
      <c r="H93" s="24">
        <v>0</v>
      </c>
      <c r="I93" s="24">
        <v>4686.44174961519</v>
      </c>
      <c r="J93" s="24">
        <v>4549.5239639431393</v>
      </c>
    </row>
    <row r="94" spans="1:10" x14ac:dyDescent="0.3">
      <c r="A94" s="22">
        <f t="shared" si="15"/>
        <v>79</v>
      </c>
      <c r="B94" s="23" t="s">
        <v>712</v>
      </c>
      <c r="C94" s="23"/>
      <c r="D94" s="27">
        <f>SUM(D87:D93)</f>
        <v>192119.17471669486</v>
      </c>
      <c r="E94" s="27">
        <f t="shared" ref="E94:J94" si="18">SUM(E87:E93)</f>
        <v>13528.221175971381</v>
      </c>
      <c r="F94" s="27">
        <f>SUM(F87:F93)</f>
        <v>0</v>
      </c>
      <c r="G94" s="27">
        <f t="shared" ref="G94" si="19">SUM(G87:G93)</f>
        <v>550.18000000000006</v>
      </c>
      <c r="H94" s="27">
        <f t="shared" si="18"/>
        <v>0</v>
      </c>
      <c r="I94" s="27">
        <f t="shared" si="18"/>
        <v>205097.21589266649</v>
      </c>
      <c r="J94" s="27">
        <f t="shared" si="18"/>
        <v>198485.39656136572</v>
      </c>
    </row>
    <row r="95" spans="1:10" x14ac:dyDescent="0.3">
      <c r="A95" s="22">
        <f t="shared" si="15"/>
        <v>80</v>
      </c>
      <c r="B95" s="23"/>
      <c r="C95" s="23"/>
      <c r="D95" s="24"/>
      <c r="E95" s="24"/>
      <c r="F95" s="24"/>
      <c r="G95" s="24"/>
      <c r="H95" s="24"/>
      <c r="I95" s="24"/>
      <c r="J95" s="24"/>
    </row>
    <row r="96" spans="1:10" x14ac:dyDescent="0.3">
      <c r="A96" s="22">
        <f t="shared" si="15"/>
        <v>81</v>
      </c>
      <c r="B96" s="29" t="s">
        <v>360</v>
      </c>
      <c r="C96" s="29" t="s">
        <v>282</v>
      </c>
      <c r="D96" s="24">
        <v>3867.84</v>
      </c>
      <c r="E96" s="24">
        <v>0</v>
      </c>
      <c r="F96" s="24">
        <v>0</v>
      </c>
      <c r="G96" s="24">
        <v>0</v>
      </c>
      <c r="H96" s="24">
        <v>0</v>
      </c>
      <c r="I96" s="24">
        <v>3867.84</v>
      </c>
      <c r="J96" s="24">
        <v>3867.8399999999988</v>
      </c>
    </row>
    <row r="97" spans="1:10" x14ac:dyDescent="0.3">
      <c r="A97" s="22">
        <f t="shared" si="15"/>
        <v>82</v>
      </c>
      <c r="B97" s="29" t="s">
        <v>361</v>
      </c>
      <c r="C97" s="29" t="s">
        <v>288</v>
      </c>
      <c r="D97" s="24">
        <v>-1752.0186410000001</v>
      </c>
      <c r="E97" s="24">
        <v>46.74135900000001</v>
      </c>
      <c r="F97" s="24">
        <v>0</v>
      </c>
      <c r="G97" s="24">
        <v>0</v>
      </c>
      <c r="H97" s="24">
        <v>0</v>
      </c>
      <c r="I97" s="24">
        <v>-1705.2772819999998</v>
      </c>
      <c r="J97" s="24">
        <v>-1728.6479614999998</v>
      </c>
    </row>
    <row r="98" spans="1:10" x14ac:dyDescent="0.3">
      <c r="A98" s="22">
        <f t="shared" si="15"/>
        <v>83</v>
      </c>
      <c r="B98" s="29" t="s">
        <v>444</v>
      </c>
      <c r="C98" s="29" t="s">
        <v>286</v>
      </c>
      <c r="D98" s="24">
        <v>19749.360933387838</v>
      </c>
      <c r="E98" s="24">
        <v>98.817100985820048</v>
      </c>
      <c r="F98" s="24">
        <v>13.199999999999998</v>
      </c>
      <c r="G98" s="24">
        <v>0</v>
      </c>
      <c r="H98" s="24">
        <v>0</v>
      </c>
      <c r="I98" s="24">
        <v>19834.97803437366</v>
      </c>
      <c r="J98" s="24">
        <v>19792.170996358771</v>
      </c>
    </row>
    <row r="99" spans="1:10" x14ac:dyDescent="0.3">
      <c r="A99" s="22">
        <f t="shared" si="15"/>
        <v>84</v>
      </c>
      <c r="B99" s="29" t="s">
        <v>362</v>
      </c>
      <c r="C99" s="29" t="s">
        <v>286</v>
      </c>
      <c r="D99" s="24">
        <v>4513.8201959999906</v>
      </c>
      <c r="E99" s="24">
        <v>5.0201960000000012</v>
      </c>
      <c r="F99" s="24">
        <v>0</v>
      </c>
      <c r="G99" s="24">
        <v>0</v>
      </c>
      <c r="H99" s="24">
        <v>0</v>
      </c>
      <c r="I99" s="24">
        <v>4518.8403920000001</v>
      </c>
      <c r="J99" s="24">
        <v>4516.330293999994</v>
      </c>
    </row>
    <row r="100" spans="1:10" x14ac:dyDescent="0.3">
      <c r="A100" s="22">
        <f t="shared" si="15"/>
        <v>85</v>
      </c>
      <c r="B100" s="29" t="s">
        <v>363</v>
      </c>
      <c r="C100" s="29" t="s">
        <v>287</v>
      </c>
      <c r="D100" s="24">
        <v>305.17104999999998</v>
      </c>
      <c r="E100" s="24">
        <v>29.854060000000047</v>
      </c>
      <c r="F100" s="24">
        <v>0</v>
      </c>
      <c r="G100" s="24">
        <v>0</v>
      </c>
      <c r="H100" s="24">
        <v>0</v>
      </c>
      <c r="I100" s="24">
        <v>335.02510999999998</v>
      </c>
      <c r="J100" s="24">
        <v>325.26423878205094</v>
      </c>
    </row>
    <row r="101" spans="1:10" x14ac:dyDescent="0.3">
      <c r="A101" s="22">
        <f t="shared" si="15"/>
        <v>86</v>
      </c>
      <c r="B101" s="23" t="s">
        <v>713</v>
      </c>
      <c r="C101" s="23"/>
      <c r="D101" s="27">
        <f>SUM(D96:D100)</f>
        <v>26684.173538387829</v>
      </c>
      <c r="E101" s="27">
        <f t="shared" ref="E101:J101" si="20">SUM(E96:E100)</f>
        <v>180.4327159858201</v>
      </c>
      <c r="F101" s="27">
        <f>SUM(F96:F100)</f>
        <v>13.199999999999998</v>
      </c>
      <c r="G101" s="27">
        <f t="shared" si="20"/>
        <v>0</v>
      </c>
      <c r="H101" s="27">
        <f t="shared" si="20"/>
        <v>0</v>
      </c>
      <c r="I101" s="27">
        <f t="shared" si="20"/>
        <v>26851.406254373662</v>
      </c>
      <c r="J101" s="27">
        <f t="shared" si="20"/>
        <v>26772.957567640813</v>
      </c>
    </row>
    <row r="102" spans="1:10" x14ac:dyDescent="0.3">
      <c r="A102" s="22">
        <f t="shared" si="15"/>
        <v>87</v>
      </c>
      <c r="B102" s="23"/>
      <c r="C102" s="23"/>
      <c r="D102" s="24"/>
      <c r="E102" s="24"/>
      <c r="F102" s="24"/>
      <c r="G102" s="24"/>
      <c r="H102" s="24"/>
      <c r="I102" s="24"/>
      <c r="J102" s="24"/>
    </row>
    <row r="103" spans="1:10" x14ac:dyDescent="0.3">
      <c r="A103" s="22">
        <f t="shared" si="15"/>
        <v>88</v>
      </c>
      <c r="B103" s="29" t="s">
        <v>75</v>
      </c>
      <c r="C103" s="29" t="s">
        <v>282</v>
      </c>
      <c r="D103" s="24">
        <v>209620.91359704235</v>
      </c>
      <c r="E103" s="24">
        <v>18886.073512699819</v>
      </c>
      <c r="F103" s="24">
        <v>189.72</v>
      </c>
      <c r="G103" s="24">
        <v>221.24699999999999</v>
      </c>
      <c r="H103" s="24">
        <v>0</v>
      </c>
      <c r="I103" s="24">
        <v>228096.02010974131</v>
      </c>
      <c r="J103" s="24">
        <v>218796.50172378763</v>
      </c>
    </row>
    <row r="104" spans="1:10" x14ac:dyDescent="0.3">
      <c r="A104" s="22">
        <f t="shared" si="15"/>
        <v>89</v>
      </c>
      <c r="B104" s="29" t="s">
        <v>76</v>
      </c>
      <c r="C104" s="29" t="s">
        <v>288</v>
      </c>
      <c r="D104" s="24">
        <v>810308.16304884513</v>
      </c>
      <c r="E104" s="24">
        <v>86706.190418683327</v>
      </c>
      <c r="F104" s="24">
        <v>7252.3199999999988</v>
      </c>
      <c r="G104" s="24">
        <v>820.29600000000005</v>
      </c>
      <c r="H104" s="24">
        <v>0</v>
      </c>
      <c r="I104" s="24">
        <v>888941.73746752855</v>
      </c>
      <c r="J104" s="24">
        <v>849430.45156888675</v>
      </c>
    </row>
    <row r="105" spans="1:10" x14ac:dyDescent="0.3">
      <c r="A105" s="22">
        <f t="shared" si="15"/>
        <v>90</v>
      </c>
      <c r="B105" s="29" t="s">
        <v>77</v>
      </c>
      <c r="C105" s="29" t="s">
        <v>288</v>
      </c>
      <c r="D105" s="24">
        <v>4350.0978241611101</v>
      </c>
      <c r="E105" s="24">
        <v>130.26120450777779</v>
      </c>
      <c r="F105" s="24">
        <v>383.44333333333333</v>
      </c>
      <c r="G105" s="24">
        <v>0</v>
      </c>
      <c r="H105" s="24">
        <v>0</v>
      </c>
      <c r="I105" s="24">
        <v>4096.9156953355496</v>
      </c>
      <c r="J105" s="24">
        <v>4224.4883533792563</v>
      </c>
    </row>
    <row r="106" spans="1:10" x14ac:dyDescent="0.3">
      <c r="A106" s="22">
        <f t="shared" si="15"/>
        <v>91</v>
      </c>
      <c r="B106" s="29" t="s">
        <v>78</v>
      </c>
      <c r="C106" s="29" t="s">
        <v>288</v>
      </c>
      <c r="D106" s="24">
        <v>7504.2727400000003</v>
      </c>
      <c r="E106" s="24">
        <v>1.7127399999999999</v>
      </c>
      <c r="F106" s="24">
        <v>0</v>
      </c>
      <c r="G106" s="24">
        <v>0</v>
      </c>
      <c r="H106" s="24">
        <v>0</v>
      </c>
      <c r="I106" s="24">
        <v>7505.9854800000003</v>
      </c>
      <c r="J106" s="24">
        <v>7505.1291099999962</v>
      </c>
    </row>
    <row r="107" spans="1:10" x14ac:dyDescent="0.3">
      <c r="A107" s="22">
        <f t="shared" si="15"/>
        <v>92</v>
      </c>
      <c r="B107" s="29" t="s">
        <v>79</v>
      </c>
      <c r="C107" s="29" t="s">
        <v>289</v>
      </c>
      <c r="D107" s="24">
        <v>153993.08584926385</v>
      </c>
      <c r="E107" s="24">
        <v>15000.147398612047</v>
      </c>
      <c r="F107" s="24">
        <v>621.12</v>
      </c>
      <c r="G107" s="24">
        <v>164.84400000000002</v>
      </c>
      <c r="H107" s="24">
        <v>0</v>
      </c>
      <c r="I107" s="24">
        <v>168207.26924787616</v>
      </c>
      <c r="J107" s="24">
        <v>161058.25484209417</v>
      </c>
    </row>
    <row r="108" spans="1:10" x14ac:dyDescent="0.3">
      <c r="A108" s="22">
        <f t="shared" si="15"/>
        <v>93</v>
      </c>
      <c r="B108" s="29" t="s">
        <v>80</v>
      </c>
      <c r="C108" s="29" t="s">
        <v>286</v>
      </c>
      <c r="D108" s="24">
        <v>87809.257522083077</v>
      </c>
      <c r="E108" s="24">
        <v>7896.0280119423642</v>
      </c>
      <c r="F108" s="24">
        <v>560.52</v>
      </c>
      <c r="G108" s="24">
        <v>88.804999999999978</v>
      </c>
      <c r="H108" s="24">
        <v>0</v>
      </c>
      <c r="I108" s="24">
        <v>95055.960534025406</v>
      </c>
      <c r="J108" s="24">
        <v>91410.925772333678</v>
      </c>
    </row>
    <row r="109" spans="1:10" x14ac:dyDescent="0.3">
      <c r="A109" s="22">
        <f t="shared" si="15"/>
        <v>94</v>
      </c>
      <c r="B109" s="29" t="s">
        <v>81</v>
      </c>
      <c r="C109" s="29" t="s">
        <v>287</v>
      </c>
      <c r="D109" s="24">
        <v>18602.722512300094</v>
      </c>
      <c r="E109" s="24">
        <v>2155.5209349009319</v>
      </c>
      <c r="F109" s="24">
        <v>198</v>
      </c>
      <c r="G109" s="24">
        <v>19.257999999999999</v>
      </c>
      <c r="H109" s="24">
        <v>0</v>
      </c>
      <c r="I109" s="24">
        <v>20540.98544720103</v>
      </c>
      <c r="J109" s="24">
        <v>19567.470535401058</v>
      </c>
    </row>
    <row r="110" spans="1:10" x14ac:dyDescent="0.3">
      <c r="A110" s="22">
        <f t="shared" si="15"/>
        <v>95</v>
      </c>
      <c r="B110" s="29" t="s">
        <v>82</v>
      </c>
      <c r="C110" s="29" t="s">
        <v>287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</row>
    <row r="111" spans="1:10" x14ac:dyDescent="0.3">
      <c r="A111" s="22">
        <f t="shared" si="15"/>
        <v>96</v>
      </c>
      <c r="B111" s="29" t="s">
        <v>83</v>
      </c>
      <c r="C111" s="29" t="s">
        <v>287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</row>
    <row r="112" spans="1:10" x14ac:dyDescent="0.3">
      <c r="A112" s="22">
        <f t="shared" si="15"/>
        <v>97</v>
      </c>
      <c r="B112" s="29" t="s">
        <v>84</v>
      </c>
      <c r="C112" s="29" t="s">
        <v>85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</row>
    <row r="113" spans="1:10" x14ac:dyDescent="0.3">
      <c r="A113" s="22">
        <f t="shared" si="15"/>
        <v>98</v>
      </c>
      <c r="B113" s="23" t="s">
        <v>714</v>
      </c>
      <c r="C113" s="23"/>
      <c r="D113" s="27">
        <f>SUM(D103:D112)</f>
        <v>1292188.5130936957</v>
      </c>
      <c r="E113" s="27">
        <f t="shared" ref="E113:J113" si="21">SUM(E103:E112)</f>
        <v>130775.93422134628</v>
      </c>
      <c r="F113" s="27">
        <f>SUM(F103:F112)</f>
        <v>9205.123333333333</v>
      </c>
      <c r="G113" s="27">
        <f t="shared" ref="G113" si="22">SUM(G103:G112)</f>
        <v>1314.4500000000003</v>
      </c>
      <c r="H113" s="27">
        <f t="shared" si="21"/>
        <v>0</v>
      </c>
      <c r="I113" s="27">
        <f t="shared" si="21"/>
        <v>1412444.873981708</v>
      </c>
      <c r="J113" s="27">
        <f t="shared" si="21"/>
        <v>1351993.2219058827</v>
      </c>
    </row>
    <row r="114" spans="1:10" x14ac:dyDescent="0.3">
      <c r="A114" s="22">
        <f t="shared" si="15"/>
        <v>99</v>
      </c>
      <c r="B114" s="23"/>
      <c r="C114" s="23"/>
      <c r="D114" s="24"/>
      <c r="E114" s="24"/>
      <c r="F114" s="24"/>
      <c r="G114" s="24"/>
      <c r="H114" s="24"/>
      <c r="I114" s="24"/>
      <c r="J114" s="24"/>
    </row>
    <row r="115" spans="1:10" x14ac:dyDescent="0.3">
      <c r="A115" s="22">
        <f t="shared" si="15"/>
        <v>100</v>
      </c>
      <c r="B115" s="23" t="s">
        <v>756</v>
      </c>
      <c r="C115" s="23" t="s">
        <v>290</v>
      </c>
      <c r="D115" s="24">
        <v>3129.1198799999997</v>
      </c>
      <c r="E115" s="24">
        <v>1645.4098800000004</v>
      </c>
      <c r="F115" s="24">
        <v>0</v>
      </c>
      <c r="G115" s="24">
        <v>0</v>
      </c>
      <c r="H115" s="24">
        <v>0</v>
      </c>
      <c r="I115" s="24">
        <v>4774.5297599999994</v>
      </c>
      <c r="J115" s="24">
        <v>3951.8248200000007</v>
      </c>
    </row>
    <row r="116" spans="1:10" x14ac:dyDescent="0.3">
      <c r="A116" s="22">
        <f t="shared" si="15"/>
        <v>101</v>
      </c>
      <c r="B116" s="23"/>
      <c r="C116" s="23"/>
      <c r="D116" s="24"/>
      <c r="E116" s="24"/>
      <c r="F116" s="24"/>
      <c r="G116" s="24"/>
      <c r="H116" s="24"/>
      <c r="I116" s="24"/>
      <c r="J116" s="24"/>
    </row>
    <row r="117" spans="1:10" x14ac:dyDescent="0.3">
      <c r="A117" s="22">
        <f t="shared" si="15"/>
        <v>102</v>
      </c>
      <c r="B117" s="29" t="s">
        <v>87</v>
      </c>
      <c r="C117" s="29" t="s">
        <v>287</v>
      </c>
      <c r="D117" s="24">
        <v>414.0206038</v>
      </c>
      <c r="E117" s="24">
        <v>97.660603799999976</v>
      </c>
      <c r="F117" s="24">
        <v>0</v>
      </c>
      <c r="G117" s="24">
        <v>0</v>
      </c>
      <c r="H117" s="24">
        <v>0</v>
      </c>
      <c r="I117" s="24">
        <v>511.68120760000005</v>
      </c>
      <c r="J117" s="24">
        <v>462.8509057</v>
      </c>
    </row>
    <row r="118" spans="1:10" x14ac:dyDescent="0.3">
      <c r="A118" s="22">
        <f t="shared" si="15"/>
        <v>103</v>
      </c>
      <c r="B118" s="29" t="s">
        <v>88</v>
      </c>
      <c r="C118" s="29" t="s">
        <v>341</v>
      </c>
      <c r="D118" s="24">
        <v>1228.4934755799979</v>
      </c>
      <c r="E118" s="24">
        <v>95.293475580000006</v>
      </c>
      <c r="F118" s="24">
        <v>0</v>
      </c>
      <c r="G118" s="24">
        <v>0</v>
      </c>
      <c r="H118" s="24">
        <v>0</v>
      </c>
      <c r="I118" s="24">
        <v>1323.7869511599981</v>
      </c>
      <c r="J118" s="24">
        <v>1276.140213369998</v>
      </c>
    </row>
    <row r="119" spans="1:10" x14ac:dyDescent="0.3">
      <c r="A119" s="22">
        <f t="shared" si="15"/>
        <v>104</v>
      </c>
      <c r="B119" s="23" t="s">
        <v>276</v>
      </c>
      <c r="C119" s="23" t="s">
        <v>337</v>
      </c>
      <c r="D119" s="24">
        <v>2.15</v>
      </c>
      <c r="E119" s="24">
        <v>0</v>
      </c>
      <c r="F119" s="24">
        <v>0</v>
      </c>
      <c r="G119" s="24">
        <v>0</v>
      </c>
      <c r="H119" s="24">
        <v>0</v>
      </c>
      <c r="I119" s="24">
        <v>2.15</v>
      </c>
      <c r="J119" s="24">
        <v>2.1499999999999995</v>
      </c>
    </row>
    <row r="120" spans="1:10" x14ac:dyDescent="0.3">
      <c r="A120" s="22">
        <f t="shared" si="15"/>
        <v>105</v>
      </c>
      <c r="B120" s="23" t="s">
        <v>277</v>
      </c>
      <c r="C120" s="23" t="s">
        <v>338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</row>
    <row r="121" spans="1:10" x14ac:dyDescent="0.3">
      <c r="A121" s="22">
        <f t="shared" si="15"/>
        <v>106</v>
      </c>
      <c r="B121" s="23" t="s">
        <v>278</v>
      </c>
      <c r="C121" s="23" t="s">
        <v>291</v>
      </c>
      <c r="D121" s="24">
        <v>-82.08</v>
      </c>
      <c r="E121" s="24">
        <v>0</v>
      </c>
      <c r="F121" s="24">
        <v>20.16</v>
      </c>
      <c r="G121" s="24">
        <v>0</v>
      </c>
      <c r="H121" s="24">
        <v>0</v>
      </c>
      <c r="I121" s="24">
        <v>-102.24</v>
      </c>
      <c r="J121" s="24">
        <v>-92.160000000000068</v>
      </c>
    </row>
    <row r="122" spans="1:10" x14ac:dyDescent="0.3">
      <c r="A122" s="22">
        <f t="shared" si="15"/>
        <v>107</v>
      </c>
      <c r="B122" s="23"/>
      <c r="C122" s="23"/>
      <c r="D122" s="24"/>
      <c r="E122" s="24"/>
      <c r="F122" s="24"/>
      <c r="G122" s="24"/>
      <c r="H122" s="24"/>
      <c r="I122" s="24"/>
      <c r="J122" s="24"/>
    </row>
    <row r="123" spans="1:10" s="33" customFormat="1" x14ac:dyDescent="0.3">
      <c r="A123" s="22">
        <f t="shared" si="15"/>
        <v>108</v>
      </c>
      <c r="B123" s="34" t="s">
        <v>715</v>
      </c>
      <c r="C123" s="34"/>
      <c r="D123" s="2">
        <f>SUM(D117:D121,D115,D113,D101,D94,D85,D77,D68,D66,D57,D48,D39,D30,D21)</f>
        <v>2330903.6284637386</v>
      </c>
      <c r="E123" s="2">
        <f t="shared" ref="E123:J123" si="23">SUM(E117:E121,E115,E113,E101,E94,E85,E77,E68,E66,E57,E48,E39,E30,E21)</f>
        <v>321796.51171432587</v>
      </c>
      <c r="F123" s="2">
        <f t="shared" si="23"/>
        <v>71010.595651559604</v>
      </c>
      <c r="G123" s="2">
        <f t="shared" si="23"/>
        <v>10795.331</v>
      </c>
      <c r="H123" s="2">
        <f t="shared" si="23"/>
        <v>0</v>
      </c>
      <c r="I123" s="2">
        <f t="shared" si="23"/>
        <v>2570894.2135265046</v>
      </c>
      <c r="J123" s="2">
        <f t="shared" si="23"/>
        <v>2458820.8384810858</v>
      </c>
    </row>
    <row r="124" spans="1:10" x14ac:dyDescent="0.3">
      <c r="A124" s="22">
        <f t="shared" si="15"/>
        <v>109</v>
      </c>
      <c r="B124" s="23"/>
      <c r="C124" s="23"/>
      <c r="D124" s="24"/>
      <c r="E124" s="24"/>
      <c r="F124" s="24"/>
      <c r="G124" s="24"/>
      <c r="H124" s="24"/>
      <c r="I124" s="24"/>
      <c r="J124" s="24"/>
    </row>
    <row r="125" spans="1:10" x14ac:dyDescent="0.3">
      <c r="A125" s="22">
        <f t="shared" si="15"/>
        <v>110</v>
      </c>
      <c r="B125" s="23" t="s">
        <v>89</v>
      </c>
      <c r="C125" s="23" t="s">
        <v>282</v>
      </c>
      <c r="D125" s="24">
        <v>27388.187449650162</v>
      </c>
      <c r="E125" s="24">
        <v>416.56934285649794</v>
      </c>
      <c r="F125" s="24">
        <v>418.32000000000011</v>
      </c>
      <c r="G125" s="24">
        <v>119.923</v>
      </c>
      <c r="H125" s="24">
        <v>0</v>
      </c>
      <c r="I125" s="24">
        <v>27266.513792506612</v>
      </c>
      <c r="J125" s="24">
        <v>27308.746127609284</v>
      </c>
    </row>
    <row r="126" spans="1:10" x14ac:dyDescent="0.3">
      <c r="A126" s="22">
        <f t="shared" si="15"/>
        <v>111</v>
      </c>
      <c r="B126" s="23" t="s">
        <v>90</v>
      </c>
      <c r="C126" s="23" t="s">
        <v>288</v>
      </c>
      <c r="D126" s="24">
        <v>123701.24008426483</v>
      </c>
      <c r="E126" s="24">
        <v>23806.404705993031</v>
      </c>
      <c r="F126" s="24">
        <v>546.95999999999992</v>
      </c>
      <c r="G126" s="24">
        <v>600.39300000000003</v>
      </c>
      <c r="H126" s="24">
        <v>0</v>
      </c>
      <c r="I126" s="24">
        <v>146360.2917902577</v>
      </c>
      <c r="J126" s="24">
        <v>134933.70329345696</v>
      </c>
    </row>
    <row r="127" spans="1:10" x14ac:dyDescent="0.3">
      <c r="A127" s="22">
        <f t="shared" si="15"/>
        <v>112</v>
      </c>
      <c r="B127" s="23" t="s">
        <v>91</v>
      </c>
      <c r="C127" s="23" t="s">
        <v>289</v>
      </c>
      <c r="D127" s="24">
        <v>91716.148482970646</v>
      </c>
      <c r="E127" s="24">
        <v>12448.045538032276</v>
      </c>
      <c r="F127" s="24">
        <v>673.56000000000006</v>
      </c>
      <c r="G127" s="24">
        <v>424.99100000000004</v>
      </c>
      <c r="H127" s="24">
        <v>0</v>
      </c>
      <c r="I127" s="24">
        <v>103065.64302100248</v>
      </c>
      <c r="J127" s="24">
        <v>97324.593361395426</v>
      </c>
    </row>
    <row r="128" spans="1:10" x14ac:dyDescent="0.3">
      <c r="A128" s="22">
        <f t="shared" si="15"/>
        <v>113</v>
      </c>
      <c r="B128" s="23" t="s">
        <v>92</v>
      </c>
      <c r="C128" s="23" t="s">
        <v>286</v>
      </c>
      <c r="D128" s="24">
        <v>24732.84137835712</v>
      </c>
      <c r="E128" s="24">
        <v>2201.9117435602416</v>
      </c>
      <c r="F128" s="24">
        <v>299.04000000000008</v>
      </c>
      <c r="G128" s="24">
        <v>103.57200000000002</v>
      </c>
      <c r="H128" s="24">
        <v>0</v>
      </c>
      <c r="I128" s="24">
        <v>26532.141121917404</v>
      </c>
      <c r="J128" s="24">
        <v>25616.925838048846</v>
      </c>
    </row>
    <row r="129" spans="1:10" x14ac:dyDescent="0.3">
      <c r="A129" s="22">
        <f t="shared" si="15"/>
        <v>114</v>
      </c>
      <c r="B129" s="23" t="s">
        <v>93</v>
      </c>
      <c r="C129" s="23" t="s">
        <v>287</v>
      </c>
      <c r="D129" s="24">
        <v>6269.642355297764</v>
      </c>
      <c r="E129" s="24">
        <v>563.20603631492088</v>
      </c>
      <c r="F129" s="24">
        <v>45</v>
      </c>
      <c r="G129" s="24">
        <v>26.489999999999995</v>
      </c>
      <c r="H129" s="24">
        <v>0</v>
      </c>
      <c r="I129" s="24">
        <v>6761.3583916126854</v>
      </c>
      <c r="J129" s="24">
        <v>6511.386983079753</v>
      </c>
    </row>
    <row r="130" spans="1:10" x14ac:dyDescent="0.3">
      <c r="A130" s="22">
        <f t="shared" si="15"/>
        <v>115</v>
      </c>
      <c r="B130" s="23" t="s">
        <v>716</v>
      </c>
      <c r="C130" s="23"/>
      <c r="D130" s="27">
        <f>SUM(D125:D129)</f>
        <v>273808.05975054053</v>
      </c>
      <c r="E130" s="27">
        <f t="shared" ref="E130:J130" si="24">SUM(E125:E129)</f>
        <v>39436.137366756964</v>
      </c>
      <c r="F130" s="27">
        <f>SUM(F125:F129)</f>
        <v>1982.88</v>
      </c>
      <c r="G130" s="27">
        <f t="shared" ref="G130" si="25">SUM(G125:G129)</f>
        <v>1275.3690000000001</v>
      </c>
      <c r="H130" s="27">
        <f t="shared" si="24"/>
        <v>0</v>
      </c>
      <c r="I130" s="27">
        <f t="shared" si="24"/>
        <v>309985.94811729691</v>
      </c>
      <c r="J130" s="27">
        <f t="shared" si="24"/>
        <v>291695.35560359032</v>
      </c>
    </row>
    <row r="131" spans="1:10" x14ac:dyDescent="0.3">
      <c r="A131" s="22">
        <f t="shared" si="15"/>
        <v>116</v>
      </c>
      <c r="B131" s="23"/>
      <c r="C131" s="23"/>
      <c r="D131" s="24"/>
      <c r="E131" s="24"/>
      <c r="F131" s="24"/>
      <c r="G131" s="24"/>
      <c r="H131" s="24"/>
      <c r="I131" s="24"/>
      <c r="J131" s="24"/>
    </row>
    <row r="132" spans="1:10" x14ac:dyDescent="0.3">
      <c r="A132" s="22">
        <f t="shared" si="15"/>
        <v>117</v>
      </c>
      <c r="B132" s="53" t="s">
        <v>364</v>
      </c>
      <c r="C132" s="53" t="s">
        <v>282</v>
      </c>
      <c r="D132" s="24">
        <v>-85.76</v>
      </c>
      <c r="E132" s="24">
        <v>0</v>
      </c>
      <c r="F132" s="24">
        <v>0</v>
      </c>
      <c r="G132" s="24">
        <v>0</v>
      </c>
      <c r="H132" s="24">
        <v>0</v>
      </c>
      <c r="I132" s="24">
        <v>-85.76</v>
      </c>
      <c r="J132" s="24">
        <v>-85.76</v>
      </c>
    </row>
    <row r="133" spans="1:10" x14ac:dyDescent="0.3">
      <c r="A133" s="22">
        <f t="shared" si="15"/>
        <v>118</v>
      </c>
      <c r="B133" s="53" t="s">
        <v>365</v>
      </c>
      <c r="C133" s="53" t="s">
        <v>288</v>
      </c>
      <c r="D133" s="24">
        <v>-2145.2399999999998</v>
      </c>
      <c r="E133" s="24">
        <v>0</v>
      </c>
      <c r="F133" s="24">
        <v>0</v>
      </c>
      <c r="G133" s="24">
        <v>0</v>
      </c>
      <c r="H133" s="24">
        <v>0</v>
      </c>
      <c r="I133" s="24">
        <v>-2145.2399999999998</v>
      </c>
      <c r="J133" s="24">
        <v>-2145.2399999999989</v>
      </c>
    </row>
    <row r="134" spans="1:10" x14ac:dyDescent="0.3">
      <c r="A134" s="22">
        <f t="shared" si="15"/>
        <v>119</v>
      </c>
      <c r="B134" s="53" t="s">
        <v>366</v>
      </c>
      <c r="C134" s="53" t="s">
        <v>286</v>
      </c>
      <c r="D134" s="24">
        <v>-201.96</v>
      </c>
      <c r="E134" s="24">
        <v>0</v>
      </c>
      <c r="F134" s="24">
        <v>0</v>
      </c>
      <c r="G134" s="24">
        <v>0</v>
      </c>
      <c r="H134" s="24">
        <v>0</v>
      </c>
      <c r="I134" s="24">
        <v>-201.96</v>
      </c>
      <c r="J134" s="24">
        <v>-201.96</v>
      </c>
    </row>
    <row r="135" spans="1:10" x14ac:dyDescent="0.3">
      <c r="A135" s="22">
        <f t="shared" si="15"/>
        <v>120</v>
      </c>
      <c r="B135" s="53" t="s">
        <v>367</v>
      </c>
      <c r="C135" s="53" t="s">
        <v>287</v>
      </c>
      <c r="D135" s="24">
        <v>-49.71</v>
      </c>
      <c r="E135" s="24">
        <v>0</v>
      </c>
      <c r="F135" s="24">
        <v>0</v>
      </c>
      <c r="G135" s="24">
        <v>0</v>
      </c>
      <c r="H135" s="24">
        <v>0</v>
      </c>
      <c r="I135" s="24">
        <v>-49.71</v>
      </c>
      <c r="J135" s="24">
        <v>-49.71</v>
      </c>
    </row>
    <row r="136" spans="1:10" x14ac:dyDescent="0.3">
      <c r="A136" s="22">
        <f t="shared" si="15"/>
        <v>121</v>
      </c>
      <c r="B136" s="53" t="s">
        <v>717</v>
      </c>
      <c r="C136" s="53"/>
      <c r="D136" s="27">
        <f t="shared" ref="D136:J136" si="26">SUM(D132:D135)</f>
        <v>-2482.67</v>
      </c>
      <c r="E136" s="27">
        <f t="shared" si="26"/>
        <v>0</v>
      </c>
      <c r="F136" s="27">
        <f t="shared" si="26"/>
        <v>0</v>
      </c>
      <c r="G136" s="27">
        <f t="shared" si="26"/>
        <v>0</v>
      </c>
      <c r="H136" s="27">
        <f t="shared" si="26"/>
        <v>0</v>
      </c>
      <c r="I136" s="27">
        <f t="shared" si="26"/>
        <v>-2482.67</v>
      </c>
      <c r="J136" s="27">
        <f t="shared" si="26"/>
        <v>-2482.6699999999992</v>
      </c>
    </row>
    <row r="137" spans="1:10" x14ac:dyDescent="0.3">
      <c r="A137" s="22">
        <f t="shared" si="15"/>
        <v>122</v>
      </c>
      <c r="B137" s="53"/>
      <c r="C137" s="53"/>
      <c r="D137" s="24"/>
      <c r="E137" s="24"/>
      <c r="F137" s="24"/>
      <c r="G137" s="24"/>
      <c r="H137" s="24"/>
      <c r="I137" s="24"/>
      <c r="J137" s="24"/>
    </row>
    <row r="138" spans="1:10" x14ac:dyDescent="0.3">
      <c r="A138" s="22">
        <f t="shared" si="15"/>
        <v>123</v>
      </c>
      <c r="B138" s="53" t="s">
        <v>368</v>
      </c>
      <c r="C138" s="53" t="s">
        <v>282</v>
      </c>
      <c r="D138" s="24">
        <v>-329.159999999999</v>
      </c>
      <c r="E138" s="24">
        <v>0</v>
      </c>
      <c r="F138" s="24">
        <v>0</v>
      </c>
      <c r="G138" s="24">
        <v>0</v>
      </c>
      <c r="H138" s="24">
        <v>0</v>
      </c>
      <c r="I138" s="24">
        <v>-329.159999999999</v>
      </c>
      <c r="J138" s="24">
        <v>-329.159999999999</v>
      </c>
    </row>
    <row r="139" spans="1:10" x14ac:dyDescent="0.3">
      <c r="A139" s="22">
        <f t="shared" si="15"/>
        <v>124</v>
      </c>
      <c r="B139" s="53" t="s">
        <v>369</v>
      </c>
      <c r="C139" s="53" t="s">
        <v>288</v>
      </c>
      <c r="D139" s="24">
        <v>-3444.1899999999901</v>
      </c>
      <c r="E139" s="24">
        <v>0</v>
      </c>
      <c r="F139" s="24">
        <v>0</v>
      </c>
      <c r="G139" s="24">
        <v>0</v>
      </c>
      <c r="H139" s="24">
        <v>0</v>
      </c>
      <c r="I139" s="24">
        <v>-3444.1899999999901</v>
      </c>
      <c r="J139" s="24">
        <v>-3444.1899999999901</v>
      </c>
    </row>
    <row r="140" spans="1:10" x14ac:dyDescent="0.3">
      <c r="A140" s="22">
        <f t="shared" si="15"/>
        <v>125</v>
      </c>
      <c r="B140" s="53" t="s">
        <v>370</v>
      </c>
      <c r="C140" s="53" t="s">
        <v>289</v>
      </c>
      <c r="D140" s="24">
        <v>-607.52</v>
      </c>
      <c r="E140" s="24">
        <v>0</v>
      </c>
      <c r="F140" s="24">
        <v>0</v>
      </c>
      <c r="G140" s="24">
        <v>0</v>
      </c>
      <c r="H140" s="24">
        <v>0</v>
      </c>
      <c r="I140" s="24">
        <v>-607.52</v>
      </c>
      <c r="J140" s="24">
        <v>-607.52000000000021</v>
      </c>
    </row>
    <row r="141" spans="1:10" x14ac:dyDescent="0.3">
      <c r="A141" s="22">
        <f t="shared" si="15"/>
        <v>126</v>
      </c>
      <c r="B141" s="53" t="s">
        <v>371</v>
      </c>
      <c r="C141" s="53" t="s">
        <v>286</v>
      </c>
      <c r="D141" s="24">
        <v>-1469.27</v>
      </c>
      <c r="E141" s="24">
        <v>0</v>
      </c>
      <c r="F141" s="24">
        <v>0</v>
      </c>
      <c r="G141" s="24">
        <v>0</v>
      </c>
      <c r="H141" s="24">
        <v>0</v>
      </c>
      <c r="I141" s="24">
        <v>-1469.27</v>
      </c>
      <c r="J141" s="24">
        <v>-1469.2700000000002</v>
      </c>
    </row>
    <row r="142" spans="1:10" x14ac:dyDescent="0.3">
      <c r="A142" s="22">
        <f t="shared" si="15"/>
        <v>127</v>
      </c>
      <c r="B142" s="53" t="s">
        <v>372</v>
      </c>
      <c r="C142" s="53" t="s">
        <v>287</v>
      </c>
      <c r="D142" s="24">
        <v>-208.8</v>
      </c>
      <c r="E142" s="24">
        <v>0</v>
      </c>
      <c r="F142" s="24">
        <v>0</v>
      </c>
      <c r="G142" s="24">
        <v>0</v>
      </c>
      <c r="H142" s="24">
        <v>0</v>
      </c>
      <c r="I142" s="24">
        <v>-208.8</v>
      </c>
      <c r="J142" s="24">
        <v>-208.80000000000004</v>
      </c>
    </row>
    <row r="143" spans="1:10" x14ac:dyDescent="0.3">
      <c r="A143" s="22">
        <f t="shared" si="15"/>
        <v>128</v>
      </c>
      <c r="B143" s="53" t="s">
        <v>718</v>
      </c>
      <c r="C143" s="53"/>
      <c r="D143" s="27">
        <f>SUM(D138:D142)</f>
        <v>-6058.9399999999887</v>
      </c>
      <c r="E143" s="27">
        <f t="shared" ref="E143:J143" si="27">SUM(E138:E142)</f>
        <v>0</v>
      </c>
      <c r="F143" s="27">
        <f>SUM(F138:F142)</f>
        <v>0</v>
      </c>
      <c r="G143" s="27">
        <f t="shared" si="27"/>
        <v>0</v>
      </c>
      <c r="H143" s="27">
        <f t="shared" si="27"/>
        <v>0</v>
      </c>
      <c r="I143" s="27">
        <f t="shared" si="27"/>
        <v>-6058.9399999999887</v>
      </c>
      <c r="J143" s="27">
        <f t="shared" si="27"/>
        <v>-6058.9399999999896</v>
      </c>
    </row>
    <row r="144" spans="1:10" x14ac:dyDescent="0.3">
      <c r="A144" s="22">
        <f t="shared" si="15"/>
        <v>129</v>
      </c>
      <c r="B144" s="23"/>
      <c r="C144" s="23"/>
      <c r="D144" s="24"/>
      <c r="E144" s="24"/>
      <c r="F144" s="24"/>
      <c r="G144" s="24"/>
      <c r="H144" s="24"/>
      <c r="I144" s="24"/>
      <c r="J144" s="24"/>
    </row>
    <row r="145" spans="1:10" x14ac:dyDescent="0.3">
      <c r="A145" s="22">
        <f t="shared" si="15"/>
        <v>130</v>
      </c>
      <c r="B145" s="23" t="s">
        <v>94</v>
      </c>
      <c r="C145" s="23" t="s">
        <v>282</v>
      </c>
      <c r="D145" s="24">
        <v>7743.9438032086537</v>
      </c>
      <c r="E145" s="24">
        <v>389.08454829327718</v>
      </c>
      <c r="F145" s="24">
        <v>25.680000000000003</v>
      </c>
      <c r="G145" s="24">
        <v>5.0979999999999999</v>
      </c>
      <c r="H145" s="24">
        <v>0</v>
      </c>
      <c r="I145" s="24">
        <v>8102.2503515019243</v>
      </c>
      <c r="J145" s="24">
        <v>7923.1524547200452</v>
      </c>
    </row>
    <row r="146" spans="1:10" x14ac:dyDescent="0.3">
      <c r="A146" s="22">
        <f t="shared" ref="A146:A209" si="28">+A145+1</f>
        <v>131</v>
      </c>
      <c r="B146" s="23" t="s">
        <v>95</v>
      </c>
      <c r="C146" s="23" t="s">
        <v>283</v>
      </c>
      <c r="D146" s="24">
        <v>1245.3936810634475</v>
      </c>
      <c r="E146" s="24">
        <v>537.78711959559564</v>
      </c>
      <c r="F146" s="24">
        <v>3.5999999999999992</v>
      </c>
      <c r="G146" s="24">
        <v>2.4840000000000004</v>
      </c>
      <c r="H146" s="24">
        <v>0</v>
      </c>
      <c r="I146" s="24">
        <v>1777.0968006590351</v>
      </c>
      <c r="J146" s="24">
        <v>1511.2667722503377</v>
      </c>
    </row>
    <row r="147" spans="1:10" x14ac:dyDescent="0.3">
      <c r="A147" s="22">
        <f t="shared" si="28"/>
        <v>132</v>
      </c>
      <c r="B147" s="23" t="s">
        <v>96</v>
      </c>
      <c r="C147" s="23" t="s">
        <v>284</v>
      </c>
      <c r="D147" s="24">
        <v>2680.2661940736152</v>
      </c>
      <c r="E147" s="24">
        <v>1992.7677570547846</v>
      </c>
      <c r="F147" s="24">
        <v>111.47999999999996</v>
      </c>
      <c r="G147" s="24">
        <v>13.020999999999999</v>
      </c>
      <c r="H147" s="24">
        <v>0</v>
      </c>
      <c r="I147" s="24">
        <v>4548.5329511283999</v>
      </c>
      <c r="J147" s="24">
        <v>3614.9254316330625</v>
      </c>
    </row>
    <row r="148" spans="1:10" x14ac:dyDescent="0.3">
      <c r="A148" s="22">
        <f t="shared" si="28"/>
        <v>133</v>
      </c>
      <c r="B148" s="23" t="s">
        <v>97</v>
      </c>
      <c r="C148" s="23" t="s">
        <v>284</v>
      </c>
      <c r="D148" s="24">
        <v>5472.5628099999994</v>
      </c>
      <c r="E148" s="24">
        <v>3001.0328100000002</v>
      </c>
      <c r="F148" s="24">
        <v>0</v>
      </c>
      <c r="G148" s="24">
        <v>0</v>
      </c>
      <c r="H148" s="24">
        <v>0</v>
      </c>
      <c r="I148" s="24">
        <v>8473.5956200000001</v>
      </c>
      <c r="J148" s="24">
        <v>6973.0792150000007</v>
      </c>
    </row>
    <row r="149" spans="1:10" x14ac:dyDescent="0.3">
      <c r="A149" s="22">
        <f t="shared" si="28"/>
        <v>134</v>
      </c>
      <c r="B149" s="23" t="s">
        <v>98</v>
      </c>
      <c r="C149" s="23" t="s">
        <v>285</v>
      </c>
      <c r="D149" s="24">
        <v>2802.6127527133253</v>
      </c>
      <c r="E149" s="24">
        <v>826.9360282751793</v>
      </c>
      <c r="F149" s="24">
        <v>0</v>
      </c>
      <c r="G149" s="24">
        <v>4.7660000000000009</v>
      </c>
      <c r="H149" s="24">
        <v>0</v>
      </c>
      <c r="I149" s="24">
        <v>3624.7827809885089</v>
      </c>
      <c r="J149" s="24">
        <v>3213.6883053124529</v>
      </c>
    </row>
    <row r="150" spans="1:10" x14ac:dyDescent="0.3">
      <c r="A150" s="22">
        <f t="shared" si="28"/>
        <v>135</v>
      </c>
      <c r="B150" s="23" t="s">
        <v>99</v>
      </c>
      <c r="C150" s="23" t="s">
        <v>286</v>
      </c>
      <c r="D150" s="24">
        <v>2648.4202537251099</v>
      </c>
      <c r="E150" s="24">
        <v>723.67029349515519</v>
      </c>
      <c r="F150" s="24">
        <v>0</v>
      </c>
      <c r="G150" s="24">
        <v>3.9670000000000001</v>
      </c>
      <c r="H150" s="24">
        <v>0</v>
      </c>
      <c r="I150" s="24">
        <v>3368.1235472202625</v>
      </c>
      <c r="J150" s="24">
        <v>3008.2633235496105</v>
      </c>
    </row>
    <row r="151" spans="1:10" x14ac:dyDescent="0.3">
      <c r="A151" s="22">
        <f t="shared" si="28"/>
        <v>136</v>
      </c>
      <c r="B151" s="23" t="s">
        <v>100</v>
      </c>
      <c r="C151" s="23" t="s">
        <v>287</v>
      </c>
      <c r="D151" s="24">
        <v>1071.9078999601677</v>
      </c>
      <c r="E151" s="24">
        <v>78.253091577984705</v>
      </c>
      <c r="F151" s="24">
        <v>6.7200000000000024</v>
      </c>
      <c r="G151" s="24">
        <v>0.77400000000000024</v>
      </c>
      <c r="H151" s="24">
        <v>0</v>
      </c>
      <c r="I151" s="24">
        <v>1142.6669915381583</v>
      </c>
      <c r="J151" s="24">
        <v>1107.3099805525817</v>
      </c>
    </row>
    <row r="152" spans="1:10" x14ac:dyDescent="0.3">
      <c r="A152" s="22">
        <f t="shared" si="28"/>
        <v>137</v>
      </c>
      <c r="B152" s="23" t="s">
        <v>719</v>
      </c>
      <c r="C152" s="23"/>
      <c r="D152" s="27">
        <f>SUM(D145:D151)</f>
        <v>23665.107394744318</v>
      </c>
      <c r="E152" s="27">
        <f t="shared" ref="E152:J152" si="29">SUM(E145:E151)</f>
        <v>7549.531648291977</v>
      </c>
      <c r="F152" s="27">
        <f>SUM(F145:F151)</f>
        <v>147.47999999999996</v>
      </c>
      <c r="G152" s="27">
        <f t="shared" ref="G152" si="30">SUM(G145:G151)</f>
        <v>30.110000000000003</v>
      </c>
      <c r="H152" s="27">
        <f t="shared" si="29"/>
        <v>0</v>
      </c>
      <c r="I152" s="27">
        <f t="shared" si="29"/>
        <v>31037.049043036292</v>
      </c>
      <c r="J152" s="27">
        <f t="shared" si="29"/>
        <v>27351.685483018093</v>
      </c>
    </row>
    <row r="153" spans="1:10" x14ac:dyDescent="0.3">
      <c r="A153" s="22">
        <f t="shared" si="28"/>
        <v>138</v>
      </c>
      <c r="B153" s="23"/>
      <c r="C153" s="23"/>
      <c r="D153" s="24"/>
      <c r="E153" s="24"/>
      <c r="F153" s="24"/>
      <c r="G153" s="24"/>
      <c r="H153" s="24"/>
      <c r="I153" s="24"/>
      <c r="J153" s="24"/>
    </row>
    <row r="154" spans="1:10" x14ac:dyDescent="0.3">
      <c r="A154" s="22">
        <f t="shared" si="28"/>
        <v>139</v>
      </c>
      <c r="B154" s="34" t="s">
        <v>720</v>
      </c>
      <c r="C154" s="34"/>
      <c r="D154" s="2">
        <f>SUM(D152,D143,D136,D130)</f>
        <v>288931.55714528484</v>
      </c>
      <c r="E154" s="2">
        <f t="shared" ref="E154:J154" si="31">SUM(E152,E143,E136,E130)</f>
        <v>46985.669015048945</v>
      </c>
      <c r="F154" s="2">
        <f t="shared" si="31"/>
        <v>2130.36</v>
      </c>
      <c r="G154" s="2">
        <f t="shared" si="31"/>
        <v>1305.479</v>
      </c>
      <c r="H154" s="2">
        <f t="shared" si="31"/>
        <v>0</v>
      </c>
      <c r="I154" s="2">
        <f t="shared" si="31"/>
        <v>332481.38716033322</v>
      </c>
      <c r="J154" s="2">
        <f t="shared" si="31"/>
        <v>310505.43108660844</v>
      </c>
    </row>
    <row r="155" spans="1:10" x14ac:dyDescent="0.3">
      <c r="A155" s="22">
        <f t="shared" si="28"/>
        <v>140</v>
      </c>
      <c r="B155" s="23"/>
      <c r="C155" s="23"/>
      <c r="D155" s="30"/>
      <c r="E155" s="30"/>
      <c r="F155" s="30"/>
      <c r="G155" s="30"/>
      <c r="H155" s="30"/>
      <c r="I155" s="30"/>
      <c r="J155" s="30"/>
    </row>
    <row r="156" spans="1:10" x14ac:dyDescent="0.3">
      <c r="A156" s="22">
        <f t="shared" si="28"/>
        <v>141</v>
      </c>
      <c r="B156" s="54" t="s">
        <v>101</v>
      </c>
      <c r="C156" s="54" t="s">
        <v>282</v>
      </c>
      <c r="D156" s="24">
        <v>-43.44512435</v>
      </c>
      <c r="E156" s="24">
        <v>0.14487564999999999</v>
      </c>
      <c r="F156" s="24">
        <v>0</v>
      </c>
      <c r="G156" s="24">
        <v>0</v>
      </c>
      <c r="H156" s="24">
        <v>0</v>
      </c>
      <c r="I156" s="24">
        <v>-43.300248699999997</v>
      </c>
      <c r="J156" s="24">
        <v>-43.37268652500002</v>
      </c>
    </row>
    <row r="157" spans="1:10" x14ac:dyDescent="0.3">
      <c r="A157" s="22">
        <f t="shared" si="28"/>
        <v>142</v>
      </c>
      <c r="B157" s="54" t="s">
        <v>373</v>
      </c>
      <c r="C157" s="53" t="s">
        <v>283</v>
      </c>
      <c r="D157" s="24">
        <v>23.81</v>
      </c>
      <c r="E157" s="24">
        <v>0</v>
      </c>
      <c r="F157" s="24">
        <v>0</v>
      </c>
      <c r="G157" s="24">
        <v>0</v>
      </c>
      <c r="H157" s="24">
        <v>0</v>
      </c>
      <c r="I157" s="24">
        <v>23.81</v>
      </c>
      <c r="J157" s="24">
        <v>23.81</v>
      </c>
    </row>
    <row r="158" spans="1:10" x14ac:dyDescent="0.3">
      <c r="A158" s="22">
        <f t="shared" si="28"/>
        <v>143</v>
      </c>
      <c r="B158" s="54" t="s">
        <v>374</v>
      </c>
      <c r="C158" s="53" t="s">
        <v>284</v>
      </c>
      <c r="D158" s="24">
        <v>135.159999999999</v>
      </c>
      <c r="E158" s="24">
        <v>0</v>
      </c>
      <c r="F158" s="24">
        <v>0</v>
      </c>
      <c r="G158" s="24">
        <v>0</v>
      </c>
      <c r="H158" s="24">
        <v>0</v>
      </c>
      <c r="I158" s="24">
        <v>135.159999999999</v>
      </c>
      <c r="J158" s="24">
        <v>135.15999999999897</v>
      </c>
    </row>
    <row r="159" spans="1:10" x14ac:dyDescent="0.3">
      <c r="A159" s="22">
        <f t="shared" si="28"/>
        <v>144</v>
      </c>
      <c r="B159" s="54" t="s">
        <v>375</v>
      </c>
      <c r="C159" s="53" t="s">
        <v>285</v>
      </c>
      <c r="D159" s="24">
        <v>-909.03</v>
      </c>
      <c r="E159" s="24">
        <v>0</v>
      </c>
      <c r="F159" s="24">
        <v>0</v>
      </c>
      <c r="G159" s="24">
        <v>0</v>
      </c>
      <c r="H159" s="24">
        <v>0</v>
      </c>
      <c r="I159" s="24">
        <v>-909.03</v>
      </c>
      <c r="J159" s="24">
        <v>-909.03000000000009</v>
      </c>
    </row>
    <row r="160" spans="1:10" x14ac:dyDescent="0.3">
      <c r="A160" s="22">
        <f t="shared" si="28"/>
        <v>145</v>
      </c>
      <c r="B160" s="54" t="s">
        <v>376</v>
      </c>
      <c r="C160" s="53" t="s">
        <v>286</v>
      </c>
      <c r="D160" s="24">
        <v>-284.01</v>
      </c>
      <c r="E160" s="24">
        <v>0</v>
      </c>
      <c r="F160" s="24">
        <v>0</v>
      </c>
      <c r="G160" s="24">
        <v>0</v>
      </c>
      <c r="H160" s="24">
        <v>0</v>
      </c>
      <c r="I160" s="24">
        <v>-284.01</v>
      </c>
      <c r="J160" s="24">
        <v>-284.0100000000001</v>
      </c>
    </row>
    <row r="161" spans="1:10" x14ac:dyDescent="0.3">
      <c r="A161" s="22">
        <f t="shared" si="28"/>
        <v>146</v>
      </c>
      <c r="B161" s="54" t="s">
        <v>377</v>
      </c>
      <c r="C161" s="53" t="s">
        <v>287</v>
      </c>
      <c r="D161" s="24">
        <v>-65.39</v>
      </c>
      <c r="E161" s="24">
        <v>0</v>
      </c>
      <c r="F161" s="24">
        <v>0</v>
      </c>
      <c r="G161" s="24">
        <v>0</v>
      </c>
      <c r="H161" s="24">
        <v>0</v>
      </c>
      <c r="I161" s="24">
        <v>-65.39</v>
      </c>
      <c r="J161" s="24">
        <v>-65.39</v>
      </c>
    </row>
    <row r="162" spans="1:10" x14ac:dyDescent="0.3">
      <c r="A162" s="22">
        <f t="shared" si="28"/>
        <v>147</v>
      </c>
      <c r="B162" s="54" t="s">
        <v>721</v>
      </c>
      <c r="C162" s="23"/>
      <c r="D162" s="27">
        <f>SUM(D155:D161)</f>
        <v>-1142.905124350001</v>
      </c>
      <c r="E162" s="27">
        <f t="shared" ref="E162:J162" si="32">SUM(E155:E161)</f>
        <v>0.14487564999999999</v>
      </c>
      <c r="F162" s="27">
        <f>SUM(F155:F161)</f>
        <v>0</v>
      </c>
      <c r="G162" s="27">
        <f t="shared" si="32"/>
        <v>0</v>
      </c>
      <c r="H162" s="27">
        <f t="shared" si="32"/>
        <v>0</v>
      </c>
      <c r="I162" s="27">
        <f t="shared" si="32"/>
        <v>-1142.7602487000011</v>
      </c>
      <c r="J162" s="27">
        <f t="shared" si="32"/>
        <v>-1142.8326865250012</v>
      </c>
    </row>
    <row r="163" spans="1:10" x14ac:dyDescent="0.3">
      <c r="A163" s="22">
        <f t="shared" si="28"/>
        <v>148</v>
      </c>
      <c r="B163" s="23"/>
      <c r="C163" s="23"/>
      <c r="D163" s="30"/>
      <c r="E163" s="30"/>
      <c r="F163" s="30"/>
      <c r="G163" s="30"/>
      <c r="H163" s="30"/>
      <c r="I163" s="30"/>
      <c r="J163" s="30"/>
    </row>
    <row r="164" spans="1:10" x14ac:dyDescent="0.3">
      <c r="A164" s="22">
        <f t="shared" si="28"/>
        <v>149</v>
      </c>
      <c r="B164" s="23" t="s">
        <v>102</v>
      </c>
      <c r="C164" s="23" t="s">
        <v>282</v>
      </c>
      <c r="D164" s="24">
        <v>1195.7230682660363</v>
      </c>
      <c r="E164" s="24">
        <v>180.50858448479715</v>
      </c>
      <c r="F164" s="24">
        <v>0.95999999999999985</v>
      </c>
      <c r="G164" s="24">
        <v>0</v>
      </c>
      <c r="H164" s="24">
        <v>0</v>
      </c>
      <c r="I164" s="24">
        <v>1375.2716527508439</v>
      </c>
      <c r="J164" s="24">
        <v>1285.4054602120534</v>
      </c>
    </row>
    <row r="165" spans="1:10" x14ac:dyDescent="0.3">
      <c r="A165" s="22">
        <f t="shared" si="28"/>
        <v>150</v>
      </c>
      <c r="B165" s="23" t="s">
        <v>103</v>
      </c>
      <c r="C165" s="23" t="s">
        <v>283</v>
      </c>
      <c r="D165" s="24">
        <v>2423.7851072523808</v>
      </c>
      <c r="E165" s="24">
        <v>194.97566953746022</v>
      </c>
      <c r="F165" s="24">
        <v>21</v>
      </c>
      <c r="G165" s="24">
        <v>0</v>
      </c>
      <c r="H165" s="24">
        <v>0</v>
      </c>
      <c r="I165" s="24">
        <v>2597.7607767898403</v>
      </c>
      <c r="J165" s="24">
        <v>2510.7346569352694</v>
      </c>
    </row>
    <row r="166" spans="1:10" x14ac:dyDescent="0.3">
      <c r="A166" s="22">
        <f t="shared" si="28"/>
        <v>151</v>
      </c>
      <c r="B166" s="23" t="s">
        <v>104</v>
      </c>
      <c r="C166" s="23" t="s">
        <v>284</v>
      </c>
      <c r="D166" s="24">
        <v>5090.8037252727072</v>
      </c>
      <c r="E166" s="24">
        <v>742.38575119211953</v>
      </c>
      <c r="F166" s="24">
        <v>10.32</v>
      </c>
      <c r="G166" s="24">
        <v>0</v>
      </c>
      <c r="H166" s="24">
        <v>0</v>
      </c>
      <c r="I166" s="24">
        <v>5822.869476464828</v>
      </c>
      <c r="J166" s="24">
        <v>5456.4451002633887</v>
      </c>
    </row>
    <row r="167" spans="1:10" x14ac:dyDescent="0.3">
      <c r="A167" s="22">
        <f t="shared" si="28"/>
        <v>152</v>
      </c>
      <c r="B167" s="23" t="s">
        <v>105</v>
      </c>
      <c r="C167" s="23" t="s">
        <v>285</v>
      </c>
      <c r="D167" s="24">
        <v>4.2352550929803403</v>
      </c>
      <c r="E167" s="24">
        <v>8.6082044869922161</v>
      </c>
      <c r="F167" s="24">
        <v>0</v>
      </c>
      <c r="G167" s="24">
        <v>0</v>
      </c>
      <c r="H167" s="24">
        <v>0</v>
      </c>
      <c r="I167" s="24">
        <v>12.8434595799725</v>
      </c>
      <c r="J167" s="24">
        <v>8.4256491263381879</v>
      </c>
    </row>
    <row r="168" spans="1:10" x14ac:dyDescent="0.3">
      <c r="A168" s="22">
        <f t="shared" si="28"/>
        <v>153</v>
      </c>
      <c r="B168" s="23" t="s">
        <v>106</v>
      </c>
      <c r="C168" s="23" t="s">
        <v>285</v>
      </c>
      <c r="D168" s="24">
        <v>4629.5084811254101</v>
      </c>
      <c r="E168" s="24">
        <v>38.302971874587399</v>
      </c>
      <c r="F168" s="24">
        <v>61.79999999999999</v>
      </c>
      <c r="G168" s="24">
        <v>0</v>
      </c>
      <c r="H168" s="24">
        <v>0</v>
      </c>
      <c r="I168" s="24">
        <v>4606.0114530000001</v>
      </c>
      <c r="J168" s="24">
        <v>4630.433377266123</v>
      </c>
    </row>
    <row r="169" spans="1:10" x14ac:dyDescent="0.3">
      <c r="A169" s="22">
        <f t="shared" si="28"/>
        <v>154</v>
      </c>
      <c r="B169" s="23" t="s">
        <v>107</v>
      </c>
      <c r="C169" s="23" t="s">
        <v>286</v>
      </c>
      <c r="D169" s="24">
        <v>1840.0807767604031</v>
      </c>
      <c r="E169" s="24">
        <v>228.62269324679531</v>
      </c>
      <c r="F169" s="24">
        <v>2.52</v>
      </c>
      <c r="G169" s="24">
        <v>0</v>
      </c>
      <c r="H169" s="24">
        <v>0</v>
      </c>
      <c r="I169" s="24">
        <v>2066.1834700071954</v>
      </c>
      <c r="J169" s="24">
        <v>1953.0014149118797</v>
      </c>
    </row>
    <row r="170" spans="1:10" x14ac:dyDescent="0.3">
      <c r="A170" s="22">
        <f t="shared" si="28"/>
        <v>155</v>
      </c>
      <c r="B170" s="23" t="s">
        <v>108</v>
      </c>
      <c r="C170" s="23" t="s">
        <v>287</v>
      </c>
      <c r="D170" s="24">
        <v>62.887448834828142</v>
      </c>
      <c r="E170" s="24">
        <v>15.791317112806958</v>
      </c>
      <c r="F170" s="24">
        <v>0</v>
      </c>
      <c r="G170" s="24">
        <v>0</v>
      </c>
      <c r="H170" s="24">
        <v>0</v>
      </c>
      <c r="I170" s="24">
        <v>78.678765947635128</v>
      </c>
      <c r="J170" s="24">
        <v>70.775435814446269</v>
      </c>
    </row>
    <row r="171" spans="1:10" x14ac:dyDescent="0.3">
      <c r="A171" s="22">
        <f t="shared" si="28"/>
        <v>156</v>
      </c>
      <c r="B171" s="23" t="s">
        <v>722</v>
      </c>
      <c r="C171" s="23"/>
      <c r="D171" s="27">
        <f>SUM(D164:D170)</f>
        <v>15247.023862604747</v>
      </c>
      <c r="E171" s="27">
        <f t="shared" ref="E171:J171" si="33">SUM(E164:E170)</f>
        <v>1409.1951919355588</v>
      </c>
      <c r="F171" s="27">
        <f>SUM(F164:F170)</f>
        <v>96.59999999999998</v>
      </c>
      <c r="G171" s="27">
        <f t="shared" ref="G171" si="34">SUM(G164:G170)</f>
        <v>0</v>
      </c>
      <c r="H171" s="27">
        <f t="shared" si="33"/>
        <v>0</v>
      </c>
      <c r="I171" s="27">
        <f t="shared" si="33"/>
        <v>16559.619054540315</v>
      </c>
      <c r="J171" s="27">
        <f t="shared" si="33"/>
        <v>15915.221094529499</v>
      </c>
    </row>
    <row r="172" spans="1:10" x14ac:dyDescent="0.3">
      <c r="A172" s="22">
        <f t="shared" si="28"/>
        <v>157</v>
      </c>
      <c r="B172" s="23"/>
      <c r="C172" s="23"/>
      <c r="D172" s="30"/>
      <c r="E172" s="30"/>
      <c r="F172" s="30"/>
      <c r="G172" s="30"/>
      <c r="H172" s="30"/>
      <c r="I172" s="30"/>
      <c r="J172" s="30"/>
    </row>
    <row r="173" spans="1:10" x14ac:dyDescent="0.3">
      <c r="A173" s="22">
        <f t="shared" si="28"/>
        <v>158</v>
      </c>
      <c r="B173" s="23" t="s">
        <v>109</v>
      </c>
      <c r="C173" s="23" t="s">
        <v>282</v>
      </c>
      <c r="D173" s="24">
        <v>141.70902899999899</v>
      </c>
      <c r="E173" s="24">
        <v>4.0772160671197071</v>
      </c>
      <c r="F173" s="24">
        <v>0</v>
      </c>
      <c r="G173" s="24">
        <v>0</v>
      </c>
      <c r="H173" s="24">
        <v>0</v>
      </c>
      <c r="I173" s="24">
        <v>145.78624506711952</v>
      </c>
      <c r="J173" s="24">
        <v>144.22787380240894</v>
      </c>
    </row>
    <row r="174" spans="1:10" x14ac:dyDescent="0.3">
      <c r="A174" s="22">
        <f t="shared" si="28"/>
        <v>159</v>
      </c>
      <c r="B174" s="23" t="s">
        <v>110</v>
      </c>
      <c r="C174" s="23" t="s">
        <v>283</v>
      </c>
      <c r="D174" s="24">
        <v>149.49962931372499</v>
      </c>
      <c r="E174" s="24">
        <v>0.38762098311235255</v>
      </c>
      <c r="F174" s="24">
        <v>0</v>
      </c>
      <c r="G174" s="24">
        <v>0</v>
      </c>
      <c r="H174" s="24">
        <v>0</v>
      </c>
      <c r="I174" s="24">
        <v>149.88725029683701</v>
      </c>
      <c r="J174" s="24">
        <v>149.69343980528114</v>
      </c>
    </row>
    <row r="175" spans="1:10" x14ac:dyDescent="0.3">
      <c r="A175" s="22">
        <f t="shared" si="28"/>
        <v>160</v>
      </c>
      <c r="B175" s="23" t="s">
        <v>111</v>
      </c>
      <c r="C175" s="23" t="s">
        <v>284</v>
      </c>
      <c r="D175" s="24">
        <v>5094.6241139999902</v>
      </c>
      <c r="E175" s="24">
        <v>1280.342219693915</v>
      </c>
      <c r="F175" s="24">
        <v>0</v>
      </c>
      <c r="G175" s="24">
        <v>0</v>
      </c>
      <c r="H175" s="24">
        <v>0</v>
      </c>
      <c r="I175" s="24">
        <v>6374.9663336939047</v>
      </c>
      <c r="J175" s="24">
        <v>5734.7952238469506</v>
      </c>
    </row>
    <row r="176" spans="1:10" x14ac:dyDescent="0.3">
      <c r="A176" s="22">
        <f t="shared" si="28"/>
        <v>161</v>
      </c>
      <c r="B176" s="23" t="s">
        <v>112</v>
      </c>
      <c r="C176" s="23" t="s">
        <v>285</v>
      </c>
      <c r="D176" s="24">
        <v>1880.96101599999</v>
      </c>
      <c r="E176" s="24">
        <v>107.64493207828505</v>
      </c>
      <c r="F176" s="24">
        <v>0</v>
      </c>
      <c r="G176" s="24">
        <v>0</v>
      </c>
      <c r="H176" s="24">
        <v>0</v>
      </c>
      <c r="I176" s="24">
        <v>1988.6059480782751</v>
      </c>
      <c r="J176" s="24">
        <v>1934.7834820391327</v>
      </c>
    </row>
    <row r="177" spans="1:10" x14ac:dyDescent="0.3">
      <c r="A177" s="22">
        <f t="shared" si="28"/>
        <v>162</v>
      </c>
      <c r="B177" s="23" t="s">
        <v>113</v>
      </c>
      <c r="C177" s="23" t="s">
        <v>286</v>
      </c>
      <c r="D177" s="24">
        <v>165.41861999999901</v>
      </c>
      <c r="E177" s="24">
        <v>14.378347717500002</v>
      </c>
      <c r="F177" s="24">
        <v>5.16</v>
      </c>
      <c r="G177" s="24">
        <v>0</v>
      </c>
      <c r="H177" s="24">
        <v>0</v>
      </c>
      <c r="I177" s="24">
        <v>174.636967717499</v>
      </c>
      <c r="J177" s="24">
        <v>170.04829052541578</v>
      </c>
    </row>
    <row r="178" spans="1:10" x14ac:dyDescent="0.3">
      <c r="A178" s="22">
        <f t="shared" si="28"/>
        <v>163</v>
      </c>
      <c r="B178" s="23" t="s">
        <v>114</v>
      </c>
      <c r="C178" s="23" t="s">
        <v>287</v>
      </c>
      <c r="D178" s="24">
        <v>1.647618</v>
      </c>
      <c r="E178" s="24">
        <v>262.99811434279496</v>
      </c>
      <c r="F178" s="24">
        <v>0</v>
      </c>
      <c r="G178" s="24">
        <v>0</v>
      </c>
      <c r="H178" s="24">
        <v>0</v>
      </c>
      <c r="I178" s="24">
        <v>264.64573234279396</v>
      </c>
      <c r="J178" s="24">
        <v>133.14667517139708</v>
      </c>
    </row>
    <row r="179" spans="1:10" x14ac:dyDescent="0.3">
      <c r="A179" s="22">
        <f t="shared" si="28"/>
        <v>164</v>
      </c>
      <c r="B179" s="23" t="s">
        <v>723</v>
      </c>
      <c r="C179" s="23"/>
      <c r="D179" s="27">
        <f>SUM(D173:D178)</f>
        <v>7433.8600263137041</v>
      </c>
      <c r="E179" s="27">
        <f t="shared" ref="E179:J179" si="35">SUM(E173:E178)</f>
        <v>1669.8284508827271</v>
      </c>
      <c r="F179" s="27">
        <f>SUM(F173:F178)</f>
        <v>5.16</v>
      </c>
      <c r="G179" s="27">
        <f t="shared" ref="G179" si="36">SUM(G173:G178)</f>
        <v>0</v>
      </c>
      <c r="H179" s="27">
        <f t="shared" si="35"/>
        <v>0</v>
      </c>
      <c r="I179" s="27">
        <f t="shared" si="35"/>
        <v>9098.5284771964289</v>
      </c>
      <c r="J179" s="27">
        <f t="shared" si="35"/>
        <v>8266.6949851905865</v>
      </c>
    </row>
    <row r="180" spans="1:10" x14ac:dyDescent="0.3">
      <c r="A180" s="22">
        <f t="shared" si="28"/>
        <v>165</v>
      </c>
      <c r="B180" s="23"/>
      <c r="C180" s="23"/>
      <c r="D180" s="30"/>
      <c r="E180" s="30"/>
      <c r="F180" s="30"/>
      <c r="G180" s="30"/>
      <c r="H180" s="30"/>
      <c r="I180" s="30"/>
      <c r="J180" s="30"/>
    </row>
    <row r="181" spans="1:10" x14ac:dyDescent="0.3">
      <c r="A181" s="22">
        <f t="shared" si="28"/>
        <v>166</v>
      </c>
      <c r="B181" s="23" t="s">
        <v>115</v>
      </c>
      <c r="C181" s="23" t="s">
        <v>282</v>
      </c>
      <c r="D181" s="24">
        <v>1504.70730252062</v>
      </c>
      <c r="E181" s="24">
        <v>186.78317638613865</v>
      </c>
      <c r="F181" s="24">
        <v>0</v>
      </c>
      <c r="G181" s="24">
        <v>0</v>
      </c>
      <c r="H181" s="24">
        <v>0</v>
      </c>
      <c r="I181" s="24">
        <v>1691.49047890676</v>
      </c>
      <c r="J181" s="24">
        <v>1598.0988907136891</v>
      </c>
    </row>
    <row r="182" spans="1:10" x14ac:dyDescent="0.3">
      <c r="A182" s="22">
        <f t="shared" si="28"/>
        <v>167</v>
      </c>
      <c r="B182" s="23" t="s">
        <v>116</v>
      </c>
      <c r="C182" s="23" t="s">
        <v>283</v>
      </c>
      <c r="D182" s="24">
        <v>1628.6791832189499</v>
      </c>
      <c r="E182" s="24">
        <v>165.41075078431368</v>
      </c>
      <c r="F182" s="24">
        <v>0</v>
      </c>
      <c r="G182" s="24">
        <v>0</v>
      </c>
      <c r="H182" s="24">
        <v>0</v>
      </c>
      <c r="I182" s="24">
        <v>1794.0899340032599</v>
      </c>
      <c r="J182" s="24">
        <v>1711.384558611107</v>
      </c>
    </row>
    <row r="183" spans="1:10" x14ac:dyDescent="0.3">
      <c r="A183" s="22">
        <f t="shared" si="28"/>
        <v>168</v>
      </c>
      <c r="B183" s="23" t="s">
        <v>117</v>
      </c>
      <c r="C183" s="23" t="s">
        <v>284</v>
      </c>
      <c r="D183" s="24">
        <v>12639.483390000001</v>
      </c>
      <c r="E183" s="24">
        <v>257.34338999999994</v>
      </c>
      <c r="F183" s="24">
        <v>0</v>
      </c>
      <c r="G183" s="24">
        <v>0</v>
      </c>
      <c r="H183" s="24">
        <v>0</v>
      </c>
      <c r="I183" s="24">
        <v>12896.826779999999</v>
      </c>
      <c r="J183" s="24">
        <v>12768.155085000002</v>
      </c>
    </row>
    <row r="184" spans="1:10" x14ac:dyDescent="0.3">
      <c r="A184" s="22">
        <f t="shared" si="28"/>
        <v>169</v>
      </c>
      <c r="B184" s="23" t="s">
        <v>118</v>
      </c>
      <c r="C184" s="23" t="s">
        <v>285</v>
      </c>
      <c r="D184" s="24">
        <v>3311.9105603960302</v>
      </c>
      <c r="E184" s="24">
        <v>337.33573861386139</v>
      </c>
      <c r="F184" s="24">
        <v>0</v>
      </c>
      <c r="G184" s="24">
        <v>0</v>
      </c>
      <c r="H184" s="24">
        <v>0</v>
      </c>
      <c r="I184" s="24">
        <v>3649.2462990098898</v>
      </c>
      <c r="J184" s="24">
        <v>3480.5784297029613</v>
      </c>
    </row>
    <row r="185" spans="1:10" x14ac:dyDescent="0.3">
      <c r="A185" s="22">
        <f t="shared" si="28"/>
        <v>170</v>
      </c>
      <c r="B185" s="23" t="s">
        <v>119</v>
      </c>
      <c r="C185" s="23" t="s">
        <v>286</v>
      </c>
      <c r="D185" s="24">
        <v>853.13058794059395</v>
      </c>
      <c r="E185" s="24">
        <v>132.9743312079207</v>
      </c>
      <c r="F185" s="24">
        <v>0</v>
      </c>
      <c r="G185" s="24">
        <v>0</v>
      </c>
      <c r="H185" s="24">
        <v>0</v>
      </c>
      <c r="I185" s="24">
        <v>986.104919148514</v>
      </c>
      <c r="J185" s="24">
        <v>919.61775354455381</v>
      </c>
    </row>
    <row r="186" spans="1:10" x14ac:dyDescent="0.3">
      <c r="A186" s="22">
        <f t="shared" si="28"/>
        <v>171</v>
      </c>
      <c r="B186" s="23" t="s">
        <v>120</v>
      </c>
      <c r="C186" s="23" t="s">
        <v>287</v>
      </c>
      <c r="D186" s="24">
        <v>409.15333810457503</v>
      </c>
      <c r="E186" s="24">
        <v>60.129358235294475</v>
      </c>
      <c r="F186" s="24">
        <v>2.0399999999999996</v>
      </c>
      <c r="G186" s="24">
        <v>0</v>
      </c>
      <c r="H186" s="24">
        <v>0</v>
      </c>
      <c r="I186" s="24">
        <v>467.24269633986898</v>
      </c>
      <c r="J186" s="24">
        <v>438.21421777777755</v>
      </c>
    </row>
    <row r="187" spans="1:10" x14ac:dyDescent="0.3">
      <c r="A187" s="22">
        <f t="shared" si="28"/>
        <v>172</v>
      </c>
      <c r="B187" s="23" t="s">
        <v>121</v>
      </c>
      <c r="C187" s="23" t="s">
        <v>287</v>
      </c>
      <c r="D187" s="24">
        <v>21.33</v>
      </c>
      <c r="E187" s="24">
        <v>0</v>
      </c>
      <c r="F187" s="24">
        <v>0</v>
      </c>
      <c r="G187" s="24">
        <v>0</v>
      </c>
      <c r="H187" s="24">
        <v>0</v>
      </c>
      <c r="I187" s="24">
        <v>21.33</v>
      </c>
      <c r="J187" s="24">
        <v>21.329999999999991</v>
      </c>
    </row>
    <row r="188" spans="1:10" x14ac:dyDescent="0.3">
      <c r="A188" s="22">
        <f t="shared" si="28"/>
        <v>173</v>
      </c>
      <c r="B188" s="23" t="s">
        <v>724</v>
      </c>
      <c r="C188" s="23"/>
      <c r="D188" s="27">
        <f>SUM(D181:D187)</f>
        <v>20368.394362180774</v>
      </c>
      <c r="E188" s="27">
        <f t="shared" ref="E188:J188" si="37">SUM(E181:E187)</f>
        <v>1139.9767452275287</v>
      </c>
      <c r="F188" s="27">
        <f>SUM(F181:F187)</f>
        <v>2.0399999999999996</v>
      </c>
      <c r="G188" s="27">
        <f t="shared" ref="G188" si="38">SUM(G181:G187)</f>
        <v>0</v>
      </c>
      <c r="H188" s="27">
        <f t="shared" si="37"/>
        <v>0</v>
      </c>
      <c r="I188" s="27">
        <f t="shared" si="37"/>
        <v>21506.331107408292</v>
      </c>
      <c r="J188" s="27">
        <f t="shared" si="37"/>
        <v>20937.378935350094</v>
      </c>
    </row>
    <row r="189" spans="1:10" x14ac:dyDescent="0.3">
      <c r="A189" s="22">
        <f t="shared" si="28"/>
        <v>174</v>
      </c>
      <c r="B189" s="23"/>
      <c r="C189" s="23"/>
      <c r="D189" s="24"/>
      <c r="E189" s="24"/>
      <c r="F189" s="24"/>
      <c r="G189" s="24"/>
      <c r="H189" s="24"/>
      <c r="I189" s="24"/>
      <c r="J189" s="24"/>
    </row>
    <row r="190" spans="1:10" x14ac:dyDescent="0.3">
      <c r="A190" s="22">
        <f t="shared" si="28"/>
        <v>175</v>
      </c>
      <c r="B190" s="29" t="s">
        <v>122</v>
      </c>
      <c r="C190" s="29" t="s">
        <v>282</v>
      </c>
      <c r="D190" s="24">
        <v>3520.3329781105963</v>
      </c>
      <c r="E190" s="24">
        <v>78.679071930706954</v>
      </c>
      <c r="F190" s="24">
        <v>56.880000000000017</v>
      </c>
      <c r="G190" s="24">
        <v>45.143000000000001</v>
      </c>
      <c r="H190" s="24">
        <v>0</v>
      </c>
      <c r="I190" s="24">
        <v>3496.9890500413012</v>
      </c>
      <c r="J190" s="24">
        <v>3506.2678948284706</v>
      </c>
    </row>
    <row r="191" spans="1:10" x14ac:dyDescent="0.3">
      <c r="A191" s="22">
        <f t="shared" si="28"/>
        <v>176</v>
      </c>
      <c r="B191" s="29" t="s">
        <v>123</v>
      </c>
      <c r="C191" s="29" t="s">
        <v>283</v>
      </c>
      <c r="D191" s="24">
        <v>-103.776966034851</v>
      </c>
      <c r="E191" s="24">
        <v>13.136814086471137</v>
      </c>
      <c r="F191" s="24">
        <v>0</v>
      </c>
      <c r="G191" s="24">
        <v>59.807000000000002</v>
      </c>
      <c r="H191" s="24">
        <v>0</v>
      </c>
      <c r="I191" s="24">
        <v>-150.44715194838</v>
      </c>
      <c r="J191" s="24">
        <v>-128.74127087334756</v>
      </c>
    </row>
    <row r="192" spans="1:10" x14ac:dyDescent="0.3">
      <c r="A192" s="22">
        <f t="shared" si="28"/>
        <v>177</v>
      </c>
      <c r="B192" s="29" t="s">
        <v>124</v>
      </c>
      <c r="C192" s="29" t="s">
        <v>283</v>
      </c>
      <c r="D192" s="24">
        <v>6395.09396499999</v>
      </c>
      <c r="E192" s="24">
        <v>3.7200689999999965</v>
      </c>
      <c r="F192" s="24">
        <v>173.16000000000005</v>
      </c>
      <c r="G192" s="24">
        <v>0</v>
      </c>
      <c r="H192" s="24">
        <v>0</v>
      </c>
      <c r="I192" s="24">
        <v>6225.6540339999901</v>
      </c>
      <c r="J192" s="24">
        <v>6310.3819359999907</v>
      </c>
    </row>
    <row r="193" spans="1:10" x14ac:dyDescent="0.3">
      <c r="A193" s="22">
        <f t="shared" si="28"/>
        <v>178</v>
      </c>
      <c r="B193" s="29" t="s">
        <v>125</v>
      </c>
      <c r="C193" s="29" t="s">
        <v>284</v>
      </c>
      <c r="D193" s="24">
        <v>61887.589855401937</v>
      </c>
      <c r="E193" s="24">
        <v>691.60104029246497</v>
      </c>
      <c r="F193" s="24">
        <v>19.2</v>
      </c>
      <c r="G193" s="24">
        <v>488.61299999999994</v>
      </c>
      <c r="H193" s="24">
        <v>0</v>
      </c>
      <c r="I193" s="24">
        <v>62071.377895694408</v>
      </c>
      <c r="J193" s="24">
        <v>61914.8612756246</v>
      </c>
    </row>
    <row r="194" spans="1:10" x14ac:dyDescent="0.3">
      <c r="A194" s="22">
        <f t="shared" si="28"/>
        <v>179</v>
      </c>
      <c r="B194" s="29" t="s">
        <v>126</v>
      </c>
      <c r="C194" s="29" t="s">
        <v>284</v>
      </c>
      <c r="D194" s="24">
        <v>2.6194164511666598</v>
      </c>
      <c r="E194" s="24">
        <v>23.098449419500007</v>
      </c>
      <c r="F194" s="24">
        <v>0</v>
      </c>
      <c r="G194" s="24">
        <v>0</v>
      </c>
      <c r="H194" s="24">
        <v>0</v>
      </c>
      <c r="I194" s="24">
        <v>25.7178658706666</v>
      </c>
      <c r="J194" s="24">
        <v>12.465114073416645</v>
      </c>
    </row>
    <row r="195" spans="1:10" x14ac:dyDescent="0.3">
      <c r="A195" s="22">
        <f t="shared" si="28"/>
        <v>180</v>
      </c>
      <c r="B195" s="29" t="s">
        <v>127</v>
      </c>
      <c r="C195" s="29" t="s">
        <v>285</v>
      </c>
      <c r="D195" s="24">
        <v>17217.726293637785</v>
      </c>
      <c r="E195" s="24">
        <v>168.57515694857167</v>
      </c>
      <c r="F195" s="24">
        <v>0</v>
      </c>
      <c r="G195" s="24">
        <v>128.23499999999999</v>
      </c>
      <c r="H195" s="24">
        <v>0</v>
      </c>
      <c r="I195" s="24">
        <v>17258.066450586444</v>
      </c>
      <c r="J195" s="24">
        <v>17221.852734204425</v>
      </c>
    </row>
    <row r="196" spans="1:10" x14ac:dyDescent="0.3">
      <c r="A196" s="22">
        <f t="shared" si="28"/>
        <v>181</v>
      </c>
      <c r="B196" s="29" t="s">
        <v>128</v>
      </c>
      <c r="C196" s="29" t="s">
        <v>286</v>
      </c>
      <c r="D196" s="24">
        <v>4409.2404743816842</v>
      </c>
      <c r="E196" s="24">
        <v>83.05618491392184</v>
      </c>
      <c r="F196" s="24">
        <v>20.879999999999995</v>
      </c>
      <c r="G196" s="24">
        <v>52.625000000000007</v>
      </c>
      <c r="H196" s="24">
        <v>0</v>
      </c>
      <c r="I196" s="24">
        <v>4418.7916592956126</v>
      </c>
      <c r="J196" s="24">
        <v>4410.9517914135395</v>
      </c>
    </row>
    <row r="197" spans="1:10" x14ac:dyDescent="0.3">
      <c r="A197" s="22">
        <f t="shared" si="28"/>
        <v>182</v>
      </c>
      <c r="B197" s="29" t="s">
        <v>129</v>
      </c>
      <c r="C197" s="29" t="s">
        <v>287</v>
      </c>
      <c r="D197" s="24">
        <v>767.41357106863006</v>
      </c>
      <c r="E197" s="24">
        <v>-0.21920715684149908</v>
      </c>
      <c r="F197" s="24">
        <v>1.5599999999999996</v>
      </c>
      <c r="G197" s="24">
        <v>9.1679999999999993</v>
      </c>
      <c r="H197" s="24">
        <v>0</v>
      </c>
      <c r="I197" s="24">
        <v>756.46636391178845</v>
      </c>
      <c r="J197" s="24">
        <v>761.60523167992312</v>
      </c>
    </row>
    <row r="198" spans="1:10" x14ac:dyDescent="0.3">
      <c r="A198" s="22">
        <f t="shared" si="28"/>
        <v>183</v>
      </c>
      <c r="B198" s="53" t="s">
        <v>725</v>
      </c>
      <c r="C198" s="23"/>
      <c r="D198" s="27">
        <f>SUM(D190:D197)</f>
        <v>94096.239588016935</v>
      </c>
      <c r="E198" s="27">
        <f t="shared" ref="E198:J198" si="39">SUM(E190:E197)</f>
        <v>1061.647579434795</v>
      </c>
      <c r="F198" s="27">
        <f>SUM(F190:F197)</f>
        <v>271.68000000000006</v>
      </c>
      <c r="G198" s="27">
        <f t="shared" ref="G198" si="40">SUM(G190:G197)</f>
        <v>783.59100000000001</v>
      </c>
      <c r="H198" s="27">
        <f t="shared" si="39"/>
        <v>0</v>
      </c>
      <c r="I198" s="27">
        <f t="shared" si="39"/>
        <v>94102.616167451837</v>
      </c>
      <c r="J198" s="27">
        <f t="shared" si="39"/>
        <v>94009.644706951018</v>
      </c>
    </row>
    <row r="199" spans="1:10" x14ac:dyDescent="0.3">
      <c r="A199" s="22">
        <f t="shared" si="28"/>
        <v>184</v>
      </c>
      <c r="B199" s="23"/>
      <c r="C199" s="23"/>
      <c r="D199" s="24"/>
      <c r="E199" s="24"/>
      <c r="F199" s="24"/>
      <c r="G199" s="24"/>
      <c r="H199" s="24"/>
      <c r="I199" s="24"/>
      <c r="J199" s="24"/>
    </row>
    <row r="200" spans="1:10" x14ac:dyDescent="0.3">
      <c r="A200" s="22">
        <f t="shared" si="28"/>
        <v>185</v>
      </c>
      <c r="B200" s="29" t="s">
        <v>130</v>
      </c>
      <c r="C200" s="29" t="s">
        <v>282</v>
      </c>
      <c r="D200" s="24">
        <v>5408.9761842673197</v>
      </c>
      <c r="E200" s="24">
        <v>277.30439956435634</v>
      </c>
      <c r="F200" s="24">
        <v>24.24</v>
      </c>
      <c r="G200" s="24">
        <v>0</v>
      </c>
      <c r="H200" s="24">
        <v>0</v>
      </c>
      <c r="I200" s="24">
        <v>5662.0405838316701</v>
      </c>
      <c r="J200" s="24">
        <v>5535.590891382828</v>
      </c>
    </row>
    <row r="201" spans="1:10" x14ac:dyDescent="0.3">
      <c r="A201" s="22">
        <f t="shared" si="28"/>
        <v>186</v>
      </c>
      <c r="B201" s="29" t="s">
        <v>131</v>
      </c>
      <c r="C201" s="29" t="s">
        <v>283</v>
      </c>
      <c r="D201" s="24">
        <v>7289.6798156764698</v>
      </c>
      <c r="E201" s="24">
        <v>568.42205452941175</v>
      </c>
      <c r="F201" s="24">
        <v>20.879999999999995</v>
      </c>
      <c r="G201" s="24">
        <v>0</v>
      </c>
      <c r="H201" s="24">
        <v>0</v>
      </c>
      <c r="I201" s="24">
        <v>7837.2218702058799</v>
      </c>
      <c r="J201" s="24">
        <v>7563.5389150882356</v>
      </c>
    </row>
    <row r="202" spans="1:10" x14ac:dyDescent="0.3">
      <c r="A202" s="22">
        <f t="shared" si="28"/>
        <v>187</v>
      </c>
      <c r="B202" s="29" t="s">
        <v>132</v>
      </c>
      <c r="C202" s="29" t="s">
        <v>284</v>
      </c>
      <c r="D202" s="24">
        <v>26602.639999999999</v>
      </c>
      <c r="E202" s="24">
        <v>0</v>
      </c>
      <c r="F202" s="24">
        <v>13.199999999999998</v>
      </c>
      <c r="G202" s="24">
        <v>0</v>
      </c>
      <c r="H202" s="24">
        <v>0</v>
      </c>
      <c r="I202" s="24">
        <v>26589.439999999999</v>
      </c>
      <c r="J202" s="24">
        <v>26596.039999999997</v>
      </c>
    </row>
    <row r="203" spans="1:10" x14ac:dyDescent="0.3">
      <c r="A203" s="22">
        <f t="shared" si="28"/>
        <v>188</v>
      </c>
      <c r="B203" s="29" t="s">
        <v>133</v>
      </c>
      <c r="C203" s="29" t="s">
        <v>285</v>
      </c>
      <c r="D203" s="24">
        <v>7849.2124880000001</v>
      </c>
      <c r="E203" s="24">
        <v>9.4424879999999991</v>
      </c>
      <c r="F203" s="24">
        <v>0</v>
      </c>
      <c r="G203" s="24">
        <v>0</v>
      </c>
      <c r="H203" s="24">
        <v>0</v>
      </c>
      <c r="I203" s="24">
        <v>7858.6549759999998</v>
      </c>
      <c r="J203" s="24">
        <v>7853.9337319999995</v>
      </c>
    </row>
    <row r="204" spans="1:10" x14ac:dyDescent="0.3">
      <c r="A204" s="22">
        <f t="shared" si="28"/>
        <v>189</v>
      </c>
      <c r="B204" s="29" t="s">
        <v>134</v>
      </c>
      <c r="C204" s="29" t="s">
        <v>286</v>
      </c>
      <c r="D204" s="24">
        <v>6031.82575338284</v>
      </c>
      <c r="E204" s="24">
        <v>362.14264727722809</v>
      </c>
      <c r="F204" s="24">
        <v>21.84</v>
      </c>
      <c r="G204" s="24">
        <v>0</v>
      </c>
      <c r="H204" s="24">
        <v>0</v>
      </c>
      <c r="I204" s="24">
        <v>6372.1284006600699</v>
      </c>
      <c r="J204" s="24">
        <v>6202.063144851486</v>
      </c>
    </row>
    <row r="205" spans="1:10" x14ac:dyDescent="0.3">
      <c r="A205" s="22">
        <f t="shared" si="28"/>
        <v>190</v>
      </c>
      <c r="B205" s="29" t="s">
        <v>135</v>
      </c>
      <c r="C205" s="29" t="s">
        <v>287</v>
      </c>
      <c r="D205" s="24">
        <v>770.19165367483606</v>
      </c>
      <c r="E205" s="24">
        <v>61.875741274509856</v>
      </c>
      <c r="F205" s="24">
        <v>4.4400000000000004</v>
      </c>
      <c r="G205" s="24">
        <v>0</v>
      </c>
      <c r="H205" s="24">
        <v>0</v>
      </c>
      <c r="I205" s="24">
        <v>827.62739494934601</v>
      </c>
      <c r="J205" s="24">
        <v>798.92359507352899</v>
      </c>
    </row>
    <row r="206" spans="1:10" x14ac:dyDescent="0.3">
      <c r="A206" s="22">
        <f t="shared" si="28"/>
        <v>191</v>
      </c>
      <c r="B206" s="53" t="s">
        <v>726</v>
      </c>
      <c r="C206" s="23"/>
      <c r="D206" s="27">
        <f>SUM(D200:D205)</f>
        <v>53952.525895001461</v>
      </c>
      <c r="E206" s="27">
        <f t="shared" ref="E206:J206" si="41">SUM(E200:E205)</f>
        <v>1279.1873306455061</v>
      </c>
      <c r="F206" s="27">
        <f>SUM(F200:F205)</f>
        <v>84.59999999999998</v>
      </c>
      <c r="G206" s="27">
        <f t="shared" ref="G206" si="42">SUM(G200:G205)</f>
        <v>0</v>
      </c>
      <c r="H206" s="27">
        <f t="shared" si="41"/>
        <v>0</v>
      </c>
      <c r="I206" s="27">
        <f t="shared" si="41"/>
        <v>55147.113225646965</v>
      </c>
      <c r="J206" s="27">
        <f t="shared" si="41"/>
        <v>54550.090278396077</v>
      </c>
    </row>
    <row r="207" spans="1:10" x14ac:dyDescent="0.3">
      <c r="A207" s="22">
        <f t="shared" si="28"/>
        <v>192</v>
      </c>
      <c r="B207" s="23"/>
      <c r="C207" s="23"/>
      <c r="D207" s="24"/>
      <c r="E207" s="24"/>
      <c r="F207" s="24"/>
      <c r="G207" s="24"/>
      <c r="H207" s="24"/>
      <c r="I207" s="24"/>
      <c r="J207" s="24"/>
    </row>
    <row r="208" spans="1:10" x14ac:dyDescent="0.3">
      <c r="A208" s="22">
        <f t="shared" si="28"/>
        <v>193</v>
      </c>
      <c r="B208" s="54" t="s">
        <v>136</v>
      </c>
      <c r="C208" s="54" t="s">
        <v>282</v>
      </c>
      <c r="D208" s="24">
        <v>148.86122999999898</v>
      </c>
      <c r="E208" s="24">
        <v>34.071230000000007</v>
      </c>
      <c r="F208" s="24">
        <v>0</v>
      </c>
      <c r="G208" s="24">
        <v>0</v>
      </c>
      <c r="H208" s="24">
        <v>0</v>
      </c>
      <c r="I208" s="24">
        <v>182.932459999999</v>
      </c>
      <c r="J208" s="24">
        <v>165.8968449999993</v>
      </c>
    </row>
    <row r="209" spans="1:10" x14ac:dyDescent="0.3">
      <c r="A209" s="22">
        <f t="shared" si="28"/>
        <v>194</v>
      </c>
      <c r="B209" s="54" t="s">
        <v>378</v>
      </c>
      <c r="C209" s="54" t="s">
        <v>283</v>
      </c>
      <c r="D209" s="24">
        <v>46.59</v>
      </c>
      <c r="E209" s="24">
        <v>0</v>
      </c>
      <c r="F209" s="24">
        <v>0</v>
      </c>
      <c r="G209" s="24">
        <v>0</v>
      </c>
      <c r="H209" s="24">
        <v>0</v>
      </c>
      <c r="I209" s="24">
        <v>46.59</v>
      </c>
      <c r="J209" s="24">
        <v>46.590000000000018</v>
      </c>
    </row>
    <row r="210" spans="1:10" x14ac:dyDescent="0.3">
      <c r="A210" s="22">
        <f t="shared" ref="A210:A273" si="43">+A209+1</f>
        <v>195</v>
      </c>
      <c r="B210" s="54" t="s">
        <v>379</v>
      </c>
      <c r="C210" s="54" t="s">
        <v>284</v>
      </c>
      <c r="D210" s="24">
        <v>-177.87</v>
      </c>
      <c r="E210" s="24">
        <v>0</v>
      </c>
      <c r="F210" s="24">
        <v>0</v>
      </c>
      <c r="G210" s="24">
        <v>0</v>
      </c>
      <c r="H210" s="24">
        <v>0</v>
      </c>
      <c r="I210" s="24">
        <v>-177.87</v>
      </c>
      <c r="J210" s="24">
        <v>-177.86999999999995</v>
      </c>
    </row>
    <row r="211" spans="1:10" x14ac:dyDescent="0.3">
      <c r="A211" s="22">
        <f t="shared" si="43"/>
        <v>196</v>
      </c>
      <c r="B211" s="54" t="s">
        <v>380</v>
      </c>
      <c r="C211" s="54" t="s">
        <v>285</v>
      </c>
      <c r="D211" s="24">
        <v>11.36</v>
      </c>
      <c r="E211" s="24">
        <v>0</v>
      </c>
      <c r="F211" s="24">
        <v>0</v>
      </c>
      <c r="G211" s="24">
        <v>0</v>
      </c>
      <c r="H211" s="24">
        <v>0</v>
      </c>
      <c r="I211" s="24">
        <v>11.36</v>
      </c>
      <c r="J211" s="24">
        <v>11.360000000000001</v>
      </c>
    </row>
    <row r="212" spans="1:10" x14ac:dyDescent="0.3">
      <c r="A212" s="22">
        <f t="shared" si="43"/>
        <v>197</v>
      </c>
      <c r="B212" s="54" t="s">
        <v>381</v>
      </c>
      <c r="C212" s="54" t="s">
        <v>286</v>
      </c>
      <c r="D212" s="24">
        <v>-204.66</v>
      </c>
      <c r="E212" s="24">
        <v>0</v>
      </c>
      <c r="F212" s="24">
        <v>0</v>
      </c>
      <c r="G212" s="24">
        <v>0</v>
      </c>
      <c r="H212" s="24">
        <v>0</v>
      </c>
      <c r="I212" s="24">
        <v>-204.66</v>
      </c>
      <c r="J212" s="24">
        <v>-204.66</v>
      </c>
    </row>
    <row r="213" spans="1:10" x14ac:dyDescent="0.3">
      <c r="A213" s="22">
        <f t="shared" si="43"/>
        <v>198</v>
      </c>
      <c r="B213" s="54" t="s">
        <v>137</v>
      </c>
      <c r="C213" s="54" t="s">
        <v>287</v>
      </c>
      <c r="D213" s="24">
        <v>-222.01</v>
      </c>
      <c r="E213" s="24">
        <v>0</v>
      </c>
      <c r="F213" s="24">
        <v>0</v>
      </c>
      <c r="G213" s="24">
        <v>0</v>
      </c>
      <c r="H213" s="24">
        <v>0</v>
      </c>
      <c r="I213" s="24">
        <v>-222.01</v>
      </c>
      <c r="J213" s="24">
        <v>-222.01000000000002</v>
      </c>
    </row>
    <row r="214" spans="1:10" x14ac:dyDescent="0.3">
      <c r="A214" s="22">
        <f t="shared" si="43"/>
        <v>199</v>
      </c>
      <c r="B214" s="53" t="s">
        <v>727</v>
      </c>
      <c r="C214" s="23"/>
      <c r="D214" s="27">
        <f t="shared" ref="D214:J214" si="44">SUM(D208:D213)</f>
        <v>-397.72877000000102</v>
      </c>
      <c r="E214" s="27">
        <f t="shared" si="44"/>
        <v>34.071230000000007</v>
      </c>
      <c r="F214" s="27">
        <f t="shared" si="44"/>
        <v>0</v>
      </c>
      <c r="G214" s="27">
        <f t="shared" si="44"/>
        <v>0</v>
      </c>
      <c r="H214" s="27">
        <f t="shared" si="44"/>
        <v>0</v>
      </c>
      <c r="I214" s="27">
        <f t="shared" si="44"/>
        <v>-363.65754000000101</v>
      </c>
      <c r="J214" s="27">
        <f t="shared" si="44"/>
        <v>-380.69315500000062</v>
      </c>
    </row>
    <row r="215" spans="1:10" x14ac:dyDescent="0.3">
      <c r="A215" s="22">
        <f t="shared" si="43"/>
        <v>200</v>
      </c>
      <c r="B215" s="23"/>
      <c r="C215" s="23"/>
      <c r="D215" s="24"/>
      <c r="E215" s="24"/>
      <c r="F215" s="24"/>
      <c r="G215" s="24"/>
      <c r="H215" s="24"/>
      <c r="I215" s="24"/>
      <c r="J215" s="24"/>
    </row>
    <row r="216" spans="1:10" x14ac:dyDescent="0.3">
      <c r="A216" s="22">
        <f t="shared" si="43"/>
        <v>201</v>
      </c>
      <c r="B216" s="29" t="s">
        <v>138</v>
      </c>
      <c r="C216" s="29" t="s">
        <v>282</v>
      </c>
      <c r="D216" s="24">
        <v>3451.6464393714673</v>
      </c>
      <c r="E216" s="24">
        <v>147.33731386885904</v>
      </c>
      <c r="F216" s="24">
        <v>9</v>
      </c>
      <c r="G216" s="24">
        <v>8.5779999999999994</v>
      </c>
      <c r="H216" s="24">
        <v>0</v>
      </c>
      <c r="I216" s="24">
        <v>3581.4057532403267</v>
      </c>
      <c r="J216" s="24">
        <v>3514.2451093623158</v>
      </c>
    </row>
    <row r="217" spans="1:10" x14ac:dyDescent="0.3">
      <c r="A217" s="22">
        <f t="shared" si="43"/>
        <v>202</v>
      </c>
      <c r="B217" s="29" t="s">
        <v>139</v>
      </c>
      <c r="C217" s="29" t="s">
        <v>283</v>
      </c>
      <c r="D217" s="24">
        <v>-177.32953999999899</v>
      </c>
      <c r="E217" s="24">
        <v>60.740460000000013</v>
      </c>
      <c r="F217" s="24">
        <v>0</v>
      </c>
      <c r="G217" s="24">
        <v>0</v>
      </c>
      <c r="H217" s="24">
        <v>0</v>
      </c>
      <c r="I217" s="24">
        <v>-116.589079999999</v>
      </c>
      <c r="J217" s="24">
        <v>-146.95930999999899</v>
      </c>
    </row>
    <row r="218" spans="1:10" x14ac:dyDescent="0.3">
      <c r="A218" s="22">
        <f t="shared" si="43"/>
        <v>203</v>
      </c>
      <c r="B218" s="29" t="s">
        <v>140</v>
      </c>
      <c r="C218" s="29" t="s">
        <v>283</v>
      </c>
      <c r="D218" s="24">
        <v>3130.285833323177</v>
      </c>
      <c r="E218" s="24">
        <v>-293.66309112131734</v>
      </c>
      <c r="F218" s="24">
        <v>74.52</v>
      </c>
      <c r="G218" s="24">
        <v>10.289</v>
      </c>
      <c r="H218" s="24">
        <v>0</v>
      </c>
      <c r="I218" s="24">
        <v>2751.813742201859</v>
      </c>
      <c r="J218" s="24">
        <v>2938.438722812472</v>
      </c>
    </row>
    <row r="219" spans="1:10" x14ac:dyDescent="0.3">
      <c r="A219" s="22">
        <f t="shared" si="43"/>
        <v>204</v>
      </c>
      <c r="B219" s="29" t="s">
        <v>141</v>
      </c>
      <c r="C219" s="29" t="s">
        <v>284</v>
      </c>
      <c r="D219" s="24">
        <v>18138.081592851424</v>
      </c>
      <c r="E219" s="24">
        <v>1764.5888037151494</v>
      </c>
      <c r="F219" s="24">
        <v>659.40000000000009</v>
      </c>
      <c r="G219" s="24">
        <v>57.152999999999999</v>
      </c>
      <c r="H219" s="24">
        <v>0</v>
      </c>
      <c r="I219" s="24">
        <v>19186.117396566569</v>
      </c>
      <c r="J219" s="24">
        <v>18650.204480164921</v>
      </c>
    </row>
    <row r="220" spans="1:10" x14ac:dyDescent="0.3">
      <c r="A220" s="22">
        <f t="shared" si="43"/>
        <v>205</v>
      </c>
      <c r="B220" s="29" t="s">
        <v>142</v>
      </c>
      <c r="C220" s="29" t="s">
        <v>285</v>
      </c>
      <c r="D220" s="24">
        <v>3776.2369912217996</v>
      </c>
      <c r="E220" s="24">
        <v>160.38712435501822</v>
      </c>
      <c r="F220" s="24">
        <v>253.19999999999996</v>
      </c>
      <c r="G220" s="24">
        <v>547.11193000000037</v>
      </c>
      <c r="H220" s="24">
        <v>0</v>
      </c>
      <c r="I220" s="24">
        <v>3136.3121855768236</v>
      </c>
      <c r="J220" s="24">
        <v>3454.520853400405</v>
      </c>
    </row>
    <row r="221" spans="1:10" x14ac:dyDescent="0.3">
      <c r="A221" s="22">
        <f t="shared" si="43"/>
        <v>206</v>
      </c>
      <c r="B221" s="29" t="s">
        <v>143</v>
      </c>
      <c r="C221" s="29" t="s">
        <v>286</v>
      </c>
      <c r="D221" s="24">
        <v>3658.0890462571674</v>
      </c>
      <c r="E221" s="24">
        <v>323.89381878704404</v>
      </c>
      <c r="F221" s="24">
        <v>37.08</v>
      </c>
      <c r="G221" s="24">
        <v>11.442</v>
      </c>
      <c r="H221" s="24">
        <v>0</v>
      </c>
      <c r="I221" s="24">
        <v>3933.4608650442101</v>
      </c>
      <c r="J221" s="24">
        <v>3792.9788104353775</v>
      </c>
    </row>
    <row r="222" spans="1:10" x14ac:dyDescent="0.3">
      <c r="A222" s="22">
        <f t="shared" si="43"/>
        <v>207</v>
      </c>
      <c r="B222" s="29" t="s">
        <v>144</v>
      </c>
      <c r="C222" s="29" t="s">
        <v>287</v>
      </c>
      <c r="D222" s="24">
        <v>1231.4004436932014</v>
      </c>
      <c r="E222" s="24">
        <v>105.01893730348898</v>
      </c>
      <c r="F222" s="24">
        <v>25.200000000000006</v>
      </c>
      <c r="G222" s="24">
        <v>3.573</v>
      </c>
      <c r="H222" s="24">
        <v>0</v>
      </c>
      <c r="I222" s="24">
        <v>1307.6463809966931</v>
      </c>
      <c r="J222" s="24">
        <v>1268.7069457057987</v>
      </c>
    </row>
    <row r="223" spans="1:10" x14ac:dyDescent="0.3">
      <c r="A223" s="22">
        <f t="shared" si="43"/>
        <v>208</v>
      </c>
      <c r="B223" s="23" t="s">
        <v>728</v>
      </c>
      <c r="C223" s="23"/>
      <c r="D223" s="27">
        <f>SUM(D216:D222)</f>
        <v>33208.410806718239</v>
      </c>
      <c r="E223" s="27">
        <f t="shared" ref="E223:J223" si="45">SUM(E216:E222)</f>
        <v>2268.3033669082424</v>
      </c>
      <c r="F223" s="27">
        <f>SUM(F216:F222)</f>
        <v>1058.4000000000001</v>
      </c>
      <c r="G223" s="27">
        <f t="shared" ref="G223" si="46">SUM(G216:G222)</f>
        <v>638.14693000000034</v>
      </c>
      <c r="H223" s="27">
        <f t="shared" si="45"/>
        <v>0</v>
      </c>
      <c r="I223" s="27">
        <f t="shared" si="45"/>
        <v>33780.167243626478</v>
      </c>
      <c r="J223" s="27">
        <f t="shared" si="45"/>
        <v>33472.135611881298</v>
      </c>
    </row>
    <row r="224" spans="1:10" x14ac:dyDescent="0.3">
      <c r="A224" s="22">
        <f t="shared" si="43"/>
        <v>209</v>
      </c>
      <c r="B224" s="23"/>
      <c r="C224" s="23"/>
      <c r="D224" s="24"/>
      <c r="E224" s="24"/>
      <c r="F224" s="24"/>
      <c r="G224" s="24"/>
      <c r="H224" s="24"/>
      <c r="I224" s="24"/>
      <c r="J224" s="24"/>
    </row>
    <row r="225" spans="1:10" x14ac:dyDescent="0.3">
      <c r="A225" s="22">
        <f t="shared" si="43"/>
        <v>210</v>
      </c>
      <c r="B225" s="29" t="s">
        <v>145</v>
      </c>
      <c r="C225" s="29" t="s">
        <v>282</v>
      </c>
      <c r="D225" s="24">
        <v>7532.819145042291</v>
      </c>
      <c r="E225" s="24">
        <v>190.66642596410932</v>
      </c>
      <c r="F225" s="24">
        <v>2.4</v>
      </c>
      <c r="G225" s="24">
        <v>6.8670000000000009</v>
      </c>
      <c r="H225" s="24">
        <v>0</v>
      </c>
      <c r="I225" s="24">
        <v>7714.218571006405</v>
      </c>
      <c r="J225" s="24">
        <v>7623.3108205690405</v>
      </c>
    </row>
    <row r="226" spans="1:10" x14ac:dyDescent="0.3">
      <c r="A226" s="22">
        <f t="shared" si="43"/>
        <v>211</v>
      </c>
      <c r="B226" s="29" t="s">
        <v>146</v>
      </c>
      <c r="C226" s="29" t="s">
        <v>283</v>
      </c>
      <c r="D226" s="24">
        <v>5578.8249676759024</v>
      </c>
      <c r="E226" s="24">
        <v>206.43252019197541</v>
      </c>
      <c r="F226" s="24">
        <v>0.3600000000000001</v>
      </c>
      <c r="G226" s="24">
        <v>5.4070000000000009</v>
      </c>
      <c r="H226" s="24">
        <v>0</v>
      </c>
      <c r="I226" s="24">
        <v>5779.4904878678808</v>
      </c>
      <c r="J226" s="24">
        <v>5678.977523936047</v>
      </c>
    </row>
    <row r="227" spans="1:10" x14ac:dyDescent="0.3">
      <c r="A227" s="22">
        <f t="shared" si="43"/>
        <v>212</v>
      </c>
      <c r="B227" s="29" t="s">
        <v>147</v>
      </c>
      <c r="C227" s="29" t="s">
        <v>284</v>
      </c>
      <c r="D227" s="24">
        <v>45481.574144970684</v>
      </c>
      <c r="E227" s="24">
        <v>2425.869063333178</v>
      </c>
      <c r="F227" s="24">
        <v>352.13666666666631</v>
      </c>
      <c r="G227" s="24">
        <v>53.267000000000003</v>
      </c>
      <c r="H227" s="24">
        <v>0</v>
      </c>
      <c r="I227" s="24">
        <v>47502.039541637168</v>
      </c>
      <c r="J227" s="24">
        <v>46490.735345882094</v>
      </c>
    </row>
    <row r="228" spans="1:10" x14ac:dyDescent="0.3">
      <c r="A228" s="22">
        <f t="shared" si="43"/>
        <v>213</v>
      </c>
      <c r="B228" s="29" t="s">
        <v>148</v>
      </c>
      <c r="C228" s="29" t="s">
        <v>284</v>
      </c>
      <c r="D228" s="24">
        <v>-1041.9601889999899</v>
      </c>
      <c r="E228" s="24">
        <v>192.64126688549993</v>
      </c>
      <c r="F228" s="24">
        <v>0</v>
      </c>
      <c r="G228" s="24">
        <v>0</v>
      </c>
      <c r="H228" s="24">
        <v>0</v>
      </c>
      <c r="I228" s="24">
        <v>-849.31892211449906</v>
      </c>
      <c r="J228" s="24">
        <v>-945.63955555724829</v>
      </c>
    </row>
    <row r="229" spans="1:10" x14ac:dyDescent="0.3">
      <c r="A229" s="22">
        <f t="shared" si="43"/>
        <v>214</v>
      </c>
      <c r="B229" s="29" t="s">
        <v>149</v>
      </c>
      <c r="C229" s="29" t="s">
        <v>285</v>
      </c>
      <c r="D229" s="24">
        <v>12897.918199376729</v>
      </c>
      <c r="E229" s="24">
        <v>429.11053907478924</v>
      </c>
      <c r="F229" s="24">
        <v>0</v>
      </c>
      <c r="G229" s="24">
        <v>12.14</v>
      </c>
      <c r="H229" s="24">
        <v>0</v>
      </c>
      <c r="I229" s="24">
        <v>13314.888738451567</v>
      </c>
      <c r="J229" s="24">
        <v>13106.006217781855</v>
      </c>
    </row>
    <row r="230" spans="1:10" x14ac:dyDescent="0.3">
      <c r="A230" s="22">
        <f t="shared" si="43"/>
        <v>215</v>
      </c>
      <c r="B230" s="29" t="s">
        <v>150</v>
      </c>
      <c r="C230" s="29" t="s">
        <v>286</v>
      </c>
      <c r="D230" s="24">
        <v>4288.9727963942214</v>
      </c>
      <c r="E230" s="24">
        <v>251.97925535553298</v>
      </c>
      <c r="F230" s="24">
        <v>1.4400000000000004</v>
      </c>
      <c r="G230" s="24">
        <v>4.8040000000000003</v>
      </c>
      <c r="H230" s="24">
        <v>0</v>
      </c>
      <c r="I230" s="24">
        <v>4534.7080517497552</v>
      </c>
      <c r="J230" s="24">
        <v>4411.6658353350649</v>
      </c>
    </row>
    <row r="231" spans="1:10" x14ac:dyDescent="0.3">
      <c r="A231" s="22">
        <f t="shared" si="43"/>
        <v>216</v>
      </c>
      <c r="B231" s="29" t="s">
        <v>151</v>
      </c>
      <c r="C231" s="29" t="s">
        <v>287</v>
      </c>
      <c r="D231" s="24">
        <v>547.09517572745222</v>
      </c>
      <c r="E231" s="24">
        <v>46.350108175134189</v>
      </c>
      <c r="F231" s="24">
        <v>0</v>
      </c>
      <c r="G231" s="24">
        <v>0.73399999999999999</v>
      </c>
      <c r="H231" s="24">
        <v>0</v>
      </c>
      <c r="I231" s="24">
        <v>592.71128390258707</v>
      </c>
      <c r="J231" s="24">
        <v>569.87375120119657</v>
      </c>
    </row>
    <row r="232" spans="1:10" x14ac:dyDescent="0.3">
      <c r="A232" s="22">
        <f t="shared" si="43"/>
        <v>217</v>
      </c>
      <c r="B232" s="23" t="s">
        <v>729</v>
      </c>
      <c r="C232" s="23"/>
      <c r="D232" s="27">
        <f>SUM(D225:D231)</f>
        <v>75285.244240187283</v>
      </c>
      <c r="E232" s="27">
        <f t="shared" ref="E232:J232" si="47">SUM(E225:E231)</f>
        <v>3743.0491789802195</v>
      </c>
      <c r="F232" s="27">
        <f>SUM(F225:F231)</f>
        <v>356.3366666666663</v>
      </c>
      <c r="G232" s="27">
        <f t="shared" ref="G232" si="48">SUM(G225:G231)</f>
        <v>83.218999999999994</v>
      </c>
      <c r="H232" s="27">
        <f t="shared" si="47"/>
        <v>0</v>
      </c>
      <c r="I232" s="27">
        <f t="shared" si="47"/>
        <v>78588.737752500863</v>
      </c>
      <c r="J232" s="27">
        <f t="shared" si="47"/>
        <v>76934.92993914806</v>
      </c>
    </row>
    <row r="233" spans="1:10" x14ac:dyDescent="0.3">
      <c r="A233" s="22">
        <f t="shared" si="43"/>
        <v>218</v>
      </c>
      <c r="B233" s="23"/>
      <c r="C233" s="23"/>
      <c r="D233" s="24"/>
      <c r="E233" s="24"/>
      <c r="F233" s="24"/>
      <c r="G233" s="24"/>
      <c r="H233" s="24"/>
      <c r="I233" s="24"/>
      <c r="J233" s="24"/>
    </row>
    <row r="234" spans="1:10" x14ac:dyDescent="0.3">
      <c r="A234" s="22">
        <f t="shared" si="43"/>
        <v>219</v>
      </c>
      <c r="B234" s="29" t="s">
        <v>152</v>
      </c>
      <c r="C234" s="29" t="s">
        <v>282</v>
      </c>
      <c r="D234" s="24">
        <v>1663.0624106155101</v>
      </c>
      <c r="E234" s="24">
        <v>19.704821777227714</v>
      </c>
      <c r="F234" s="24">
        <v>2.0399999999999996</v>
      </c>
      <c r="G234" s="24">
        <v>0</v>
      </c>
      <c r="H234" s="24">
        <v>0</v>
      </c>
      <c r="I234" s="24">
        <v>1680.72723239273</v>
      </c>
      <c r="J234" s="24">
        <v>1671.8962719884423</v>
      </c>
    </row>
    <row r="235" spans="1:10" x14ac:dyDescent="0.3">
      <c r="A235" s="22">
        <f t="shared" si="43"/>
        <v>220</v>
      </c>
      <c r="B235" s="29" t="s">
        <v>153</v>
      </c>
      <c r="C235" s="29" t="s">
        <v>283</v>
      </c>
      <c r="D235" s="24">
        <v>1393.59731299999</v>
      </c>
      <c r="E235" s="24">
        <v>19.878728999999986</v>
      </c>
      <c r="F235" s="24">
        <v>46.919999999999987</v>
      </c>
      <c r="G235" s="24">
        <v>0</v>
      </c>
      <c r="H235" s="24">
        <v>0</v>
      </c>
      <c r="I235" s="24">
        <v>1366.5560419999899</v>
      </c>
      <c r="J235" s="24">
        <v>1380.1132359999899</v>
      </c>
    </row>
    <row r="236" spans="1:10" x14ac:dyDescent="0.3">
      <c r="A236" s="22">
        <f t="shared" si="43"/>
        <v>221</v>
      </c>
      <c r="B236" s="29" t="s">
        <v>154</v>
      </c>
      <c r="C236" s="29" t="s">
        <v>284</v>
      </c>
      <c r="D236" s="24">
        <v>20419.4951965</v>
      </c>
      <c r="E236" s="24">
        <v>359.04318450000005</v>
      </c>
      <c r="F236" s="24">
        <v>0.8400000000000003</v>
      </c>
      <c r="G236" s="24">
        <v>0</v>
      </c>
      <c r="H236" s="24">
        <v>0</v>
      </c>
      <c r="I236" s="24">
        <v>20777.698381000002</v>
      </c>
      <c r="J236" s="24">
        <v>20598.597706333294</v>
      </c>
    </row>
    <row r="237" spans="1:10" x14ac:dyDescent="0.3">
      <c r="A237" s="22">
        <f t="shared" si="43"/>
        <v>222</v>
      </c>
      <c r="B237" s="29" t="s">
        <v>155</v>
      </c>
      <c r="C237" s="29" t="s">
        <v>285</v>
      </c>
      <c r="D237" s="24">
        <v>3596.0008998547801</v>
      </c>
      <c r="E237" s="24">
        <v>47.821269841584268</v>
      </c>
      <c r="F237" s="24">
        <v>0</v>
      </c>
      <c r="G237" s="24">
        <v>0</v>
      </c>
      <c r="H237" s="24">
        <v>0</v>
      </c>
      <c r="I237" s="24">
        <v>3643.8221696963601</v>
      </c>
      <c r="J237" s="24">
        <v>3619.9115347755692</v>
      </c>
    </row>
    <row r="238" spans="1:10" x14ac:dyDescent="0.3">
      <c r="A238" s="22">
        <f t="shared" si="43"/>
        <v>223</v>
      </c>
      <c r="B238" s="29" t="s">
        <v>156</v>
      </c>
      <c r="C238" s="29" t="s">
        <v>286</v>
      </c>
      <c r="D238" s="24">
        <v>3769.83700491831</v>
      </c>
      <c r="E238" s="24">
        <v>76.03715136633636</v>
      </c>
      <c r="F238" s="24">
        <v>1.6800000000000006</v>
      </c>
      <c r="G238" s="24">
        <v>0</v>
      </c>
      <c r="H238" s="24">
        <v>0</v>
      </c>
      <c r="I238" s="24">
        <v>3844.19415628465</v>
      </c>
      <c r="J238" s="24">
        <v>3807.017626565178</v>
      </c>
    </row>
    <row r="239" spans="1:10" x14ac:dyDescent="0.3">
      <c r="A239" s="22">
        <f t="shared" si="43"/>
        <v>224</v>
      </c>
      <c r="B239" s="29" t="s">
        <v>157</v>
      </c>
      <c r="C239" s="29" t="s">
        <v>287</v>
      </c>
      <c r="D239" s="24">
        <v>176.57562490522801</v>
      </c>
      <c r="E239" s="24">
        <v>6.2660860784313757</v>
      </c>
      <c r="F239" s="24">
        <v>0</v>
      </c>
      <c r="G239" s="24">
        <v>0</v>
      </c>
      <c r="H239" s="24">
        <v>0</v>
      </c>
      <c r="I239" s="24">
        <v>182.841710983659</v>
      </c>
      <c r="J239" s="24">
        <v>179.70866794444376</v>
      </c>
    </row>
    <row r="240" spans="1:10" x14ac:dyDescent="0.3">
      <c r="A240" s="22">
        <f t="shared" si="43"/>
        <v>225</v>
      </c>
      <c r="B240" s="23" t="s">
        <v>730</v>
      </c>
      <c r="C240" s="23"/>
      <c r="D240" s="27">
        <f>SUM(D234:D239)</f>
        <v>31018.568449793816</v>
      </c>
      <c r="E240" s="27">
        <f t="shared" ref="E240:J240" si="49">SUM(E234:E239)</f>
        <v>528.75124256357981</v>
      </c>
      <c r="F240" s="27">
        <f>SUM(F234:F239)</f>
        <v>51.47999999999999</v>
      </c>
      <c r="G240" s="27">
        <f t="shared" ref="G240" si="50">SUM(G234:G239)</f>
        <v>0</v>
      </c>
      <c r="H240" s="27">
        <f t="shared" si="49"/>
        <v>0</v>
      </c>
      <c r="I240" s="27">
        <f t="shared" si="49"/>
        <v>31495.839692357393</v>
      </c>
      <c r="J240" s="27">
        <f t="shared" si="49"/>
        <v>31257.245043606916</v>
      </c>
    </row>
    <row r="241" spans="1:10" x14ac:dyDescent="0.3">
      <c r="A241" s="22">
        <f t="shared" si="43"/>
        <v>226</v>
      </c>
      <c r="B241" s="23"/>
      <c r="C241" s="23"/>
      <c r="D241" s="24"/>
      <c r="E241" s="24"/>
      <c r="F241" s="24"/>
      <c r="G241" s="24"/>
      <c r="H241" s="24"/>
      <c r="I241" s="24"/>
      <c r="J241" s="24"/>
    </row>
    <row r="242" spans="1:10" x14ac:dyDescent="0.3">
      <c r="A242" s="22">
        <f t="shared" si="43"/>
        <v>227</v>
      </c>
      <c r="B242" s="29" t="s">
        <v>158</v>
      </c>
      <c r="C242" s="29" t="s">
        <v>282</v>
      </c>
      <c r="D242" s="24">
        <v>728.00636928828703</v>
      </c>
      <c r="E242" s="24">
        <v>38.042190347720592</v>
      </c>
      <c r="F242" s="24">
        <v>0</v>
      </c>
      <c r="G242" s="24">
        <v>0</v>
      </c>
      <c r="H242" s="24">
        <v>0</v>
      </c>
      <c r="I242" s="24">
        <v>766.04855963600687</v>
      </c>
      <c r="J242" s="24">
        <v>747.02746446214701</v>
      </c>
    </row>
    <row r="243" spans="1:10" x14ac:dyDescent="0.3">
      <c r="A243" s="22">
        <f t="shared" si="43"/>
        <v>228</v>
      </c>
      <c r="B243" s="29" t="s">
        <v>159</v>
      </c>
      <c r="C243" s="29" t="s">
        <v>283</v>
      </c>
      <c r="D243" s="24">
        <v>705.43402669159173</v>
      </c>
      <c r="E243" s="24">
        <v>220.55674302999483</v>
      </c>
      <c r="F243" s="24">
        <v>3.8399999999999994</v>
      </c>
      <c r="G243" s="24">
        <v>0</v>
      </c>
      <c r="H243" s="24">
        <v>0</v>
      </c>
      <c r="I243" s="24">
        <v>922.15076972158454</v>
      </c>
      <c r="J243" s="24">
        <v>813.80482633730742</v>
      </c>
    </row>
    <row r="244" spans="1:10" x14ac:dyDescent="0.3">
      <c r="A244" s="22">
        <f t="shared" si="43"/>
        <v>229</v>
      </c>
      <c r="B244" s="29" t="s">
        <v>160</v>
      </c>
      <c r="C244" s="29" t="s">
        <v>284</v>
      </c>
      <c r="D244" s="24">
        <v>30113.523604401871</v>
      </c>
      <c r="E244" s="24">
        <v>1496.1368666081271</v>
      </c>
      <c r="F244" s="24">
        <v>0</v>
      </c>
      <c r="G244" s="24">
        <v>0</v>
      </c>
      <c r="H244" s="24">
        <v>0</v>
      </c>
      <c r="I244" s="24">
        <v>31609.66047101</v>
      </c>
      <c r="J244" s="24">
        <v>30861.592037705934</v>
      </c>
    </row>
    <row r="245" spans="1:10" x14ac:dyDescent="0.3">
      <c r="A245" s="22">
        <f t="shared" si="43"/>
        <v>230</v>
      </c>
      <c r="B245" s="29" t="s">
        <v>161</v>
      </c>
      <c r="C245" s="29" t="s">
        <v>284</v>
      </c>
      <c r="D245" s="24">
        <v>-1554.378993</v>
      </c>
      <c r="E245" s="24">
        <v>0</v>
      </c>
      <c r="F245" s="24">
        <v>1460.1660750000001</v>
      </c>
      <c r="G245" s="24">
        <v>0</v>
      </c>
      <c r="H245" s="24">
        <v>0</v>
      </c>
      <c r="I245" s="24">
        <v>-3014.5450679999999</v>
      </c>
      <c r="J245" s="24">
        <v>-2340.6222641538461</v>
      </c>
    </row>
    <row r="246" spans="1:10" x14ac:dyDescent="0.3">
      <c r="A246" s="22">
        <f t="shared" si="43"/>
        <v>231</v>
      </c>
      <c r="B246" s="29" t="s">
        <v>162</v>
      </c>
      <c r="C246" s="29" t="s">
        <v>285</v>
      </c>
      <c r="D246" s="24">
        <v>10537.006749773289</v>
      </c>
      <c r="E246" s="24">
        <v>255.13786584386369</v>
      </c>
      <c r="F246" s="24">
        <v>116.16000000000003</v>
      </c>
      <c r="G246" s="24">
        <v>0</v>
      </c>
      <c r="H246" s="24">
        <v>0</v>
      </c>
      <c r="I246" s="24">
        <v>10675.984615617084</v>
      </c>
      <c r="J246" s="24">
        <v>10606.622720714999</v>
      </c>
    </row>
    <row r="247" spans="1:10" x14ac:dyDescent="0.3">
      <c r="A247" s="22">
        <f t="shared" si="43"/>
        <v>232</v>
      </c>
      <c r="B247" s="29" t="s">
        <v>163</v>
      </c>
      <c r="C247" s="29" t="s">
        <v>286</v>
      </c>
      <c r="D247" s="24">
        <v>4456.5755566766311</v>
      </c>
      <c r="E247" s="24">
        <v>174.39752942422027</v>
      </c>
      <c r="F247" s="24">
        <v>5.5200000000000005</v>
      </c>
      <c r="G247" s="24">
        <v>0</v>
      </c>
      <c r="H247" s="24">
        <v>0</v>
      </c>
      <c r="I247" s="24">
        <v>4625.453086100847</v>
      </c>
      <c r="J247" s="24">
        <v>4541.021795326038</v>
      </c>
    </row>
    <row r="248" spans="1:10" x14ac:dyDescent="0.3">
      <c r="A248" s="22">
        <f t="shared" si="43"/>
        <v>233</v>
      </c>
      <c r="B248" s="29" t="s">
        <v>164</v>
      </c>
      <c r="C248" s="29" t="s">
        <v>287</v>
      </c>
      <c r="D248" s="24">
        <v>103.76196499542628</v>
      </c>
      <c r="E248" s="24">
        <v>4.414539849952722</v>
      </c>
      <c r="F248" s="24">
        <v>0</v>
      </c>
      <c r="G248" s="24">
        <v>0</v>
      </c>
      <c r="H248" s="24">
        <v>0</v>
      </c>
      <c r="I248" s="24">
        <v>108.17650484537884</v>
      </c>
      <c r="J248" s="24">
        <v>105.96923492040277</v>
      </c>
    </row>
    <row r="249" spans="1:10" x14ac:dyDescent="0.3">
      <c r="A249" s="22">
        <f t="shared" si="43"/>
        <v>234</v>
      </c>
      <c r="B249" s="23" t="s">
        <v>731</v>
      </c>
      <c r="C249" s="23"/>
      <c r="D249" s="27">
        <f>SUM(D242:D248)</f>
        <v>45089.929278827098</v>
      </c>
      <c r="E249" s="27">
        <f t="shared" ref="E249:J249" si="51">SUM(E242:E248)</f>
        <v>2188.6857351038793</v>
      </c>
      <c r="F249" s="27">
        <f>SUM(F242:F248)</f>
        <v>1585.6860750000001</v>
      </c>
      <c r="G249" s="27">
        <f t="shared" ref="G249" si="52">SUM(G242:G248)</f>
        <v>0</v>
      </c>
      <c r="H249" s="27">
        <f t="shared" si="51"/>
        <v>0</v>
      </c>
      <c r="I249" s="27">
        <f t="shared" si="51"/>
        <v>45692.928938930905</v>
      </c>
      <c r="J249" s="27">
        <f t="shared" si="51"/>
        <v>45335.415815312983</v>
      </c>
    </row>
    <row r="250" spans="1:10" x14ac:dyDescent="0.3">
      <c r="A250" s="22">
        <f t="shared" si="43"/>
        <v>235</v>
      </c>
      <c r="B250" s="23"/>
      <c r="C250" s="23"/>
      <c r="D250" s="24"/>
      <c r="E250" s="24"/>
      <c r="F250" s="24"/>
      <c r="G250" s="24"/>
      <c r="H250" s="24"/>
      <c r="I250" s="24"/>
      <c r="J250" s="24"/>
    </row>
    <row r="251" spans="1:10" x14ac:dyDescent="0.3">
      <c r="A251" s="22">
        <f t="shared" si="43"/>
        <v>236</v>
      </c>
      <c r="B251" s="29" t="s">
        <v>165</v>
      </c>
      <c r="C251" s="29" t="s">
        <v>287</v>
      </c>
      <c r="D251" s="24">
        <v>44.96</v>
      </c>
      <c r="E251" s="24">
        <v>0</v>
      </c>
      <c r="F251" s="24">
        <v>0</v>
      </c>
      <c r="G251" s="24">
        <v>0</v>
      </c>
      <c r="H251" s="24">
        <v>0</v>
      </c>
      <c r="I251" s="24">
        <v>44.96</v>
      </c>
      <c r="J251" s="24">
        <v>44.959999999999994</v>
      </c>
    </row>
    <row r="252" spans="1:10" x14ac:dyDescent="0.3">
      <c r="A252" s="22">
        <f t="shared" si="43"/>
        <v>237</v>
      </c>
      <c r="B252" s="23"/>
      <c r="C252" s="23"/>
      <c r="D252" s="24"/>
      <c r="E252" s="24"/>
      <c r="F252" s="24"/>
      <c r="G252" s="24"/>
      <c r="H252" s="24"/>
      <c r="I252" s="24"/>
      <c r="J252" s="24"/>
    </row>
    <row r="253" spans="1:10" x14ac:dyDescent="0.3">
      <c r="A253" s="22">
        <f t="shared" si="43"/>
        <v>238</v>
      </c>
      <c r="B253" s="29" t="s">
        <v>382</v>
      </c>
      <c r="C253" s="29" t="s">
        <v>282</v>
      </c>
      <c r="D253" s="24">
        <v>27.92</v>
      </c>
      <c r="E253" s="24">
        <v>0</v>
      </c>
      <c r="F253" s="24">
        <v>0</v>
      </c>
      <c r="G253" s="24">
        <v>0</v>
      </c>
      <c r="H253" s="24">
        <v>0</v>
      </c>
      <c r="I253" s="24">
        <v>27.92</v>
      </c>
      <c r="J253" s="24">
        <v>27.920000000000012</v>
      </c>
    </row>
    <row r="254" spans="1:10" x14ac:dyDescent="0.3">
      <c r="A254" s="22">
        <f t="shared" si="43"/>
        <v>239</v>
      </c>
      <c r="B254" s="29" t="s">
        <v>383</v>
      </c>
      <c r="C254" s="29" t="s">
        <v>283</v>
      </c>
      <c r="D254" s="24">
        <v>10.79</v>
      </c>
      <c r="E254" s="24">
        <v>0</v>
      </c>
      <c r="F254" s="24">
        <v>0</v>
      </c>
      <c r="G254" s="24">
        <v>0</v>
      </c>
      <c r="H254" s="24">
        <v>0</v>
      </c>
      <c r="I254" s="24">
        <v>10.79</v>
      </c>
      <c r="J254" s="24">
        <v>10.789999999999996</v>
      </c>
    </row>
    <row r="255" spans="1:10" x14ac:dyDescent="0.3">
      <c r="A255" s="22">
        <f t="shared" si="43"/>
        <v>240</v>
      </c>
      <c r="B255" s="29" t="s">
        <v>384</v>
      </c>
      <c r="C255" s="29" t="s">
        <v>284</v>
      </c>
      <c r="D255" s="24">
        <v>13.27</v>
      </c>
      <c r="E255" s="24">
        <v>0</v>
      </c>
      <c r="F255" s="24">
        <v>0</v>
      </c>
      <c r="G255" s="24">
        <v>0</v>
      </c>
      <c r="H255" s="24">
        <v>0</v>
      </c>
      <c r="I255" s="24">
        <v>13.27</v>
      </c>
      <c r="J255" s="24">
        <v>13.270000000000001</v>
      </c>
    </row>
    <row r="256" spans="1:10" x14ac:dyDescent="0.3">
      <c r="A256" s="22">
        <f t="shared" si="43"/>
        <v>241</v>
      </c>
      <c r="B256" s="29" t="s">
        <v>385</v>
      </c>
      <c r="C256" s="29" t="s">
        <v>285</v>
      </c>
      <c r="D256" s="24">
        <v>2.4900000000000002</v>
      </c>
      <c r="E256" s="24">
        <v>0</v>
      </c>
      <c r="F256" s="24">
        <v>0</v>
      </c>
      <c r="G256" s="24">
        <v>0</v>
      </c>
      <c r="H256" s="24">
        <v>0</v>
      </c>
      <c r="I256" s="24">
        <v>2.4900000000000002</v>
      </c>
      <c r="J256" s="24">
        <v>2.4900000000000011</v>
      </c>
    </row>
    <row r="257" spans="1:10" x14ac:dyDescent="0.3">
      <c r="A257" s="22">
        <f t="shared" si="43"/>
        <v>242</v>
      </c>
      <c r="B257" s="29" t="s">
        <v>386</v>
      </c>
      <c r="C257" s="29" t="s">
        <v>286</v>
      </c>
      <c r="D257" s="24">
        <v>-20.74</v>
      </c>
      <c r="E257" s="24">
        <v>0</v>
      </c>
      <c r="F257" s="24">
        <v>0</v>
      </c>
      <c r="G257" s="24">
        <v>0</v>
      </c>
      <c r="H257" s="24">
        <v>0</v>
      </c>
      <c r="I257" s="24">
        <v>-20.74</v>
      </c>
      <c r="J257" s="24">
        <v>-20.740000000000002</v>
      </c>
    </row>
    <row r="258" spans="1:10" x14ac:dyDescent="0.3">
      <c r="A258" s="22">
        <f t="shared" si="43"/>
        <v>243</v>
      </c>
      <c r="B258" s="29" t="s">
        <v>387</v>
      </c>
      <c r="C258" s="29" t="s">
        <v>287</v>
      </c>
      <c r="D258" s="24">
        <v>365.9</v>
      </c>
      <c r="E258" s="24">
        <v>0</v>
      </c>
      <c r="F258" s="24">
        <v>0</v>
      </c>
      <c r="G258" s="24">
        <v>0</v>
      </c>
      <c r="H258" s="24">
        <v>0</v>
      </c>
      <c r="I258" s="24">
        <v>365.9</v>
      </c>
      <c r="J258" s="24">
        <v>365.9</v>
      </c>
    </row>
    <row r="259" spans="1:10" x14ac:dyDescent="0.3">
      <c r="A259" s="22">
        <f t="shared" si="43"/>
        <v>244</v>
      </c>
      <c r="B259" s="23" t="s">
        <v>732</v>
      </c>
      <c r="C259" s="23"/>
      <c r="D259" s="27">
        <f>SUM(D253:D258)</f>
        <v>399.63</v>
      </c>
      <c r="E259" s="27">
        <f t="shared" ref="E259:J259" si="53">SUM(E253:E258)</f>
        <v>0</v>
      </c>
      <c r="F259" s="27">
        <f>SUM(F253:F258)</f>
        <v>0</v>
      </c>
      <c r="G259" s="27">
        <f t="shared" si="53"/>
        <v>0</v>
      </c>
      <c r="H259" s="27">
        <f t="shared" si="53"/>
        <v>0</v>
      </c>
      <c r="I259" s="27">
        <f t="shared" si="53"/>
        <v>399.63</v>
      </c>
      <c r="J259" s="27">
        <f t="shared" si="53"/>
        <v>399.63</v>
      </c>
    </row>
    <row r="260" spans="1:10" x14ac:dyDescent="0.3">
      <c r="A260" s="22">
        <f t="shared" si="43"/>
        <v>245</v>
      </c>
      <c r="B260" s="23"/>
      <c r="C260" s="23"/>
      <c r="D260" s="24"/>
      <c r="E260" s="24"/>
      <c r="F260" s="24"/>
      <c r="G260" s="24"/>
      <c r="H260" s="24"/>
      <c r="I260" s="24"/>
      <c r="J260" s="24"/>
    </row>
    <row r="261" spans="1:10" x14ac:dyDescent="0.3">
      <c r="A261" s="22">
        <f t="shared" si="43"/>
        <v>246</v>
      </c>
      <c r="B261" s="29" t="s">
        <v>388</v>
      </c>
      <c r="C261" s="29" t="s">
        <v>282</v>
      </c>
      <c r="D261" s="24">
        <v>2486.358718858723</v>
      </c>
      <c r="E261" s="24">
        <v>220.7225905433834</v>
      </c>
      <c r="F261" s="24">
        <v>12.600000000000003</v>
      </c>
      <c r="G261" s="24">
        <v>13.030000000000001</v>
      </c>
      <c r="H261" s="24">
        <v>0</v>
      </c>
      <c r="I261" s="24">
        <v>2681.451309402109</v>
      </c>
      <c r="J261" s="24">
        <v>2586.831418841422</v>
      </c>
    </row>
    <row r="262" spans="1:10" x14ac:dyDescent="0.3">
      <c r="A262" s="22">
        <f t="shared" si="43"/>
        <v>247</v>
      </c>
      <c r="B262" s="29" t="s">
        <v>389</v>
      </c>
      <c r="C262" s="29" t="s">
        <v>283</v>
      </c>
      <c r="D262" s="24">
        <v>4453.3250366915036</v>
      </c>
      <c r="E262" s="24">
        <v>250.42743422057865</v>
      </c>
      <c r="F262" s="24">
        <v>0</v>
      </c>
      <c r="G262" s="24">
        <v>17.84</v>
      </c>
      <c r="H262" s="24">
        <v>0</v>
      </c>
      <c r="I262" s="24">
        <v>4685.9124709120879</v>
      </c>
      <c r="J262" s="24">
        <v>4574.0460092356479</v>
      </c>
    </row>
    <row r="263" spans="1:10" x14ac:dyDescent="0.3">
      <c r="A263" s="22">
        <f t="shared" si="43"/>
        <v>248</v>
      </c>
      <c r="B263" s="29" t="s">
        <v>390</v>
      </c>
      <c r="C263" s="29" t="s">
        <v>284</v>
      </c>
      <c r="D263" s="24">
        <v>15221.839903732684</v>
      </c>
      <c r="E263" s="24">
        <v>1214.8784007082893</v>
      </c>
      <c r="F263" s="24">
        <v>319.92000000000007</v>
      </c>
      <c r="G263" s="24">
        <v>80.444000000000003</v>
      </c>
      <c r="H263" s="24">
        <v>0</v>
      </c>
      <c r="I263" s="24">
        <v>16036.354304440973</v>
      </c>
      <c r="J263" s="24">
        <v>15650.014227053665</v>
      </c>
    </row>
    <row r="264" spans="1:10" x14ac:dyDescent="0.3">
      <c r="A264" s="22">
        <f t="shared" si="43"/>
        <v>249</v>
      </c>
      <c r="B264" s="29" t="s">
        <v>391</v>
      </c>
      <c r="C264" s="29" t="s">
        <v>285</v>
      </c>
      <c r="D264" s="24">
        <v>4025.3897166126908</v>
      </c>
      <c r="E264" s="24">
        <v>307.95003415512036</v>
      </c>
      <c r="F264" s="24">
        <v>131.64000000000001</v>
      </c>
      <c r="G264" s="24">
        <v>20.276000000000003</v>
      </c>
      <c r="H264" s="24">
        <v>0</v>
      </c>
      <c r="I264" s="24">
        <v>4181.4237507678063</v>
      </c>
      <c r="J264" s="24">
        <v>4108.849341393453</v>
      </c>
    </row>
    <row r="265" spans="1:10" x14ac:dyDescent="0.3">
      <c r="A265" s="22">
        <f t="shared" si="43"/>
        <v>250</v>
      </c>
      <c r="B265" s="29" t="s">
        <v>392</v>
      </c>
      <c r="C265" s="29" t="s">
        <v>286</v>
      </c>
      <c r="D265" s="24">
        <v>1646.1467806584776</v>
      </c>
      <c r="E265" s="24">
        <v>228.64372665854506</v>
      </c>
      <c r="F265" s="24">
        <v>0.3600000000000001</v>
      </c>
      <c r="G265" s="24">
        <v>17.876000000000001</v>
      </c>
      <c r="H265" s="24">
        <v>0</v>
      </c>
      <c r="I265" s="24">
        <v>1856.554507317019</v>
      </c>
      <c r="J265" s="24">
        <v>1755.7840540662373</v>
      </c>
    </row>
    <row r="266" spans="1:10" x14ac:dyDescent="0.3">
      <c r="A266" s="22">
        <f t="shared" si="43"/>
        <v>251</v>
      </c>
      <c r="B266" s="29" t="s">
        <v>393</v>
      </c>
      <c r="C266" s="29" t="s">
        <v>287</v>
      </c>
      <c r="D266" s="24">
        <v>423.29872495009067</v>
      </c>
      <c r="E266" s="24">
        <v>73.634565346177382</v>
      </c>
      <c r="F266" s="24">
        <v>3</v>
      </c>
      <c r="G266" s="24">
        <v>5.8120000000000003</v>
      </c>
      <c r="H266" s="24">
        <v>0</v>
      </c>
      <c r="I266" s="24">
        <v>488.12129029626789</v>
      </c>
      <c r="J266" s="24">
        <v>457.16002349458387</v>
      </c>
    </row>
    <row r="267" spans="1:10" x14ac:dyDescent="0.3">
      <c r="A267" s="22">
        <f t="shared" si="43"/>
        <v>252</v>
      </c>
      <c r="B267" s="23" t="s">
        <v>733</v>
      </c>
      <c r="C267" s="23"/>
      <c r="D267" s="27">
        <f>SUM(D261:D266)</f>
        <v>28256.358881504169</v>
      </c>
      <c r="E267" s="27">
        <f t="shared" ref="E267:J267" si="54">SUM(E261:E266)</f>
        <v>2296.2567516320942</v>
      </c>
      <c r="F267" s="27">
        <f>SUM(F261:F266)</f>
        <v>467.5200000000001</v>
      </c>
      <c r="G267" s="27">
        <f t="shared" si="54"/>
        <v>155.27800000000002</v>
      </c>
      <c r="H267" s="27">
        <f t="shared" si="54"/>
        <v>0</v>
      </c>
      <c r="I267" s="27">
        <f t="shared" si="54"/>
        <v>29929.817633136263</v>
      </c>
      <c r="J267" s="27">
        <f t="shared" si="54"/>
        <v>29132.685074085006</v>
      </c>
    </row>
    <row r="268" spans="1:10" x14ac:dyDescent="0.3">
      <c r="A268" s="22">
        <f t="shared" si="43"/>
        <v>253</v>
      </c>
      <c r="B268" s="23"/>
      <c r="C268" s="23"/>
      <c r="D268" s="24"/>
      <c r="E268" s="24"/>
      <c r="F268" s="24"/>
      <c r="G268" s="24"/>
      <c r="H268" s="24"/>
      <c r="I268" s="24"/>
      <c r="J268" s="24"/>
    </row>
    <row r="269" spans="1:10" x14ac:dyDescent="0.3">
      <c r="A269" s="22">
        <f t="shared" si="43"/>
        <v>254</v>
      </c>
      <c r="B269" s="29" t="s">
        <v>394</v>
      </c>
      <c r="C269" s="29" t="s">
        <v>282</v>
      </c>
      <c r="D269" s="24">
        <v>-282.35999999999899</v>
      </c>
      <c r="E269" s="24">
        <v>0</v>
      </c>
      <c r="F269" s="24">
        <v>0</v>
      </c>
      <c r="G269" s="24">
        <v>0</v>
      </c>
      <c r="H269" s="24">
        <v>0</v>
      </c>
      <c r="I269" s="24">
        <v>-282.35999999999899</v>
      </c>
      <c r="J269" s="24">
        <v>-282.35999999999888</v>
      </c>
    </row>
    <row r="270" spans="1:10" x14ac:dyDescent="0.3">
      <c r="A270" s="22">
        <f t="shared" si="43"/>
        <v>255</v>
      </c>
      <c r="B270" s="29" t="s">
        <v>395</v>
      </c>
      <c r="C270" s="29" t="s">
        <v>283</v>
      </c>
      <c r="D270" s="24">
        <v>1587.74</v>
      </c>
      <c r="E270" s="24">
        <v>0</v>
      </c>
      <c r="F270" s="24">
        <v>0</v>
      </c>
      <c r="G270" s="24">
        <v>0</v>
      </c>
      <c r="H270" s="24">
        <v>0</v>
      </c>
      <c r="I270" s="24">
        <v>1587.74</v>
      </c>
      <c r="J270" s="24">
        <v>1587.7400000000002</v>
      </c>
    </row>
    <row r="271" spans="1:10" x14ac:dyDescent="0.3">
      <c r="A271" s="22">
        <f t="shared" si="43"/>
        <v>256</v>
      </c>
      <c r="B271" s="29" t="s">
        <v>396</v>
      </c>
      <c r="C271" s="29" t="s">
        <v>284</v>
      </c>
      <c r="D271" s="24">
        <v>-4833.83</v>
      </c>
      <c r="E271" s="24">
        <v>0</v>
      </c>
      <c r="F271" s="24">
        <v>0</v>
      </c>
      <c r="G271" s="24">
        <v>0</v>
      </c>
      <c r="H271" s="24">
        <v>0</v>
      </c>
      <c r="I271" s="24">
        <v>-4833.83</v>
      </c>
      <c r="J271" s="24">
        <v>-4833.8300000000008</v>
      </c>
    </row>
    <row r="272" spans="1:10" x14ac:dyDescent="0.3">
      <c r="A272" s="22">
        <f t="shared" si="43"/>
        <v>257</v>
      </c>
      <c r="B272" s="29" t="s">
        <v>397</v>
      </c>
      <c r="C272" s="29" t="s">
        <v>285</v>
      </c>
      <c r="D272" s="24">
        <v>-1596.67</v>
      </c>
      <c r="E272" s="24">
        <v>0</v>
      </c>
      <c r="F272" s="24">
        <v>0</v>
      </c>
      <c r="G272" s="24">
        <v>0</v>
      </c>
      <c r="H272" s="24">
        <v>0</v>
      </c>
      <c r="I272" s="24">
        <v>-1596.67</v>
      </c>
      <c r="J272" s="24">
        <v>-1596.6699999999998</v>
      </c>
    </row>
    <row r="273" spans="1:10" x14ac:dyDescent="0.3">
      <c r="A273" s="22">
        <f t="shared" si="43"/>
        <v>258</v>
      </c>
      <c r="B273" s="29" t="s">
        <v>398</v>
      </c>
      <c r="C273" s="29" t="s">
        <v>286</v>
      </c>
      <c r="D273" s="24">
        <v>-1.58</v>
      </c>
      <c r="E273" s="24">
        <v>0</v>
      </c>
      <c r="F273" s="24">
        <v>0</v>
      </c>
      <c r="G273" s="24">
        <v>0</v>
      </c>
      <c r="H273" s="24">
        <v>0</v>
      </c>
      <c r="I273" s="24">
        <v>-1.58</v>
      </c>
      <c r="J273" s="24">
        <v>-1.5799999999999998</v>
      </c>
    </row>
    <row r="274" spans="1:10" x14ac:dyDescent="0.3">
      <c r="A274" s="22">
        <f t="shared" ref="A274:A337" si="55">+A273+1</f>
        <v>259</v>
      </c>
      <c r="B274" s="29" t="s">
        <v>399</v>
      </c>
      <c r="C274" s="29" t="s">
        <v>287</v>
      </c>
      <c r="D274" s="24">
        <v>-8.73</v>
      </c>
      <c r="E274" s="24">
        <v>0</v>
      </c>
      <c r="F274" s="24">
        <v>0</v>
      </c>
      <c r="G274" s="24">
        <v>0</v>
      </c>
      <c r="H274" s="24">
        <v>0</v>
      </c>
      <c r="I274" s="24">
        <v>-8.73</v>
      </c>
      <c r="J274" s="24">
        <v>-8.7300000000000022</v>
      </c>
    </row>
    <row r="275" spans="1:10" x14ac:dyDescent="0.3">
      <c r="A275" s="22">
        <f t="shared" si="55"/>
        <v>260</v>
      </c>
      <c r="B275" s="23" t="s">
        <v>734</v>
      </c>
      <c r="C275" s="23"/>
      <c r="D275" s="27">
        <f>SUM(D269:D274)</f>
        <v>-5135.4299999999985</v>
      </c>
      <c r="E275" s="27">
        <f t="shared" ref="E275:J275" si="56">SUM(E269:E274)</f>
        <v>0</v>
      </c>
      <c r="F275" s="27">
        <f>SUM(F269:F274)</f>
        <v>0</v>
      </c>
      <c r="G275" s="27">
        <f t="shared" ref="G275" si="57">SUM(G269:G274)</f>
        <v>0</v>
      </c>
      <c r="H275" s="27">
        <f t="shared" si="56"/>
        <v>0</v>
      </c>
      <c r="I275" s="27">
        <f t="shared" si="56"/>
        <v>-5135.4299999999985</v>
      </c>
      <c r="J275" s="27">
        <f t="shared" si="56"/>
        <v>-5135.4299999999985</v>
      </c>
    </row>
    <row r="276" spans="1:10" x14ac:dyDescent="0.3">
      <c r="A276" s="22">
        <f t="shared" si="55"/>
        <v>261</v>
      </c>
      <c r="B276" s="23"/>
      <c r="C276" s="23"/>
      <c r="D276" s="24"/>
      <c r="E276" s="24"/>
      <c r="F276" s="24"/>
      <c r="G276" s="24"/>
      <c r="H276" s="24"/>
      <c r="I276" s="24"/>
      <c r="J276" s="24"/>
    </row>
    <row r="277" spans="1:10" x14ac:dyDescent="0.3">
      <c r="A277" s="22">
        <f t="shared" si="55"/>
        <v>262</v>
      </c>
      <c r="B277" s="34" t="s">
        <v>735</v>
      </c>
      <c r="C277" s="34"/>
      <c r="D277" s="2">
        <f>SUM(D275,D267,D259,D251,D249,D240,D232,D223,D214,D206,D198,D188,D179,D171,D162)</f>
        <v>397725.08149679826</v>
      </c>
      <c r="E277" s="2">
        <f t="shared" ref="E277:J277" si="58">SUM(E275,E267,E259,E251,E249,E240,E232,E223,E214,E206,E198,E188,E179,E171,E162)</f>
        <v>17619.097678964128</v>
      </c>
      <c r="F277" s="2">
        <f t="shared" si="58"/>
        <v>3979.5027416666658</v>
      </c>
      <c r="G277" s="2">
        <f t="shared" si="58"/>
        <v>1660.2349300000005</v>
      </c>
      <c r="H277" s="2">
        <f t="shared" si="58"/>
        <v>0</v>
      </c>
      <c r="I277" s="2">
        <f t="shared" si="58"/>
        <v>409704.44150409568</v>
      </c>
      <c r="J277" s="2">
        <f t="shared" si="58"/>
        <v>403597.0756429265</v>
      </c>
    </row>
    <row r="278" spans="1:10" x14ac:dyDescent="0.3">
      <c r="A278" s="22">
        <f t="shared" si="55"/>
        <v>263</v>
      </c>
      <c r="B278" s="29"/>
      <c r="C278" s="29"/>
      <c r="D278" s="24"/>
      <c r="E278" s="24"/>
      <c r="F278" s="24"/>
      <c r="G278" s="24"/>
      <c r="H278" s="24"/>
      <c r="I278" s="24"/>
      <c r="J278" s="24"/>
    </row>
    <row r="279" spans="1:10" x14ac:dyDescent="0.3">
      <c r="A279" s="22">
        <f t="shared" si="55"/>
        <v>264</v>
      </c>
      <c r="B279" s="29" t="s">
        <v>166</v>
      </c>
      <c r="C279" s="29" t="s">
        <v>282</v>
      </c>
      <c r="D279" s="24">
        <v>702.35294532327509</v>
      </c>
      <c r="E279" s="24">
        <v>291.51426307993654</v>
      </c>
      <c r="F279" s="24">
        <v>0</v>
      </c>
      <c r="G279" s="24">
        <v>0</v>
      </c>
      <c r="H279" s="24">
        <v>0</v>
      </c>
      <c r="I279" s="24">
        <v>993.86720840321095</v>
      </c>
      <c r="J279" s="24">
        <v>848.11007686324297</v>
      </c>
    </row>
    <row r="280" spans="1:10" x14ac:dyDescent="0.3">
      <c r="A280" s="22">
        <f t="shared" si="55"/>
        <v>265</v>
      </c>
      <c r="B280" s="29" t="s">
        <v>167</v>
      </c>
      <c r="C280" s="29" t="s">
        <v>285</v>
      </c>
      <c r="D280" s="24">
        <v>11003.1285646083</v>
      </c>
      <c r="E280" s="24">
        <v>2924.8661461182255</v>
      </c>
      <c r="F280" s="24">
        <v>0</v>
      </c>
      <c r="G280" s="24">
        <v>0</v>
      </c>
      <c r="H280" s="24">
        <v>0</v>
      </c>
      <c r="I280" s="24">
        <v>13927.9947107265</v>
      </c>
      <c r="J280" s="24">
        <v>12465.561637667422</v>
      </c>
    </row>
    <row r="281" spans="1:10" x14ac:dyDescent="0.3">
      <c r="A281" s="22">
        <f t="shared" si="55"/>
        <v>266</v>
      </c>
      <c r="B281" s="29" t="s">
        <v>168</v>
      </c>
      <c r="C281" s="29" t="s">
        <v>286</v>
      </c>
      <c r="D281" s="24">
        <v>1119.2376859957201</v>
      </c>
      <c r="E281" s="24">
        <v>301.39006472261161</v>
      </c>
      <c r="F281" s="24">
        <v>0</v>
      </c>
      <c r="G281" s="24">
        <v>0</v>
      </c>
      <c r="H281" s="24">
        <v>0</v>
      </c>
      <c r="I281" s="24">
        <v>1420.6277507183299</v>
      </c>
      <c r="J281" s="24">
        <v>1269.9327183570272</v>
      </c>
    </row>
    <row r="282" spans="1:10" x14ac:dyDescent="0.3">
      <c r="A282" s="22">
        <f t="shared" si="55"/>
        <v>267</v>
      </c>
      <c r="B282" s="29" t="s">
        <v>169</v>
      </c>
      <c r="C282" s="29" t="s">
        <v>287</v>
      </c>
      <c r="D282" s="24">
        <v>1.03451398990495</v>
      </c>
      <c r="E282" s="24">
        <v>0.35455207989631782</v>
      </c>
      <c r="F282" s="24">
        <v>0</v>
      </c>
      <c r="G282" s="24">
        <v>0</v>
      </c>
      <c r="H282" s="24">
        <v>0</v>
      </c>
      <c r="I282" s="24">
        <v>1.38906606980127</v>
      </c>
      <c r="J282" s="24">
        <v>1.2117900298531123</v>
      </c>
    </row>
    <row r="283" spans="1:10" x14ac:dyDescent="0.3">
      <c r="A283" s="22">
        <f t="shared" si="55"/>
        <v>268</v>
      </c>
      <c r="B283" s="23" t="s">
        <v>736</v>
      </c>
      <c r="C283" s="23"/>
      <c r="D283" s="27">
        <f>SUM(D279:D282)</f>
        <v>12825.7537099172</v>
      </c>
      <c r="E283" s="27">
        <f t="shared" ref="E283:J283" si="59">SUM(E279:E282)</f>
        <v>3518.1250260006695</v>
      </c>
      <c r="F283" s="27">
        <f>SUM(F279:F282)</f>
        <v>0</v>
      </c>
      <c r="G283" s="27">
        <f t="shared" ref="G283" si="60">SUM(G279:G282)</f>
        <v>0</v>
      </c>
      <c r="H283" s="27">
        <f t="shared" si="59"/>
        <v>0</v>
      </c>
      <c r="I283" s="27">
        <f t="shared" si="59"/>
        <v>16343.878735917842</v>
      </c>
      <c r="J283" s="27">
        <f t="shared" si="59"/>
        <v>14584.816222917545</v>
      </c>
    </row>
    <row r="284" spans="1:10" x14ac:dyDescent="0.3">
      <c r="A284" s="22">
        <f t="shared" si="55"/>
        <v>269</v>
      </c>
      <c r="B284" s="29"/>
      <c r="C284" s="29"/>
      <c r="D284" s="24"/>
      <c r="E284" s="24"/>
      <c r="F284" s="24"/>
      <c r="G284" s="24"/>
      <c r="H284" s="24"/>
      <c r="I284" s="24"/>
      <c r="J284" s="24"/>
    </row>
    <row r="285" spans="1:10" x14ac:dyDescent="0.3">
      <c r="A285" s="22">
        <f t="shared" si="55"/>
        <v>270</v>
      </c>
      <c r="B285" s="29" t="s">
        <v>170</v>
      </c>
      <c r="C285" s="29" t="s">
        <v>282</v>
      </c>
      <c r="D285" s="24">
        <v>429.15933585798797</v>
      </c>
      <c r="E285" s="24">
        <v>80.808748026896865</v>
      </c>
      <c r="F285" s="24">
        <v>0</v>
      </c>
      <c r="G285" s="24">
        <v>0</v>
      </c>
      <c r="H285" s="24">
        <v>0</v>
      </c>
      <c r="I285" s="24">
        <v>509.968083884885</v>
      </c>
      <c r="J285" s="24">
        <v>469.5637098714364</v>
      </c>
    </row>
    <row r="286" spans="1:10" x14ac:dyDescent="0.3">
      <c r="A286" s="22">
        <f t="shared" si="55"/>
        <v>271</v>
      </c>
      <c r="B286" s="29" t="s">
        <v>171</v>
      </c>
      <c r="C286" s="29" t="s">
        <v>285</v>
      </c>
      <c r="D286" s="24">
        <v>16262.663579238</v>
      </c>
      <c r="E286" s="24">
        <v>3290.307306441518</v>
      </c>
      <c r="F286" s="24">
        <v>0</v>
      </c>
      <c r="G286" s="24">
        <v>0</v>
      </c>
      <c r="H286" s="24">
        <v>0</v>
      </c>
      <c r="I286" s="24">
        <v>19552.970885679497</v>
      </c>
      <c r="J286" s="24">
        <v>17907.817232458758</v>
      </c>
    </row>
    <row r="287" spans="1:10" x14ac:dyDescent="0.3">
      <c r="A287" s="22">
        <f t="shared" si="55"/>
        <v>272</v>
      </c>
      <c r="B287" s="29" t="s">
        <v>172</v>
      </c>
      <c r="C287" s="29" t="s">
        <v>286</v>
      </c>
      <c r="D287" s="24">
        <v>1514.4971112195099</v>
      </c>
      <c r="E287" s="24">
        <v>364.4621631485586</v>
      </c>
      <c r="F287" s="24">
        <v>0</v>
      </c>
      <c r="G287" s="24">
        <v>0</v>
      </c>
      <c r="H287" s="24">
        <v>0</v>
      </c>
      <c r="I287" s="24">
        <v>1878.9592743680701</v>
      </c>
      <c r="J287" s="24">
        <v>1696.7281927937865</v>
      </c>
    </row>
    <row r="288" spans="1:10" x14ac:dyDescent="0.3">
      <c r="A288" s="22">
        <f t="shared" si="55"/>
        <v>273</v>
      </c>
      <c r="B288" s="29" t="s">
        <v>173</v>
      </c>
      <c r="C288" s="29" t="s">
        <v>287</v>
      </c>
      <c r="D288" s="24">
        <v>105.51389113660399</v>
      </c>
      <c r="E288" s="24">
        <v>7.0451881821386415</v>
      </c>
      <c r="F288" s="24">
        <v>0</v>
      </c>
      <c r="G288" s="24">
        <v>0</v>
      </c>
      <c r="H288" s="24">
        <v>0</v>
      </c>
      <c r="I288" s="24">
        <v>112.5590793187426</v>
      </c>
      <c r="J288" s="24">
        <v>109.03648522767328</v>
      </c>
    </row>
    <row r="289" spans="1:10" x14ac:dyDescent="0.3">
      <c r="A289" s="22">
        <f t="shared" si="55"/>
        <v>274</v>
      </c>
      <c r="B289" s="23" t="s">
        <v>737</v>
      </c>
      <c r="C289" s="23"/>
      <c r="D289" s="27">
        <f>SUM(D285:D288)</f>
        <v>18311.833917452102</v>
      </c>
      <c r="E289" s="27">
        <f t="shared" ref="E289:J289" si="61">SUM(E285:E288)</f>
        <v>3742.6234057991119</v>
      </c>
      <c r="F289" s="27">
        <f>SUM(F285:F288)</f>
        <v>0</v>
      </c>
      <c r="G289" s="27">
        <f t="shared" ref="G289" si="62">SUM(G285:G288)</f>
        <v>0</v>
      </c>
      <c r="H289" s="27">
        <f t="shared" si="61"/>
        <v>0</v>
      </c>
      <c r="I289" s="27">
        <f t="shared" si="61"/>
        <v>22054.457323251194</v>
      </c>
      <c r="J289" s="27">
        <f t="shared" si="61"/>
        <v>20183.145620351654</v>
      </c>
    </row>
    <row r="290" spans="1:10" x14ac:dyDescent="0.3">
      <c r="A290" s="22">
        <f t="shared" si="55"/>
        <v>275</v>
      </c>
      <c r="B290" s="29"/>
      <c r="C290" s="29"/>
      <c r="D290" s="24"/>
      <c r="E290" s="24"/>
      <c r="F290" s="24"/>
      <c r="G290" s="24"/>
      <c r="H290" s="24"/>
      <c r="I290" s="24"/>
      <c r="J290" s="24"/>
    </row>
    <row r="291" spans="1:10" x14ac:dyDescent="0.3">
      <c r="A291" s="22">
        <f t="shared" si="55"/>
        <v>276</v>
      </c>
      <c r="B291" s="29" t="s">
        <v>174</v>
      </c>
      <c r="C291" s="29" t="s">
        <v>282</v>
      </c>
      <c r="D291" s="24">
        <v>484.48818647547199</v>
      </c>
      <c r="E291" s="24">
        <v>80.781497973242963</v>
      </c>
      <c r="F291" s="24">
        <v>0</v>
      </c>
      <c r="G291" s="24">
        <v>0</v>
      </c>
      <c r="H291" s="24">
        <v>0</v>
      </c>
      <c r="I291" s="24">
        <v>565.269684448715</v>
      </c>
      <c r="J291" s="24">
        <v>524.87893546209386</v>
      </c>
    </row>
    <row r="292" spans="1:10" x14ac:dyDescent="0.3">
      <c r="A292" s="22">
        <f t="shared" si="55"/>
        <v>277</v>
      </c>
      <c r="B292" s="29" t="s">
        <v>175</v>
      </c>
      <c r="C292" s="29" t="s">
        <v>285</v>
      </c>
      <c r="D292" s="24">
        <v>8482.0267150137497</v>
      </c>
      <c r="E292" s="24">
        <v>2485.070957469547</v>
      </c>
      <c r="F292" s="24">
        <v>0</v>
      </c>
      <c r="G292" s="24">
        <v>0</v>
      </c>
      <c r="H292" s="24">
        <v>0</v>
      </c>
      <c r="I292" s="24">
        <v>10967.0976724833</v>
      </c>
      <c r="J292" s="24">
        <v>9724.562193748523</v>
      </c>
    </row>
    <row r="293" spans="1:10" x14ac:dyDescent="0.3">
      <c r="A293" s="22">
        <f t="shared" si="55"/>
        <v>278</v>
      </c>
      <c r="B293" s="29" t="s">
        <v>176</v>
      </c>
      <c r="C293" s="29" t="s">
        <v>286</v>
      </c>
      <c r="D293" s="24">
        <v>1475.8069060142402</v>
      </c>
      <c r="E293" s="24">
        <v>359.87710910645342</v>
      </c>
      <c r="F293" s="24">
        <v>0</v>
      </c>
      <c r="G293" s="24">
        <v>0</v>
      </c>
      <c r="H293" s="24">
        <v>0</v>
      </c>
      <c r="I293" s="24">
        <v>1835.6840151207</v>
      </c>
      <c r="J293" s="24">
        <v>1655.74546056747</v>
      </c>
    </row>
    <row r="294" spans="1:10" x14ac:dyDescent="0.3">
      <c r="A294" s="22">
        <f t="shared" si="55"/>
        <v>279</v>
      </c>
      <c r="B294" s="23" t="s">
        <v>738</v>
      </c>
      <c r="C294" s="23"/>
      <c r="D294" s="27">
        <f>SUM(D291:D293)</f>
        <v>10442.321807503462</v>
      </c>
      <c r="E294" s="27">
        <f t="shared" ref="E294:J294" si="63">SUM(E291:E293)</f>
        <v>2925.7295645492432</v>
      </c>
      <c r="F294" s="27">
        <f>SUM(F291:F293)</f>
        <v>0</v>
      </c>
      <c r="G294" s="27">
        <f t="shared" ref="G294" si="64">SUM(G291:G293)</f>
        <v>0</v>
      </c>
      <c r="H294" s="27">
        <f t="shared" si="63"/>
        <v>0</v>
      </c>
      <c r="I294" s="27">
        <f t="shared" si="63"/>
        <v>13368.051372052714</v>
      </c>
      <c r="J294" s="27">
        <f t="shared" si="63"/>
        <v>11905.186589778086</v>
      </c>
    </row>
    <row r="295" spans="1:10" x14ac:dyDescent="0.3">
      <c r="A295" s="22">
        <f t="shared" si="55"/>
        <v>280</v>
      </c>
      <c r="B295" s="29"/>
      <c r="C295" s="29"/>
      <c r="D295" s="24"/>
      <c r="E295" s="24"/>
      <c r="F295" s="24"/>
      <c r="G295" s="24"/>
      <c r="H295" s="24"/>
      <c r="I295" s="24"/>
      <c r="J295" s="24"/>
    </row>
    <row r="296" spans="1:10" x14ac:dyDescent="0.3">
      <c r="A296" s="22">
        <f t="shared" si="55"/>
        <v>281</v>
      </c>
      <c r="B296" s="29" t="s">
        <v>177</v>
      </c>
      <c r="C296" s="29" t="s">
        <v>282</v>
      </c>
      <c r="D296" s="24">
        <v>820.66026888236399</v>
      </c>
      <c r="E296" s="24">
        <v>212.437624235307</v>
      </c>
      <c r="F296" s="24">
        <v>0</v>
      </c>
      <c r="G296" s="24">
        <v>0</v>
      </c>
      <c r="H296" s="24">
        <v>0</v>
      </c>
      <c r="I296" s="24">
        <v>1033.0978931176701</v>
      </c>
      <c r="J296" s="24">
        <v>926.87908100001687</v>
      </c>
    </row>
    <row r="297" spans="1:10" x14ac:dyDescent="0.3">
      <c r="A297" s="22">
        <f t="shared" si="55"/>
        <v>282</v>
      </c>
      <c r="B297" s="29" t="s">
        <v>178</v>
      </c>
      <c r="C297" s="29" t="s">
        <v>285</v>
      </c>
      <c r="D297" s="24">
        <v>10562.2018663451</v>
      </c>
      <c r="E297" s="24">
        <v>2564.2513560128646</v>
      </c>
      <c r="F297" s="24">
        <v>0</v>
      </c>
      <c r="G297" s="24">
        <v>0</v>
      </c>
      <c r="H297" s="24">
        <v>0</v>
      </c>
      <c r="I297" s="24">
        <v>13126.453222357901</v>
      </c>
      <c r="J297" s="24">
        <v>11844.327544351499</v>
      </c>
    </row>
    <row r="298" spans="1:10" x14ac:dyDescent="0.3">
      <c r="A298" s="22">
        <f t="shared" si="55"/>
        <v>283</v>
      </c>
      <c r="B298" s="29" t="s">
        <v>179</v>
      </c>
      <c r="C298" s="29" t="s">
        <v>286</v>
      </c>
      <c r="D298" s="24">
        <v>1645.2244033894799</v>
      </c>
      <c r="E298" s="24">
        <v>539.11844733397902</v>
      </c>
      <c r="F298" s="24">
        <v>0</v>
      </c>
      <c r="G298" s="24">
        <v>0</v>
      </c>
      <c r="H298" s="24">
        <v>0</v>
      </c>
      <c r="I298" s="24">
        <v>2184.3428507234598</v>
      </c>
      <c r="J298" s="24">
        <v>1914.7836270564662</v>
      </c>
    </row>
    <row r="299" spans="1:10" x14ac:dyDescent="0.3">
      <c r="A299" s="22">
        <f t="shared" si="55"/>
        <v>284</v>
      </c>
      <c r="B299" s="29" t="s">
        <v>180</v>
      </c>
      <c r="C299" s="29" t="s">
        <v>287</v>
      </c>
      <c r="D299" s="24">
        <v>3.29591999999999</v>
      </c>
      <c r="E299" s="24">
        <v>2.2059199999999994</v>
      </c>
      <c r="F299" s="24">
        <v>0</v>
      </c>
      <c r="G299" s="24">
        <v>0</v>
      </c>
      <c r="H299" s="24">
        <v>0</v>
      </c>
      <c r="I299" s="24">
        <v>5.5018399999999898</v>
      </c>
      <c r="J299" s="24">
        <v>4.3988799999999921</v>
      </c>
    </row>
    <row r="300" spans="1:10" x14ac:dyDescent="0.3">
      <c r="A300" s="22">
        <f t="shared" si="55"/>
        <v>285</v>
      </c>
      <c r="B300" s="23" t="s">
        <v>739</v>
      </c>
      <c r="C300" s="23"/>
      <c r="D300" s="27">
        <f>SUM(D296:D299)</f>
        <v>13031.382458616945</v>
      </c>
      <c r="E300" s="27">
        <f t="shared" ref="E300:J300" si="65">SUM(E296:E299)</f>
        <v>3318.0133475821503</v>
      </c>
      <c r="F300" s="27">
        <f>SUM(F296:F299)</f>
        <v>0</v>
      </c>
      <c r="G300" s="27">
        <f t="shared" ref="G300" si="66">SUM(G296:G299)</f>
        <v>0</v>
      </c>
      <c r="H300" s="27">
        <f t="shared" si="65"/>
        <v>0</v>
      </c>
      <c r="I300" s="27">
        <f t="shared" si="65"/>
        <v>16349.395806199032</v>
      </c>
      <c r="J300" s="27">
        <f t="shared" si="65"/>
        <v>14690.389132407983</v>
      </c>
    </row>
    <row r="301" spans="1:10" x14ac:dyDescent="0.3">
      <c r="A301" s="22">
        <f t="shared" si="55"/>
        <v>286</v>
      </c>
      <c r="B301" s="29"/>
      <c r="C301" s="29"/>
      <c r="D301" s="24"/>
      <c r="E301" s="24"/>
      <c r="F301" s="24"/>
      <c r="G301" s="24"/>
      <c r="H301" s="24"/>
      <c r="I301" s="24"/>
      <c r="J301" s="24"/>
    </row>
    <row r="302" spans="1:10" x14ac:dyDescent="0.3">
      <c r="A302" s="22">
        <f t="shared" si="55"/>
        <v>287</v>
      </c>
      <c r="B302" s="29" t="s">
        <v>181</v>
      </c>
      <c r="C302" s="29" t="s">
        <v>282</v>
      </c>
      <c r="D302" s="24">
        <v>341.616675187444</v>
      </c>
      <c r="E302" s="24">
        <v>88.716894749939499</v>
      </c>
      <c r="F302" s="24">
        <v>0</v>
      </c>
      <c r="G302" s="24">
        <v>0</v>
      </c>
      <c r="H302" s="24">
        <v>0</v>
      </c>
      <c r="I302" s="24">
        <v>430.33356993738397</v>
      </c>
      <c r="J302" s="24">
        <v>385.97512256241401</v>
      </c>
    </row>
    <row r="303" spans="1:10" x14ac:dyDescent="0.3">
      <c r="A303" s="22">
        <f t="shared" si="55"/>
        <v>288</v>
      </c>
      <c r="B303" s="29" t="s">
        <v>182</v>
      </c>
      <c r="C303" s="29" t="s">
        <v>285</v>
      </c>
      <c r="D303" s="24">
        <v>6167.5183282497301</v>
      </c>
      <c r="E303" s="24">
        <v>1532.9749161815334</v>
      </c>
      <c r="F303" s="24">
        <v>0</v>
      </c>
      <c r="G303" s="24">
        <v>0</v>
      </c>
      <c r="H303" s="24">
        <v>0</v>
      </c>
      <c r="I303" s="24">
        <v>7700.4932444312599</v>
      </c>
      <c r="J303" s="24">
        <v>6934.0057863404982</v>
      </c>
    </row>
    <row r="304" spans="1:10" x14ac:dyDescent="0.3">
      <c r="A304" s="22">
        <f t="shared" si="55"/>
        <v>289</v>
      </c>
      <c r="B304" s="29" t="s">
        <v>183</v>
      </c>
      <c r="C304" s="29" t="s">
        <v>286</v>
      </c>
      <c r="D304" s="24">
        <v>1426.8384524646101</v>
      </c>
      <c r="E304" s="24">
        <v>393.90382741593999</v>
      </c>
      <c r="F304" s="24">
        <v>0</v>
      </c>
      <c r="G304" s="24">
        <v>0</v>
      </c>
      <c r="H304" s="24">
        <v>0</v>
      </c>
      <c r="I304" s="24">
        <v>1820.7422798805501</v>
      </c>
      <c r="J304" s="24">
        <v>1623.7903661725784</v>
      </c>
    </row>
    <row r="305" spans="1:10" x14ac:dyDescent="0.3">
      <c r="A305" s="22">
        <f t="shared" si="55"/>
        <v>290</v>
      </c>
      <c r="B305" s="23" t="s">
        <v>740</v>
      </c>
      <c r="C305" s="23"/>
      <c r="D305" s="27">
        <f>SUM(D302:D304)</f>
        <v>7935.9734559017843</v>
      </c>
      <c r="E305" s="27">
        <f t="shared" ref="E305:J305" si="67">SUM(E302:E304)</f>
        <v>2015.5956383474129</v>
      </c>
      <c r="F305" s="27">
        <f>SUM(F302:F304)</f>
        <v>0</v>
      </c>
      <c r="G305" s="27">
        <f t="shared" ref="G305" si="68">SUM(G302:G304)</f>
        <v>0</v>
      </c>
      <c r="H305" s="27">
        <f t="shared" si="67"/>
        <v>0</v>
      </c>
      <c r="I305" s="27">
        <f t="shared" si="67"/>
        <v>9951.5690942491929</v>
      </c>
      <c r="J305" s="27">
        <f t="shared" si="67"/>
        <v>8943.7712750754908</v>
      </c>
    </row>
    <row r="306" spans="1:10" x14ac:dyDescent="0.3">
      <c r="A306" s="22">
        <f t="shared" si="55"/>
        <v>291</v>
      </c>
      <c r="B306" s="29"/>
      <c r="C306" s="29"/>
      <c r="D306" s="24"/>
      <c r="E306" s="24"/>
      <c r="F306" s="24"/>
      <c r="G306" s="24"/>
      <c r="H306" s="24"/>
      <c r="I306" s="24"/>
      <c r="J306" s="24"/>
    </row>
    <row r="307" spans="1:10" x14ac:dyDescent="0.3">
      <c r="A307" s="22">
        <f t="shared" si="55"/>
        <v>292</v>
      </c>
      <c r="B307" s="29" t="s">
        <v>184</v>
      </c>
      <c r="C307" s="29" t="s">
        <v>282</v>
      </c>
      <c r="D307" s="24">
        <v>392.83371599999901</v>
      </c>
      <c r="E307" s="24">
        <v>296.65371600000003</v>
      </c>
      <c r="F307" s="24">
        <v>0</v>
      </c>
      <c r="G307" s="24">
        <v>0</v>
      </c>
      <c r="H307" s="24">
        <v>0</v>
      </c>
      <c r="I307" s="24">
        <v>689.48743199999899</v>
      </c>
      <c r="J307" s="24">
        <v>541.16057399999909</v>
      </c>
    </row>
    <row r="308" spans="1:10" x14ac:dyDescent="0.3">
      <c r="A308" s="22">
        <f t="shared" si="55"/>
        <v>293</v>
      </c>
      <c r="B308" s="29" t="s">
        <v>185</v>
      </c>
      <c r="C308" s="29" t="s">
        <v>285</v>
      </c>
      <c r="D308" s="24">
        <v>3227.6840959999899</v>
      </c>
      <c r="E308" s="24">
        <v>2437.4640960000002</v>
      </c>
      <c r="F308" s="24">
        <v>0</v>
      </c>
      <c r="G308" s="24">
        <v>0</v>
      </c>
      <c r="H308" s="24">
        <v>0</v>
      </c>
      <c r="I308" s="24">
        <v>5665.1481919999997</v>
      </c>
      <c r="J308" s="24">
        <v>4446.4161439999934</v>
      </c>
    </row>
    <row r="309" spans="1:10" x14ac:dyDescent="0.3">
      <c r="A309" s="22">
        <f t="shared" si="55"/>
        <v>294</v>
      </c>
      <c r="B309" s="29" t="s">
        <v>186</v>
      </c>
      <c r="C309" s="29" t="s">
        <v>286</v>
      </c>
      <c r="D309" s="24">
        <v>610.49249276535477</v>
      </c>
      <c r="E309" s="24">
        <v>520.44090857829633</v>
      </c>
      <c r="F309" s="24">
        <v>0</v>
      </c>
      <c r="G309" s="24">
        <v>10.324999999999999</v>
      </c>
      <c r="H309" s="24">
        <v>0</v>
      </c>
      <c r="I309" s="24">
        <v>1120.6084013436512</v>
      </c>
      <c r="J309" s="24">
        <v>860.04110337893371</v>
      </c>
    </row>
    <row r="310" spans="1:10" x14ac:dyDescent="0.3">
      <c r="A310" s="22">
        <f t="shared" si="55"/>
        <v>295</v>
      </c>
      <c r="B310" s="23" t="s">
        <v>741</v>
      </c>
      <c r="C310" s="23"/>
      <c r="D310" s="27">
        <f>SUM(D307:D309)</f>
        <v>4231.0103047653438</v>
      </c>
      <c r="E310" s="27">
        <f t="shared" ref="E310:J310" si="69">SUM(E307:E309)</f>
        <v>3254.5587205782967</v>
      </c>
      <c r="F310" s="27">
        <f>SUM(F307:F309)</f>
        <v>0</v>
      </c>
      <c r="G310" s="27">
        <f t="shared" ref="G310" si="70">SUM(G307:G309)</f>
        <v>10.324999999999999</v>
      </c>
      <c r="H310" s="27">
        <f t="shared" si="69"/>
        <v>0</v>
      </c>
      <c r="I310" s="27">
        <f t="shared" si="69"/>
        <v>7475.2440253436498</v>
      </c>
      <c r="J310" s="27">
        <f t="shared" si="69"/>
        <v>5847.6178213789262</v>
      </c>
    </row>
    <row r="311" spans="1:10" x14ac:dyDescent="0.3">
      <c r="A311" s="22">
        <f t="shared" si="55"/>
        <v>296</v>
      </c>
      <c r="B311" s="29"/>
      <c r="C311" s="29"/>
      <c r="D311" s="24"/>
      <c r="E311" s="24"/>
      <c r="F311" s="24"/>
      <c r="G311" s="24"/>
      <c r="H311" s="24"/>
      <c r="I311" s="24"/>
      <c r="J311" s="24"/>
    </row>
    <row r="312" spans="1:10" x14ac:dyDescent="0.3">
      <c r="A312" s="22">
        <f t="shared" si="55"/>
        <v>297</v>
      </c>
      <c r="B312" s="29" t="s">
        <v>187</v>
      </c>
      <c r="C312" s="29" t="s">
        <v>282</v>
      </c>
      <c r="D312" s="24">
        <v>730.95193700000004</v>
      </c>
      <c r="E312" s="24">
        <v>230.83193700000004</v>
      </c>
      <c r="F312" s="24">
        <v>0</v>
      </c>
      <c r="G312" s="24">
        <v>0</v>
      </c>
      <c r="H312" s="24">
        <v>0</v>
      </c>
      <c r="I312" s="24">
        <v>961.78387399999997</v>
      </c>
      <c r="J312" s="24">
        <v>846.36790550000012</v>
      </c>
    </row>
    <row r="313" spans="1:10" x14ac:dyDescent="0.3">
      <c r="A313" s="22">
        <f t="shared" si="55"/>
        <v>298</v>
      </c>
      <c r="B313" s="29" t="s">
        <v>188</v>
      </c>
      <c r="C313" s="29" t="s">
        <v>285</v>
      </c>
      <c r="D313" s="24">
        <v>5593.7050539999991</v>
      </c>
      <c r="E313" s="24">
        <v>2788.1550540000007</v>
      </c>
      <c r="F313" s="24">
        <v>0</v>
      </c>
      <c r="G313" s="24">
        <v>0</v>
      </c>
      <c r="H313" s="24">
        <v>0</v>
      </c>
      <c r="I313" s="24">
        <v>8381.8601080000008</v>
      </c>
      <c r="J313" s="24">
        <v>6987.7825810000004</v>
      </c>
    </row>
    <row r="314" spans="1:10" x14ac:dyDescent="0.3">
      <c r="A314" s="22">
        <f t="shared" si="55"/>
        <v>299</v>
      </c>
      <c r="B314" s="29" t="s">
        <v>189</v>
      </c>
      <c r="C314" s="29" t="s">
        <v>286</v>
      </c>
      <c r="D314" s="24">
        <v>763.23794699999894</v>
      </c>
      <c r="E314" s="24">
        <v>241.47794700000006</v>
      </c>
      <c r="F314" s="24">
        <v>0</v>
      </c>
      <c r="G314" s="24">
        <v>0</v>
      </c>
      <c r="H314" s="24">
        <v>0</v>
      </c>
      <c r="I314" s="24">
        <v>1004.7158939999899</v>
      </c>
      <c r="J314" s="24">
        <v>883.97692049999807</v>
      </c>
    </row>
    <row r="315" spans="1:10" x14ac:dyDescent="0.3">
      <c r="A315" s="22">
        <f t="shared" si="55"/>
        <v>300</v>
      </c>
      <c r="B315" s="23" t="s">
        <v>742</v>
      </c>
      <c r="C315" s="23"/>
      <c r="D315" s="27">
        <f>SUM(D312:D314)</f>
        <v>7087.8949379999976</v>
      </c>
      <c r="E315" s="27">
        <f t="shared" ref="E315:J315" si="71">SUM(E312:E314)</f>
        <v>3260.4649380000005</v>
      </c>
      <c r="F315" s="27">
        <f>SUM(F312:F314)</f>
        <v>0</v>
      </c>
      <c r="G315" s="27">
        <f t="shared" ref="G315" si="72">SUM(G312:G314)</f>
        <v>0</v>
      </c>
      <c r="H315" s="27">
        <f t="shared" si="71"/>
        <v>0</v>
      </c>
      <c r="I315" s="27">
        <f t="shared" si="71"/>
        <v>10348.359875999991</v>
      </c>
      <c r="J315" s="27">
        <f t="shared" si="71"/>
        <v>8718.1274069999981</v>
      </c>
    </row>
    <row r="316" spans="1:10" x14ac:dyDescent="0.3">
      <c r="A316" s="22">
        <f t="shared" si="55"/>
        <v>301</v>
      </c>
      <c r="B316" s="29"/>
      <c r="C316" s="29"/>
      <c r="D316" s="24"/>
      <c r="E316" s="24"/>
      <c r="F316" s="24"/>
      <c r="G316" s="24"/>
      <c r="H316" s="24"/>
      <c r="I316" s="24"/>
      <c r="J316" s="24"/>
    </row>
    <row r="317" spans="1:10" x14ac:dyDescent="0.3">
      <c r="A317" s="22">
        <f t="shared" si="55"/>
        <v>302</v>
      </c>
      <c r="B317" s="29" t="s">
        <v>190</v>
      </c>
      <c r="C317" s="29" t="s">
        <v>291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</row>
    <row r="318" spans="1:10" x14ac:dyDescent="0.3">
      <c r="A318" s="22">
        <f t="shared" si="55"/>
        <v>303</v>
      </c>
      <c r="B318" s="29" t="s">
        <v>191</v>
      </c>
      <c r="C318" s="29" t="s">
        <v>282</v>
      </c>
      <c r="D318" s="24">
        <v>1120.6652199999999</v>
      </c>
      <c r="E318" s="24">
        <v>334.44521999999989</v>
      </c>
      <c r="F318" s="24">
        <v>0</v>
      </c>
      <c r="G318" s="24">
        <v>0</v>
      </c>
      <c r="H318" s="24">
        <v>0</v>
      </c>
      <c r="I318" s="24">
        <v>1455.1104399999999</v>
      </c>
      <c r="J318" s="24">
        <v>1287.8878299999999</v>
      </c>
    </row>
    <row r="319" spans="1:10" x14ac:dyDescent="0.3">
      <c r="A319" s="22">
        <f t="shared" si="55"/>
        <v>304</v>
      </c>
      <c r="B319" s="29" t="s">
        <v>192</v>
      </c>
      <c r="C319" s="29" t="s">
        <v>285</v>
      </c>
      <c r="D319" s="24">
        <v>7417.9244209999997</v>
      </c>
      <c r="E319" s="24">
        <v>2815.0944210000002</v>
      </c>
      <c r="F319" s="24">
        <v>0</v>
      </c>
      <c r="G319" s="24">
        <v>0</v>
      </c>
      <c r="H319" s="24">
        <v>0</v>
      </c>
      <c r="I319" s="24">
        <v>10233.018841999999</v>
      </c>
      <c r="J319" s="24">
        <v>8825.4716315000005</v>
      </c>
    </row>
    <row r="320" spans="1:10" x14ac:dyDescent="0.3">
      <c r="A320" s="22">
        <f t="shared" si="55"/>
        <v>305</v>
      </c>
      <c r="B320" s="29" t="s">
        <v>193</v>
      </c>
      <c r="C320" s="29" t="s">
        <v>286</v>
      </c>
      <c r="D320" s="24">
        <v>982.57380599999999</v>
      </c>
      <c r="E320" s="24">
        <v>293.23380600000002</v>
      </c>
      <c r="F320" s="24">
        <v>0</v>
      </c>
      <c r="G320" s="24">
        <v>0</v>
      </c>
      <c r="H320" s="24">
        <v>0</v>
      </c>
      <c r="I320" s="24">
        <v>1275.8076120000001</v>
      </c>
      <c r="J320" s="24">
        <v>1129.190709</v>
      </c>
    </row>
    <row r="321" spans="1:10" x14ac:dyDescent="0.3">
      <c r="A321" s="22">
        <f t="shared" si="55"/>
        <v>306</v>
      </c>
      <c r="B321" s="23" t="s">
        <v>743</v>
      </c>
      <c r="C321" s="23"/>
      <c r="D321" s="27">
        <f>SUM(D317:D320)</f>
        <v>9521.163446999999</v>
      </c>
      <c r="E321" s="27">
        <f t="shared" ref="E321:J321" si="73">SUM(E317:E320)</f>
        <v>3442.7734470000005</v>
      </c>
      <c r="F321" s="27">
        <f>SUM(F317:F320)</f>
        <v>0</v>
      </c>
      <c r="G321" s="27">
        <f t="shared" ref="G321" si="74">SUM(G317:G320)</f>
        <v>0</v>
      </c>
      <c r="H321" s="27">
        <f t="shared" si="73"/>
        <v>0</v>
      </c>
      <c r="I321" s="27">
        <f t="shared" si="73"/>
        <v>12963.936894</v>
      </c>
      <c r="J321" s="27">
        <f t="shared" si="73"/>
        <v>11242.550170500001</v>
      </c>
    </row>
    <row r="322" spans="1:10" x14ac:dyDescent="0.3">
      <c r="A322" s="22">
        <f t="shared" si="55"/>
        <v>307</v>
      </c>
      <c r="B322" s="29"/>
      <c r="C322" s="29"/>
      <c r="D322" s="24"/>
      <c r="E322" s="24"/>
      <c r="F322" s="24"/>
      <c r="G322" s="24"/>
      <c r="H322" s="24"/>
      <c r="I322" s="24"/>
      <c r="J322" s="24"/>
    </row>
    <row r="323" spans="1:10" x14ac:dyDescent="0.3">
      <c r="A323" s="22">
        <f t="shared" si="55"/>
        <v>308</v>
      </c>
      <c r="B323" s="29" t="s">
        <v>194</v>
      </c>
      <c r="C323" s="29" t="s">
        <v>282</v>
      </c>
      <c r="D323" s="24">
        <v>440.45315199999902</v>
      </c>
      <c r="E323" s="24">
        <v>294.55315200000001</v>
      </c>
      <c r="F323" s="24">
        <v>0</v>
      </c>
      <c r="G323" s="24">
        <v>0</v>
      </c>
      <c r="H323" s="24">
        <v>0</v>
      </c>
      <c r="I323" s="24">
        <v>735.006304</v>
      </c>
      <c r="J323" s="24">
        <v>587.72972799999945</v>
      </c>
    </row>
    <row r="324" spans="1:10" x14ac:dyDescent="0.3">
      <c r="A324" s="22">
        <f t="shared" si="55"/>
        <v>309</v>
      </c>
      <c r="B324" s="29" t="s">
        <v>195</v>
      </c>
      <c r="C324" s="29" t="s">
        <v>285</v>
      </c>
      <c r="D324" s="24">
        <v>3707.4228720000001</v>
      </c>
      <c r="E324" s="24">
        <v>2479.312872</v>
      </c>
      <c r="F324" s="24">
        <v>0</v>
      </c>
      <c r="G324" s="24">
        <v>0</v>
      </c>
      <c r="H324" s="24">
        <v>0</v>
      </c>
      <c r="I324" s="24">
        <v>6186.7357439999896</v>
      </c>
      <c r="J324" s="24">
        <v>4947.079307999993</v>
      </c>
    </row>
    <row r="325" spans="1:10" x14ac:dyDescent="0.3">
      <c r="A325" s="22">
        <f t="shared" si="55"/>
        <v>310</v>
      </c>
      <c r="B325" s="29" t="s">
        <v>196</v>
      </c>
      <c r="C325" s="29" t="s">
        <v>286</v>
      </c>
      <c r="D325" s="24">
        <v>386.18715099999901</v>
      </c>
      <c r="E325" s="24">
        <v>258.25715100000008</v>
      </c>
      <c r="F325" s="24">
        <v>0</v>
      </c>
      <c r="G325" s="24">
        <v>0</v>
      </c>
      <c r="H325" s="24">
        <v>0</v>
      </c>
      <c r="I325" s="24">
        <v>644.44430199999897</v>
      </c>
      <c r="J325" s="24">
        <v>515.31572649999896</v>
      </c>
    </row>
    <row r="326" spans="1:10" x14ac:dyDescent="0.3">
      <c r="A326" s="22">
        <f t="shared" si="55"/>
        <v>311</v>
      </c>
      <c r="B326" s="23" t="s">
        <v>744</v>
      </c>
      <c r="C326" s="23"/>
      <c r="D326" s="27">
        <f>SUM(D323:D325)</f>
        <v>4534.0631749999984</v>
      </c>
      <c r="E326" s="27">
        <f t="shared" ref="E326:J326" si="75">SUM(E323:E325)</f>
        <v>3032.1231750000002</v>
      </c>
      <c r="F326" s="27">
        <f>SUM(F323:F325)</f>
        <v>0</v>
      </c>
      <c r="G326" s="27">
        <f t="shared" ref="G326" si="76">SUM(G323:G325)</f>
        <v>0</v>
      </c>
      <c r="H326" s="27">
        <f t="shared" si="75"/>
        <v>0</v>
      </c>
      <c r="I326" s="27">
        <f t="shared" si="75"/>
        <v>7566.1863499999881</v>
      </c>
      <c r="J326" s="27">
        <f t="shared" si="75"/>
        <v>6050.1247624999914</v>
      </c>
    </row>
    <row r="327" spans="1:10" x14ac:dyDescent="0.3">
      <c r="A327" s="22">
        <f t="shared" si="55"/>
        <v>312</v>
      </c>
      <c r="B327" s="29"/>
      <c r="C327" s="29"/>
      <c r="D327" s="24"/>
      <c r="E327" s="24"/>
      <c r="F327" s="24"/>
      <c r="G327" s="24"/>
      <c r="H327" s="24"/>
      <c r="I327" s="24"/>
      <c r="J327" s="24"/>
    </row>
    <row r="328" spans="1:10" x14ac:dyDescent="0.3">
      <c r="A328" s="22">
        <f t="shared" si="55"/>
        <v>313</v>
      </c>
      <c r="B328" s="29" t="s">
        <v>197</v>
      </c>
      <c r="C328" s="29" t="s">
        <v>282</v>
      </c>
      <c r="D328" s="24">
        <v>837.60547099999997</v>
      </c>
      <c r="E328" s="24">
        <v>243.28547099999994</v>
      </c>
      <c r="F328" s="24">
        <v>0</v>
      </c>
      <c r="G328" s="24">
        <v>0</v>
      </c>
      <c r="H328" s="24">
        <v>0</v>
      </c>
      <c r="I328" s="24">
        <v>1080.890942</v>
      </c>
      <c r="J328" s="24">
        <v>959.24820650000015</v>
      </c>
    </row>
    <row r="329" spans="1:10" x14ac:dyDescent="0.3">
      <c r="A329" s="22">
        <f t="shared" si="55"/>
        <v>314</v>
      </c>
      <c r="B329" s="29" t="s">
        <v>198</v>
      </c>
      <c r="C329" s="29" t="s">
        <v>285</v>
      </c>
      <c r="D329" s="24">
        <v>4827.3597339999897</v>
      </c>
      <c r="E329" s="24">
        <v>2257.3397339999997</v>
      </c>
      <c r="F329" s="24">
        <v>0</v>
      </c>
      <c r="G329" s="24">
        <v>0</v>
      </c>
      <c r="H329" s="24">
        <v>0</v>
      </c>
      <c r="I329" s="24">
        <v>7084.6994679999898</v>
      </c>
      <c r="J329" s="24">
        <v>5956.0296009999893</v>
      </c>
    </row>
    <row r="330" spans="1:10" x14ac:dyDescent="0.3">
      <c r="A330" s="22">
        <f t="shared" si="55"/>
        <v>315</v>
      </c>
      <c r="B330" s="29" t="s">
        <v>199</v>
      </c>
      <c r="C330" s="29" t="s">
        <v>286</v>
      </c>
      <c r="D330" s="24">
        <v>2188.5293609999999</v>
      </c>
      <c r="E330" s="24">
        <v>635.66936100000009</v>
      </c>
      <c r="F330" s="24">
        <v>0</v>
      </c>
      <c r="G330" s="24">
        <v>0</v>
      </c>
      <c r="H330" s="24">
        <v>0</v>
      </c>
      <c r="I330" s="24">
        <v>2824.1987220000001</v>
      </c>
      <c r="J330" s="24">
        <v>2506.3640415</v>
      </c>
    </row>
    <row r="331" spans="1:10" x14ac:dyDescent="0.3">
      <c r="A331" s="22">
        <f t="shared" si="55"/>
        <v>316</v>
      </c>
      <c r="B331" s="23" t="s">
        <v>745</v>
      </c>
      <c r="C331" s="23"/>
      <c r="D331" s="27">
        <f>SUM(D328:D330)</f>
        <v>7853.4945659999894</v>
      </c>
      <c r="E331" s="27">
        <f t="shared" ref="E331:J331" si="77">SUM(E328:E330)</f>
        <v>3136.294566</v>
      </c>
      <c r="F331" s="27">
        <f>SUM(F328:F330)</f>
        <v>0</v>
      </c>
      <c r="G331" s="27">
        <f t="shared" ref="G331" si="78">SUM(G328:G330)</f>
        <v>0</v>
      </c>
      <c r="H331" s="27">
        <f t="shared" si="77"/>
        <v>0</v>
      </c>
      <c r="I331" s="27">
        <f t="shared" si="77"/>
        <v>10989.789131999991</v>
      </c>
      <c r="J331" s="27">
        <f t="shared" si="77"/>
        <v>9421.6418489999887</v>
      </c>
    </row>
    <row r="332" spans="1:10" x14ac:dyDescent="0.3">
      <c r="A332" s="22">
        <f t="shared" si="55"/>
        <v>317</v>
      </c>
      <c r="B332" s="29"/>
      <c r="C332" s="29"/>
      <c r="D332" s="24"/>
      <c r="E332" s="24"/>
      <c r="F332" s="24"/>
      <c r="G332" s="24"/>
      <c r="H332" s="24"/>
      <c r="I332" s="24"/>
      <c r="J332" s="24"/>
    </row>
    <row r="333" spans="1:10" x14ac:dyDescent="0.3">
      <c r="A333" s="22">
        <f t="shared" si="55"/>
        <v>318</v>
      </c>
      <c r="B333" s="29" t="s">
        <v>200</v>
      </c>
      <c r="C333" s="29" t="s">
        <v>282</v>
      </c>
      <c r="D333" s="24">
        <v>-314.676606099769</v>
      </c>
      <c r="E333" s="24">
        <v>7.1466060997694365</v>
      </c>
      <c r="F333" s="24">
        <v>0</v>
      </c>
      <c r="G333" s="24">
        <v>0</v>
      </c>
      <c r="H333" s="24">
        <v>0</v>
      </c>
      <c r="I333" s="24">
        <v>-307.52999999999997</v>
      </c>
      <c r="J333" s="24">
        <v>-309.13874491131691</v>
      </c>
    </row>
    <row r="334" spans="1:10" x14ac:dyDescent="0.3">
      <c r="A334" s="22">
        <f t="shared" si="55"/>
        <v>319</v>
      </c>
      <c r="B334" s="29" t="s">
        <v>201</v>
      </c>
      <c r="C334" s="29" t="s">
        <v>285</v>
      </c>
      <c r="D334" s="24">
        <v>1658.9237634559699</v>
      </c>
      <c r="E334" s="24">
        <v>213.97360956005858</v>
      </c>
      <c r="F334" s="24">
        <v>3.9600000000000004</v>
      </c>
      <c r="G334" s="24">
        <v>0</v>
      </c>
      <c r="H334" s="24">
        <v>0</v>
      </c>
      <c r="I334" s="24">
        <v>1868.9373730160301</v>
      </c>
      <c r="J334" s="24">
        <v>1763.940648151297</v>
      </c>
    </row>
    <row r="335" spans="1:10" x14ac:dyDescent="0.3">
      <c r="A335" s="22">
        <f t="shared" si="55"/>
        <v>320</v>
      </c>
      <c r="B335" s="29" t="s">
        <v>202</v>
      </c>
      <c r="C335" s="29" t="s">
        <v>286</v>
      </c>
      <c r="D335" s="24">
        <v>203.219123465303</v>
      </c>
      <c r="E335" s="24">
        <v>36.861092962149215</v>
      </c>
      <c r="F335" s="24">
        <v>0</v>
      </c>
      <c r="G335" s="24">
        <v>0</v>
      </c>
      <c r="H335" s="24">
        <v>0</v>
      </c>
      <c r="I335" s="24">
        <v>240.080216427452</v>
      </c>
      <c r="J335" s="24">
        <v>221.64966994637768</v>
      </c>
    </row>
    <row r="336" spans="1:10" x14ac:dyDescent="0.3">
      <c r="A336" s="22">
        <f t="shared" si="55"/>
        <v>321</v>
      </c>
      <c r="B336" s="23" t="s">
        <v>746</v>
      </c>
      <c r="C336" s="23"/>
      <c r="D336" s="27">
        <f>SUM(D333:D335)</f>
        <v>1547.4662808215039</v>
      </c>
      <c r="E336" s="27">
        <f t="shared" ref="E336:J336" si="79">SUM(E333:E335)</f>
        <v>257.98130862197723</v>
      </c>
      <c r="F336" s="27">
        <f>SUM(F333:F335)</f>
        <v>3.9600000000000004</v>
      </c>
      <c r="G336" s="27">
        <f t="shared" ref="G336" si="80">SUM(G333:G335)</f>
        <v>0</v>
      </c>
      <c r="H336" s="27">
        <f t="shared" si="79"/>
        <v>0</v>
      </c>
      <c r="I336" s="27">
        <f t="shared" si="79"/>
        <v>1801.4875894434822</v>
      </c>
      <c r="J336" s="27">
        <f t="shared" si="79"/>
        <v>1676.4515731863576</v>
      </c>
    </row>
    <row r="337" spans="1:10" x14ac:dyDescent="0.3">
      <c r="A337" s="22">
        <f t="shared" si="55"/>
        <v>322</v>
      </c>
      <c r="B337" s="29"/>
      <c r="C337" s="29"/>
      <c r="D337" s="24"/>
      <c r="E337" s="24"/>
      <c r="F337" s="24"/>
      <c r="G337" s="24"/>
      <c r="H337" s="24"/>
      <c r="I337" s="24"/>
      <c r="J337" s="24"/>
    </row>
    <row r="338" spans="1:10" x14ac:dyDescent="0.3">
      <c r="A338" s="22">
        <f t="shared" ref="A338:A401" si="81">+A337+1</f>
        <v>323</v>
      </c>
      <c r="B338" s="29" t="s">
        <v>203</v>
      </c>
      <c r="C338" s="29" t="s">
        <v>282</v>
      </c>
      <c r="D338" s="24">
        <v>49.297864138196097</v>
      </c>
      <c r="E338" s="24">
        <v>13.166975423486681</v>
      </c>
      <c r="F338" s="24">
        <v>0</v>
      </c>
      <c r="G338" s="24">
        <v>0</v>
      </c>
      <c r="H338" s="24">
        <v>0</v>
      </c>
      <c r="I338" s="24">
        <v>62.464839561682695</v>
      </c>
      <c r="J338" s="24">
        <v>55.881351849939392</v>
      </c>
    </row>
    <row r="339" spans="1:10" x14ac:dyDescent="0.3">
      <c r="A339" s="22">
        <f t="shared" si="81"/>
        <v>324</v>
      </c>
      <c r="B339" s="29" t="s">
        <v>204</v>
      </c>
      <c r="C339" s="29" t="s">
        <v>285</v>
      </c>
      <c r="D339" s="24">
        <v>2223.5398752787501</v>
      </c>
      <c r="E339" s="24">
        <v>311.17309012227634</v>
      </c>
      <c r="F339" s="24">
        <v>0</v>
      </c>
      <c r="G339" s="24">
        <v>0</v>
      </c>
      <c r="H339" s="24">
        <v>0</v>
      </c>
      <c r="I339" s="24">
        <v>2534.71296540103</v>
      </c>
      <c r="J339" s="24">
        <v>2379.1264203398878</v>
      </c>
    </row>
    <row r="340" spans="1:10" x14ac:dyDescent="0.3">
      <c r="A340" s="22">
        <f t="shared" si="81"/>
        <v>325</v>
      </c>
      <c r="B340" s="29" t="s">
        <v>205</v>
      </c>
      <c r="C340" s="29" t="s">
        <v>286</v>
      </c>
      <c r="D340" s="24">
        <v>269.38624991000501</v>
      </c>
      <c r="E340" s="24">
        <v>50.201862447278614</v>
      </c>
      <c r="F340" s="24">
        <v>0</v>
      </c>
      <c r="G340" s="24">
        <v>0</v>
      </c>
      <c r="H340" s="24">
        <v>0</v>
      </c>
      <c r="I340" s="24">
        <v>319.58811235728302</v>
      </c>
      <c r="J340" s="24">
        <v>294.48718113364396</v>
      </c>
    </row>
    <row r="341" spans="1:10" x14ac:dyDescent="0.3">
      <c r="A341" s="22">
        <f t="shared" si="81"/>
        <v>326</v>
      </c>
      <c r="B341" s="29" t="s">
        <v>206</v>
      </c>
      <c r="C341" s="29" t="s">
        <v>287</v>
      </c>
      <c r="D341" s="24">
        <v>2.9270551073865398</v>
      </c>
      <c r="E341" s="24">
        <v>0.51707102623986845</v>
      </c>
      <c r="F341" s="24">
        <v>0</v>
      </c>
      <c r="G341" s="24">
        <v>0</v>
      </c>
      <c r="H341" s="24">
        <v>0</v>
      </c>
      <c r="I341" s="24">
        <v>3.4441261336264102</v>
      </c>
      <c r="J341" s="24">
        <v>3.1855906205064759</v>
      </c>
    </row>
    <row r="342" spans="1:10" x14ac:dyDescent="0.3">
      <c r="A342" s="22">
        <f t="shared" si="81"/>
        <v>327</v>
      </c>
      <c r="B342" s="23" t="s">
        <v>747</v>
      </c>
      <c r="C342" s="23"/>
      <c r="D342" s="27">
        <f>SUM(D338:D341)</f>
        <v>2545.1510444343376</v>
      </c>
      <c r="E342" s="27">
        <f t="shared" ref="E342" si="82">SUM(E338:E341)</f>
        <v>375.05899901928154</v>
      </c>
      <c r="F342" s="27">
        <f>SUM(F338:F341)</f>
        <v>0</v>
      </c>
      <c r="G342" s="27">
        <f t="shared" ref="G342" si="83">SUM(G338:G341)</f>
        <v>0</v>
      </c>
      <c r="H342" s="27">
        <f t="shared" ref="H342" si="84">SUM(H338:H341)</f>
        <v>0</v>
      </c>
      <c r="I342" s="27">
        <f t="shared" ref="I342" si="85">SUM(I338:I341)</f>
        <v>2920.2100434536223</v>
      </c>
      <c r="J342" s="27">
        <f t="shared" ref="J342" si="86">SUM(J338:J341)</f>
        <v>2732.6805439439772</v>
      </c>
    </row>
    <row r="343" spans="1:10" x14ac:dyDescent="0.3">
      <c r="A343" s="22">
        <f t="shared" si="81"/>
        <v>328</v>
      </c>
      <c r="B343" s="29"/>
      <c r="C343" s="29"/>
      <c r="D343" s="24"/>
      <c r="E343" s="24"/>
      <c r="F343" s="24"/>
      <c r="G343" s="24"/>
      <c r="H343" s="24"/>
      <c r="I343" s="24"/>
      <c r="J343" s="24"/>
    </row>
    <row r="344" spans="1:10" x14ac:dyDescent="0.3">
      <c r="A344" s="22">
        <f t="shared" si="81"/>
        <v>329</v>
      </c>
      <c r="B344" s="29" t="s">
        <v>207</v>
      </c>
      <c r="C344" s="29" t="s">
        <v>285</v>
      </c>
      <c r="D344" s="24">
        <v>173.64198944505301</v>
      </c>
      <c r="E344" s="24">
        <v>49.232578303694503</v>
      </c>
      <c r="F344" s="24">
        <v>0</v>
      </c>
      <c r="G344" s="24">
        <v>0</v>
      </c>
      <c r="H344" s="24">
        <v>0</v>
      </c>
      <c r="I344" s="24">
        <v>222.87456774874701</v>
      </c>
      <c r="J344" s="24">
        <v>198.25827859689997</v>
      </c>
    </row>
    <row r="345" spans="1:10" x14ac:dyDescent="0.3">
      <c r="A345" s="22">
        <f t="shared" si="81"/>
        <v>330</v>
      </c>
      <c r="B345" s="29" t="s">
        <v>208</v>
      </c>
      <c r="C345" s="29" t="s">
        <v>286</v>
      </c>
      <c r="D345" s="24">
        <v>11.195830843561</v>
      </c>
      <c r="E345" s="24">
        <v>3.175868829339338</v>
      </c>
      <c r="F345" s="24">
        <v>0</v>
      </c>
      <c r="G345" s="24">
        <v>0</v>
      </c>
      <c r="H345" s="24">
        <v>0</v>
      </c>
      <c r="I345" s="24">
        <v>14.3716996729004</v>
      </c>
      <c r="J345" s="24">
        <v>12.783765258230686</v>
      </c>
    </row>
    <row r="346" spans="1:10" x14ac:dyDescent="0.3">
      <c r="A346" s="22">
        <f t="shared" si="81"/>
        <v>331</v>
      </c>
      <c r="B346" s="23" t="s">
        <v>748</v>
      </c>
      <c r="C346" s="23"/>
      <c r="D346" s="27">
        <f>SUM(D344:D345)</f>
        <v>184.83782028861401</v>
      </c>
      <c r="E346" s="27">
        <f t="shared" ref="E346:J346" si="87">SUM(E344:E345)</f>
        <v>52.408447133033839</v>
      </c>
      <c r="F346" s="27">
        <f>SUM(F344:F345)</f>
        <v>0</v>
      </c>
      <c r="G346" s="27">
        <f t="shared" ref="G346" si="88">SUM(G344:G345)</f>
        <v>0</v>
      </c>
      <c r="H346" s="27">
        <f t="shared" si="87"/>
        <v>0</v>
      </c>
      <c r="I346" s="27">
        <f t="shared" si="87"/>
        <v>237.24626742164742</v>
      </c>
      <c r="J346" s="27">
        <f t="shared" si="87"/>
        <v>211.04204385513066</v>
      </c>
    </row>
    <row r="347" spans="1:10" x14ac:dyDescent="0.3">
      <c r="A347" s="22">
        <f t="shared" si="81"/>
        <v>332</v>
      </c>
      <c r="B347" s="29"/>
      <c r="C347" s="29"/>
      <c r="D347" s="24"/>
      <c r="E347" s="24"/>
      <c r="F347" s="24"/>
      <c r="G347" s="24"/>
      <c r="H347" s="24"/>
      <c r="I347" s="24"/>
      <c r="J347" s="24"/>
    </row>
    <row r="348" spans="1:10" x14ac:dyDescent="0.3">
      <c r="A348" s="22">
        <f t="shared" si="81"/>
        <v>333</v>
      </c>
      <c r="B348" s="29" t="s">
        <v>209</v>
      </c>
      <c r="C348" s="29" t="s">
        <v>282</v>
      </c>
      <c r="D348" s="24">
        <v>12.091138987070101</v>
      </c>
      <c r="E348" s="24">
        <v>2.0409334404402117</v>
      </c>
      <c r="F348" s="24">
        <v>0</v>
      </c>
      <c r="G348" s="24">
        <v>0</v>
      </c>
      <c r="H348" s="24">
        <v>0</v>
      </c>
      <c r="I348" s="24">
        <v>14.1320724275103</v>
      </c>
      <c r="J348" s="24">
        <v>13.111605707290222</v>
      </c>
    </row>
    <row r="349" spans="1:10" x14ac:dyDescent="0.3">
      <c r="A349" s="22">
        <f t="shared" si="81"/>
        <v>334</v>
      </c>
      <c r="B349" s="29" t="s">
        <v>210</v>
      </c>
      <c r="C349" s="29" t="s">
        <v>285</v>
      </c>
      <c r="D349" s="24">
        <v>3005.86443440937</v>
      </c>
      <c r="E349" s="24">
        <v>478.09200071931735</v>
      </c>
      <c r="F349" s="24">
        <v>0</v>
      </c>
      <c r="G349" s="24">
        <v>0</v>
      </c>
      <c r="H349" s="24">
        <v>0</v>
      </c>
      <c r="I349" s="24">
        <v>3483.9564351286904</v>
      </c>
      <c r="J349" s="24">
        <v>3244.9104347690318</v>
      </c>
    </row>
    <row r="350" spans="1:10" x14ac:dyDescent="0.3">
      <c r="A350" s="22">
        <f t="shared" si="81"/>
        <v>335</v>
      </c>
      <c r="B350" s="29" t="s">
        <v>211</v>
      </c>
      <c r="C350" s="29" t="s">
        <v>286</v>
      </c>
      <c r="D350" s="24">
        <v>372.12322411106203</v>
      </c>
      <c r="E350" s="24">
        <v>86.103354302977607</v>
      </c>
      <c r="F350" s="24">
        <v>0</v>
      </c>
      <c r="G350" s="24">
        <v>0</v>
      </c>
      <c r="H350" s="24">
        <v>0</v>
      </c>
      <c r="I350" s="24">
        <v>458.22657841403998</v>
      </c>
      <c r="J350" s="24">
        <v>415.17490126255109</v>
      </c>
    </row>
    <row r="351" spans="1:10" x14ac:dyDescent="0.3">
      <c r="A351" s="22">
        <f t="shared" si="81"/>
        <v>336</v>
      </c>
      <c r="B351" s="23" t="s">
        <v>749</v>
      </c>
      <c r="C351" s="23"/>
      <c r="D351" s="27">
        <f>SUM(D348:D350)</f>
        <v>3390.0787975075023</v>
      </c>
      <c r="E351" s="27">
        <f t="shared" ref="E351:J351" si="89">SUM(E348:E350)</f>
        <v>566.23628846273516</v>
      </c>
      <c r="F351" s="27">
        <f>SUM(F348:F350)</f>
        <v>0</v>
      </c>
      <c r="G351" s="27">
        <f t="shared" ref="G351" si="90">SUM(G348:G350)</f>
        <v>0</v>
      </c>
      <c r="H351" s="27">
        <f t="shared" si="89"/>
        <v>0</v>
      </c>
      <c r="I351" s="27">
        <f t="shared" si="89"/>
        <v>3956.3150859702405</v>
      </c>
      <c r="J351" s="27">
        <f t="shared" si="89"/>
        <v>3673.1969417388732</v>
      </c>
    </row>
    <row r="352" spans="1:10" x14ac:dyDescent="0.3">
      <c r="A352" s="22">
        <f t="shared" si="81"/>
        <v>337</v>
      </c>
      <c r="B352" s="29"/>
      <c r="C352" s="29"/>
      <c r="D352" s="24"/>
      <c r="E352" s="24"/>
      <c r="F352" s="24"/>
      <c r="G352" s="24"/>
      <c r="H352" s="24"/>
      <c r="I352" s="24"/>
      <c r="J352" s="24"/>
    </row>
    <row r="353" spans="1:10" x14ac:dyDescent="0.3">
      <c r="A353" s="22">
        <f t="shared" si="81"/>
        <v>338</v>
      </c>
      <c r="B353" s="29" t="s">
        <v>212</v>
      </c>
      <c r="C353" s="29" t="s">
        <v>282</v>
      </c>
      <c r="D353" s="24">
        <v>609.52542599999992</v>
      </c>
      <c r="E353" s="24">
        <v>434.80542600000007</v>
      </c>
      <c r="F353" s="24">
        <v>0</v>
      </c>
      <c r="G353" s="24">
        <v>0</v>
      </c>
      <c r="H353" s="24">
        <v>0</v>
      </c>
      <c r="I353" s="24">
        <v>1044.33085199999</v>
      </c>
      <c r="J353" s="24">
        <v>826.92813899999771</v>
      </c>
    </row>
    <row r="354" spans="1:10" x14ac:dyDescent="0.3">
      <c r="A354" s="22">
        <f t="shared" si="81"/>
        <v>339</v>
      </c>
      <c r="B354" s="29" t="s">
        <v>213</v>
      </c>
      <c r="C354" s="29" t="s">
        <v>285</v>
      </c>
      <c r="D354" s="24">
        <v>3154.0304939999901</v>
      </c>
      <c r="E354" s="24">
        <v>2249.920494</v>
      </c>
      <c r="F354" s="24">
        <v>0</v>
      </c>
      <c r="G354" s="24">
        <v>0</v>
      </c>
      <c r="H354" s="24">
        <v>0</v>
      </c>
      <c r="I354" s="24">
        <v>5403.9509879999896</v>
      </c>
      <c r="J354" s="24">
        <v>4278.9907409999905</v>
      </c>
    </row>
    <row r="355" spans="1:10" x14ac:dyDescent="0.3">
      <c r="A355" s="22">
        <f t="shared" si="81"/>
        <v>340</v>
      </c>
      <c r="B355" s="29" t="s">
        <v>214</v>
      </c>
      <c r="C355" s="29" t="s">
        <v>286</v>
      </c>
      <c r="D355" s="24">
        <v>1259.8547189999999</v>
      </c>
      <c r="E355" s="24">
        <v>898.71471900000017</v>
      </c>
      <c r="F355" s="24">
        <v>0</v>
      </c>
      <c r="G355" s="24">
        <v>0</v>
      </c>
      <c r="H355" s="24">
        <v>0</v>
      </c>
      <c r="I355" s="24">
        <v>2158.569438</v>
      </c>
      <c r="J355" s="24">
        <v>1709.2120784999997</v>
      </c>
    </row>
    <row r="356" spans="1:10" x14ac:dyDescent="0.3">
      <c r="A356" s="22">
        <f t="shared" si="81"/>
        <v>341</v>
      </c>
      <c r="B356" s="23" t="s">
        <v>750</v>
      </c>
      <c r="C356" s="23"/>
      <c r="D356" s="27">
        <f>SUM(D353:D355)</f>
        <v>5023.4106389999897</v>
      </c>
      <c r="E356" s="27">
        <f t="shared" ref="E356:J356" si="91">SUM(E353:E355)</f>
        <v>3583.4406389999999</v>
      </c>
      <c r="F356" s="27">
        <f>SUM(F353:F355)</f>
        <v>0</v>
      </c>
      <c r="G356" s="27">
        <f t="shared" ref="G356" si="92">SUM(G353:G355)</f>
        <v>0</v>
      </c>
      <c r="H356" s="27">
        <f t="shared" si="91"/>
        <v>0</v>
      </c>
      <c r="I356" s="27">
        <f t="shared" si="91"/>
        <v>8606.8512779999801</v>
      </c>
      <c r="J356" s="27">
        <f t="shared" si="91"/>
        <v>6815.1309584999881</v>
      </c>
    </row>
    <row r="357" spans="1:10" x14ac:dyDescent="0.3">
      <c r="A357" s="22">
        <f t="shared" si="81"/>
        <v>342</v>
      </c>
      <c r="B357" s="29"/>
      <c r="C357" s="29"/>
      <c r="D357" s="24"/>
      <c r="E357" s="24"/>
      <c r="F357" s="24"/>
      <c r="G357" s="24"/>
      <c r="H357" s="24"/>
      <c r="I357" s="24"/>
      <c r="J357" s="24"/>
    </row>
    <row r="358" spans="1:10" x14ac:dyDescent="0.3">
      <c r="A358" s="22">
        <f t="shared" si="81"/>
        <v>343</v>
      </c>
      <c r="B358" s="29" t="s">
        <v>215</v>
      </c>
      <c r="C358" s="29" t="s">
        <v>282</v>
      </c>
      <c r="D358" s="24">
        <v>512.74126799999999</v>
      </c>
      <c r="E358" s="24">
        <v>343.72126799999995</v>
      </c>
      <c r="F358" s="24">
        <v>0</v>
      </c>
      <c r="G358" s="24">
        <v>0</v>
      </c>
      <c r="H358" s="24">
        <v>0</v>
      </c>
      <c r="I358" s="24">
        <v>856.46253599999898</v>
      </c>
      <c r="J358" s="24">
        <v>684.60190199999909</v>
      </c>
    </row>
    <row r="359" spans="1:10" x14ac:dyDescent="0.3">
      <c r="A359" s="22">
        <f t="shared" si="81"/>
        <v>344</v>
      </c>
      <c r="B359" s="29" t="s">
        <v>216</v>
      </c>
      <c r="C359" s="29" t="s">
        <v>285</v>
      </c>
      <c r="D359" s="24">
        <v>4315.8729309999999</v>
      </c>
      <c r="E359" s="24">
        <v>2893.172931000001</v>
      </c>
      <c r="F359" s="24">
        <v>0</v>
      </c>
      <c r="G359" s="24">
        <v>0</v>
      </c>
      <c r="H359" s="24">
        <v>0</v>
      </c>
      <c r="I359" s="24">
        <v>7209.0458619999908</v>
      </c>
      <c r="J359" s="24">
        <v>5762.4593964999967</v>
      </c>
    </row>
    <row r="360" spans="1:10" x14ac:dyDescent="0.3">
      <c r="A360" s="22">
        <f t="shared" si="81"/>
        <v>345</v>
      </c>
      <c r="B360" s="29" t="s">
        <v>217</v>
      </c>
      <c r="C360" s="29" t="s">
        <v>286</v>
      </c>
      <c r="D360" s="24">
        <v>449.55699800000002</v>
      </c>
      <c r="E360" s="24">
        <v>301.36699799999997</v>
      </c>
      <c r="F360" s="24">
        <v>0</v>
      </c>
      <c r="G360" s="24">
        <v>0</v>
      </c>
      <c r="H360" s="24">
        <v>0</v>
      </c>
      <c r="I360" s="24">
        <v>750.92399599999897</v>
      </c>
      <c r="J360" s="24">
        <v>600.24049699999955</v>
      </c>
    </row>
    <row r="361" spans="1:10" x14ac:dyDescent="0.3">
      <c r="A361" s="22">
        <f t="shared" si="81"/>
        <v>346</v>
      </c>
      <c r="B361" s="23" t="s">
        <v>751</v>
      </c>
      <c r="C361" s="23"/>
      <c r="D361" s="27">
        <f>SUM(D358:D360)</f>
        <v>5278.1711969999997</v>
      </c>
      <c r="E361" s="27">
        <f t="shared" ref="E361:J361" si="93">SUM(E358:E360)</f>
        <v>3538.2611970000007</v>
      </c>
      <c r="F361" s="27">
        <f>SUM(F358:F360)</f>
        <v>0</v>
      </c>
      <c r="G361" s="27">
        <f t="shared" ref="G361" si="94">SUM(G358:G360)</f>
        <v>0</v>
      </c>
      <c r="H361" s="27">
        <f t="shared" si="93"/>
        <v>0</v>
      </c>
      <c r="I361" s="27">
        <f t="shared" si="93"/>
        <v>8816.4323939999886</v>
      </c>
      <c r="J361" s="27">
        <f t="shared" si="93"/>
        <v>7047.3017954999959</v>
      </c>
    </row>
    <row r="362" spans="1:10" x14ac:dyDescent="0.3">
      <c r="A362" s="22">
        <f t="shared" si="81"/>
        <v>347</v>
      </c>
      <c r="B362" s="29"/>
      <c r="C362" s="29"/>
      <c r="D362" s="24"/>
      <c r="E362" s="24"/>
      <c r="F362" s="24"/>
      <c r="G362" s="24"/>
      <c r="H362" s="24"/>
      <c r="I362" s="24"/>
      <c r="J362" s="24"/>
    </row>
    <row r="363" spans="1:10" x14ac:dyDescent="0.3">
      <c r="A363" s="22">
        <f t="shared" si="81"/>
        <v>348</v>
      </c>
      <c r="B363" s="23" t="s">
        <v>218</v>
      </c>
      <c r="C363" s="23" t="s">
        <v>285</v>
      </c>
      <c r="D363" s="24">
        <v>10330.843338820901</v>
      </c>
      <c r="E363" s="24">
        <v>25126.211385661452</v>
      </c>
      <c r="F363" s="24">
        <v>0</v>
      </c>
      <c r="G363" s="24">
        <v>0</v>
      </c>
      <c r="H363" s="24">
        <v>0</v>
      </c>
      <c r="I363" s="24">
        <v>35457.054724482405</v>
      </c>
      <c r="J363" s="24">
        <v>21761.342503873868</v>
      </c>
    </row>
    <row r="364" spans="1:10" x14ac:dyDescent="0.3">
      <c r="A364" s="22">
        <f t="shared" si="81"/>
        <v>349</v>
      </c>
      <c r="B364" s="23"/>
      <c r="C364" s="23"/>
      <c r="D364" s="24"/>
      <c r="E364" s="24"/>
      <c r="F364" s="24"/>
      <c r="G364" s="24"/>
      <c r="H364" s="24"/>
      <c r="I364" s="24"/>
      <c r="J364" s="24"/>
    </row>
    <row r="365" spans="1:10" x14ac:dyDescent="0.3">
      <c r="A365" s="22">
        <f t="shared" si="81"/>
        <v>350</v>
      </c>
      <c r="B365" s="34" t="s">
        <v>752</v>
      </c>
      <c r="C365" s="34"/>
      <c r="D365" s="2">
        <f>SUM(D363,D361,D356,D351,D346,D342,D336,D331,D326,D321,D315,D310,D305,D300,D294,D289,D283)</f>
        <v>124074.85089802968</v>
      </c>
      <c r="E365" s="2">
        <f t="shared" ref="E365:J365" si="95">SUM(E363,E361,E356,E351,E346,E342,E336,E331,E326,E321,E315,E310,E305,E300,E294,E289,E283)</f>
        <v>65145.900093755357</v>
      </c>
      <c r="F365" s="2">
        <f>SUM(F363,F361,F356,F351,F346,F342,F336,F331,F326,F321,F315,F310,F305,F300,F294,F289,F283)</f>
        <v>3.9600000000000004</v>
      </c>
      <c r="G365" s="2">
        <f t="shared" ref="G365" si="96">SUM(G363,G361,G356,G351,G346,G342,G336,G331,G326,G321,G315,G310,G305,G300,G294,G289,G283)</f>
        <v>10.324999999999999</v>
      </c>
      <c r="H365" s="2">
        <f t="shared" si="95"/>
        <v>0</v>
      </c>
      <c r="I365" s="2">
        <f t="shared" si="95"/>
        <v>189206.46599178499</v>
      </c>
      <c r="J365" s="2">
        <f t="shared" si="95"/>
        <v>155504.51721150783</v>
      </c>
    </row>
    <row r="366" spans="1:10" x14ac:dyDescent="0.3">
      <c r="A366" s="22">
        <f t="shared" si="81"/>
        <v>351</v>
      </c>
      <c r="B366" s="23"/>
      <c r="C366" s="23"/>
      <c r="D366" s="24"/>
      <c r="E366" s="24"/>
      <c r="F366" s="24"/>
      <c r="G366" s="24"/>
      <c r="H366" s="24"/>
      <c r="I366" s="24"/>
      <c r="J366" s="24"/>
    </row>
    <row r="367" spans="1:10" x14ac:dyDescent="0.3">
      <c r="A367" s="22">
        <f t="shared" si="81"/>
        <v>352</v>
      </c>
      <c r="B367" s="35" t="s">
        <v>819</v>
      </c>
      <c r="C367" s="35"/>
      <c r="D367" s="3">
        <f>SUM(D365,D277,D154,D123)</f>
        <v>3141635.1180038513</v>
      </c>
      <c r="E367" s="3">
        <f t="shared" ref="E367:J367" si="97">SUM(E365,E277,E154,E123)</f>
        <v>451547.17850209429</v>
      </c>
      <c r="F367" s="3">
        <f t="shared" si="97"/>
        <v>77124.418393226268</v>
      </c>
      <c r="G367" s="3">
        <f t="shared" si="97"/>
        <v>13771.369930000001</v>
      </c>
      <c r="H367" s="3">
        <f t="shared" si="97"/>
        <v>0</v>
      </c>
      <c r="I367" s="3">
        <f t="shared" si="97"/>
        <v>3502286.5081827184</v>
      </c>
      <c r="J367" s="3">
        <f t="shared" si="97"/>
        <v>3328427.8624221287</v>
      </c>
    </row>
    <row r="368" spans="1:10" x14ac:dyDescent="0.3">
      <c r="A368" s="22">
        <f t="shared" si="81"/>
        <v>353</v>
      </c>
      <c r="B368" s="53"/>
      <c r="C368" s="23"/>
      <c r="D368" s="24"/>
      <c r="E368" s="24"/>
      <c r="F368" s="24"/>
      <c r="G368" s="24"/>
      <c r="H368" s="24"/>
      <c r="I368" s="24"/>
      <c r="J368" s="24"/>
    </row>
    <row r="369" spans="1:10" x14ac:dyDescent="0.3">
      <c r="A369" s="22">
        <f t="shared" si="81"/>
        <v>354</v>
      </c>
      <c r="B369" s="53" t="s">
        <v>400</v>
      </c>
      <c r="C369" s="23"/>
      <c r="D369" s="24">
        <v>20809.605648423701</v>
      </c>
      <c r="E369" s="24">
        <v>0</v>
      </c>
      <c r="F369" s="24">
        <v>0</v>
      </c>
      <c r="G369" s="24">
        <v>0</v>
      </c>
      <c r="H369" s="24">
        <v>715.25564842370898</v>
      </c>
      <c r="I369" s="24">
        <v>21524.861296847401</v>
      </c>
      <c r="J369" s="24">
        <v>21167.233472635544</v>
      </c>
    </row>
    <row r="370" spans="1:10" x14ac:dyDescent="0.3">
      <c r="A370" s="22">
        <f t="shared" si="81"/>
        <v>355</v>
      </c>
      <c r="B370" s="53" t="s">
        <v>401</v>
      </c>
      <c r="C370" s="23"/>
      <c r="D370" s="24">
        <v>463.35349676970401</v>
      </c>
      <c r="E370" s="24">
        <v>0</v>
      </c>
      <c r="F370" s="24">
        <v>0</v>
      </c>
      <c r="G370" s="24">
        <v>0</v>
      </c>
      <c r="H370" s="24">
        <v>77.113496769704298</v>
      </c>
      <c r="I370" s="24">
        <v>540.46699353940903</v>
      </c>
      <c r="J370" s="24">
        <v>501.91024515455672</v>
      </c>
    </row>
    <row r="371" spans="1:10" x14ac:dyDescent="0.3">
      <c r="A371" s="22">
        <f t="shared" si="81"/>
        <v>356</v>
      </c>
      <c r="B371" s="53" t="s">
        <v>402</v>
      </c>
      <c r="C371" s="23"/>
      <c r="D371" s="24">
        <v>-4.2723358492366995E-5</v>
      </c>
      <c r="E371" s="24">
        <v>0</v>
      </c>
      <c r="F371" s="24">
        <v>0</v>
      </c>
      <c r="G371" s="24">
        <v>0</v>
      </c>
      <c r="H371" s="24">
        <v>0</v>
      </c>
      <c r="I371" s="24">
        <v>-8.5446716984733989E-5</v>
      </c>
      <c r="J371" s="24">
        <v>-6.4085037738550465E-5</v>
      </c>
    </row>
    <row r="372" spans="1:10" x14ac:dyDescent="0.3">
      <c r="A372" s="22">
        <f t="shared" si="81"/>
        <v>357</v>
      </c>
      <c r="B372" s="53" t="s">
        <v>403</v>
      </c>
      <c r="C372" s="23"/>
      <c r="D372" s="24">
        <v>3398.9916014198211</v>
      </c>
      <c r="E372" s="24">
        <v>0</v>
      </c>
      <c r="F372" s="24">
        <v>0</v>
      </c>
      <c r="G372" s="24">
        <v>0</v>
      </c>
      <c r="H372" s="24">
        <v>1466.801601419822</v>
      </c>
      <c r="I372" s="24">
        <v>4865.7932028396426</v>
      </c>
      <c r="J372" s="24">
        <v>4132.3924021297289</v>
      </c>
    </row>
    <row r="373" spans="1:10" x14ac:dyDescent="0.3">
      <c r="A373" s="22">
        <f t="shared" si="81"/>
        <v>358</v>
      </c>
      <c r="B373" s="53" t="s">
        <v>404</v>
      </c>
      <c r="C373" s="23"/>
      <c r="D373" s="24">
        <v>1554.6694850916899</v>
      </c>
      <c r="E373" s="24">
        <v>0</v>
      </c>
      <c r="F373" s="24">
        <v>0</v>
      </c>
      <c r="G373" s="24">
        <v>0</v>
      </c>
      <c r="H373" s="24">
        <v>117.499485091693</v>
      </c>
      <c r="I373" s="24">
        <v>1672.16897018338</v>
      </c>
      <c r="J373" s="24">
        <v>1613.4192276375329</v>
      </c>
    </row>
    <row r="374" spans="1:10" x14ac:dyDescent="0.3">
      <c r="A374" s="22">
        <f t="shared" si="81"/>
        <v>359</v>
      </c>
      <c r="B374" s="53" t="s">
        <v>405</v>
      </c>
      <c r="C374" s="23"/>
      <c r="D374" s="24">
        <v>1441.4831392383869</v>
      </c>
      <c r="E374" s="24">
        <v>0</v>
      </c>
      <c r="F374" s="24">
        <v>0</v>
      </c>
      <c r="G374" s="24">
        <v>0</v>
      </c>
      <c r="H374" s="24">
        <v>713.46313923838795</v>
      </c>
      <c r="I374" s="24">
        <v>2154.9462784767702</v>
      </c>
      <c r="J374" s="24">
        <v>1798.2147088575787</v>
      </c>
    </row>
    <row r="375" spans="1:10" x14ac:dyDescent="0.3">
      <c r="A375" s="22">
        <f t="shared" si="81"/>
        <v>360</v>
      </c>
      <c r="B375" s="53" t="s">
        <v>406</v>
      </c>
      <c r="C375" s="23"/>
      <c r="D375" s="24">
        <v>1429.979523430628</v>
      </c>
      <c r="E375" s="24">
        <v>0</v>
      </c>
      <c r="F375" s="24">
        <v>0</v>
      </c>
      <c r="G375" s="24">
        <v>0</v>
      </c>
      <c r="H375" s="24">
        <v>686.06952343062801</v>
      </c>
      <c r="I375" s="24">
        <v>2116.0490468612497</v>
      </c>
      <c r="J375" s="24">
        <v>1773.0142851459386</v>
      </c>
    </row>
    <row r="376" spans="1:10" x14ac:dyDescent="0.3">
      <c r="A376" s="22">
        <f t="shared" si="81"/>
        <v>361</v>
      </c>
      <c r="B376" s="53" t="s">
        <v>407</v>
      </c>
      <c r="C376" s="23"/>
      <c r="D376" s="24">
        <v>1914.60970046082</v>
      </c>
      <c r="E376" s="24">
        <v>0</v>
      </c>
      <c r="F376" s="24">
        <v>0</v>
      </c>
      <c r="G376" s="24">
        <v>0</v>
      </c>
      <c r="H376" s="24">
        <v>759.68970046081995</v>
      </c>
      <c r="I376" s="24">
        <v>2674.29940092164</v>
      </c>
      <c r="J376" s="24">
        <v>2294.4545506912259</v>
      </c>
    </row>
    <row r="377" spans="1:10" x14ac:dyDescent="0.3">
      <c r="A377" s="22">
        <f t="shared" si="81"/>
        <v>362</v>
      </c>
      <c r="B377" s="53" t="s">
        <v>408</v>
      </c>
      <c r="C377" s="23"/>
      <c r="D377" s="24">
        <v>78615.222084044857</v>
      </c>
      <c r="E377" s="24">
        <v>0</v>
      </c>
      <c r="F377" s="24">
        <v>0</v>
      </c>
      <c r="G377" s="24">
        <v>0</v>
      </c>
      <c r="H377" s="24">
        <v>2259.1920248773508</v>
      </c>
      <c r="I377" s="24">
        <v>80874.414168089948</v>
      </c>
      <c r="J377" s="24">
        <v>79744.818126067432</v>
      </c>
    </row>
    <row r="378" spans="1:10" x14ac:dyDescent="0.3">
      <c r="A378" s="22">
        <f t="shared" si="81"/>
        <v>363</v>
      </c>
      <c r="B378" s="53" t="s">
        <v>409</v>
      </c>
      <c r="C378" s="23"/>
      <c r="D378" s="24">
        <v>31934.663054411601</v>
      </c>
      <c r="E378" s="24">
        <v>0</v>
      </c>
      <c r="F378" s="24">
        <v>0</v>
      </c>
      <c r="G378" s="24">
        <v>0</v>
      </c>
      <c r="H378" s="24">
        <v>3300.4130544116201</v>
      </c>
      <c r="I378" s="24">
        <v>35235.076108823203</v>
      </c>
      <c r="J378" s="24">
        <v>33584.8695816174</v>
      </c>
    </row>
    <row r="379" spans="1:10" x14ac:dyDescent="0.3">
      <c r="A379" s="22">
        <f t="shared" si="81"/>
        <v>364</v>
      </c>
      <c r="B379" s="53" t="s">
        <v>410</v>
      </c>
      <c r="C379" s="23"/>
      <c r="D379" s="24">
        <v>11104.86878350836</v>
      </c>
      <c r="E379" s="24">
        <v>0</v>
      </c>
      <c r="F379" s="24">
        <v>0</v>
      </c>
      <c r="G379" s="24">
        <v>0</v>
      </c>
      <c r="H379" s="24">
        <v>670.76878350837796</v>
      </c>
      <c r="I379" s="24">
        <v>11775.637567016742</v>
      </c>
      <c r="J379" s="24">
        <v>11440.253175262547</v>
      </c>
    </row>
    <row r="380" spans="1:10" x14ac:dyDescent="0.3">
      <c r="A380" s="22">
        <f t="shared" si="81"/>
        <v>365</v>
      </c>
      <c r="B380" s="53" t="s">
        <v>411</v>
      </c>
      <c r="C380" s="23"/>
      <c r="D380" s="24">
        <v>1200.1424326368301</v>
      </c>
      <c r="E380" s="24">
        <v>0</v>
      </c>
      <c r="F380" s="24">
        <v>0</v>
      </c>
      <c r="G380" s="24">
        <v>0</v>
      </c>
      <c r="H380" s="24">
        <v>457.24243263683201</v>
      </c>
      <c r="I380" s="24">
        <v>1657.3848652736601</v>
      </c>
      <c r="J380" s="24">
        <v>1428.7636489552422</v>
      </c>
    </row>
    <row r="381" spans="1:10" x14ac:dyDescent="0.3">
      <c r="A381" s="22">
        <f t="shared" si="81"/>
        <v>366</v>
      </c>
      <c r="B381" s="53" t="s">
        <v>412</v>
      </c>
      <c r="C381" s="23"/>
      <c r="D381" s="24">
        <v>1441.4831392383869</v>
      </c>
      <c r="E381" s="24">
        <v>0</v>
      </c>
      <c r="F381" s="24">
        <v>0</v>
      </c>
      <c r="G381" s="24">
        <v>0</v>
      </c>
      <c r="H381" s="24">
        <v>713.46313923838795</v>
      </c>
      <c r="I381" s="24">
        <v>2154.9462784767702</v>
      </c>
      <c r="J381" s="24">
        <v>1798.2147088575787</v>
      </c>
    </row>
    <row r="382" spans="1:10" x14ac:dyDescent="0.3">
      <c r="A382" s="22">
        <f t="shared" si="81"/>
        <v>367</v>
      </c>
      <c r="B382" s="53" t="s">
        <v>413</v>
      </c>
      <c r="C382" s="23"/>
      <c r="D382" s="24">
        <v>2130.0267642563999</v>
      </c>
      <c r="E382" s="24">
        <v>0</v>
      </c>
      <c r="F382" s="24">
        <v>0</v>
      </c>
      <c r="G382" s="24">
        <v>0</v>
      </c>
      <c r="H382" s="24">
        <v>747.356764256406</v>
      </c>
      <c r="I382" s="24">
        <v>2877.3835285128098</v>
      </c>
      <c r="J382" s="24">
        <v>2503.7051463846005</v>
      </c>
    </row>
    <row r="383" spans="1:10" x14ac:dyDescent="0.3">
      <c r="A383" s="22">
        <f t="shared" si="81"/>
        <v>368</v>
      </c>
      <c r="B383" s="53" t="s">
        <v>414</v>
      </c>
      <c r="C383" s="23"/>
      <c r="D383" s="24">
        <v>-820.46835763624597</v>
      </c>
      <c r="E383" s="24">
        <v>0</v>
      </c>
      <c r="F383" s="24">
        <v>0</v>
      </c>
      <c r="G383" s="24">
        <v>0</v>
      </c>
      <c r="H383" s="24">
        <v>375.811642363754</v>
      </c>
      <c r="I383" s="24">
        <v>-444.65671527249197</v>
      </c>
      <c r="J383" s="24">
        <v>-632.56253645436857</v>
      </c>
    </row>
    <row r="384" spans="1:10" x14ac:dyDescent="0.3">
      <c r="A384" s="22">
        <f t="shared" si="81"/>
        <v>369</v>
      </c>
      <c r="B384" s="53" t="s">
        <v>415</v>
      </c>
      <c r="C384" s="23"/>
      <c r="D384" s="24">
        <v>1000.3241599894901</v>
      </c>
      <c r="E384" s="24">
        <v>0</v>
      </c>
      <c r="F384" s="24">
        <v>0</v>
      </c>
      <c r="G384" s="24">
        <v>0</v>
      </c>
      <c r="H384" s="24">
        <v>285.66415998949799</v>
      </c>
      <c r="I384" s="24">
        <v>1285.9883199789899</v>
      </c>
      <c r="J384" s="24">
        <v>1143.1562399842423</v>
      </c>
    </row>
    <row r="385" spans="1:10" x14ac:dyDescent="0.3">
      <c r="A385" s="22">
        <f t="shared" si="81"/>
        <v>370</v>
      </c>
      <c r="B385" s="53" t="s">
        <v>416</v>
      </c>
      <c r="C385" s="23"/>
      <c r="D385" s="24">
        <v>734.77728786125601</v>
      </c>
      <c r="E385" s="24">
        <v>0</v>
      </c>
      <c r="F385" s="24">
        <v>0</v>
      </c>
      <c r="G385" s="24">
        <v>0</v>
      </c>
      <c r="H385" s="24">
        <v>222.637287861256</v>
      </c>
      <c r="I385" s="24">
        <v>957.41457572251193</v>
      </c>
      <c r="J385" s="24">
        <v>846.09593179188369</v>
      </c>
    </row>
    <row r="386" spans="1:10" x14ac:dyDescent="0.3">
      <c r="A386" s="22">
        <f t="shared" si="81"/>
        <v>371</v>
      </c>
      <c r="B386" s="53" t="s">
        <v>417</v>
      </c>
      <c r="C386" s="23"/>
      <c r="D386" s="24">
        <v>697.704930124577</v>
      </c>
      <c r="E386" s="24">
        <v>0</v>
      </c>
      <c r="F386" s="24">
        <v>0</v>
      </c>
      <c r="G386" s="24">
        <v>0</v>
      </c>
      <c r="H386" s="24">
        <v>228.93493012457699</v>
      </c>
      <c r="I386" s="24">
        <v>926.63986024915403</v>
      </c>
      <c r="J386" s="24">
        <v>812.17239518686551</v>
      </c>
    </row>
    <row r="387" spans="1:10" x14ac:dyDescent="0.3">
      <c r="A387" s="22">
        <f t="shared" si="81"/>
        <v>372</v>
      </c>
      <c r="B387" s="53" t="s">
        <v>418</v>
      </c>
      <c r="C387" s="23"/>
      <c r="D387" s="24">
        <v>2784.9297557291397</v>
      </c>
      <c r="E387" s="24">
        <v>0</v>
      </c>
      <c r="F387" s="24">
        <v>0</v>
      </c>
      <c r="G387" s="24">
        <v>0</v>
      </c>
      <c r="H387" s="24">
        <v>1175.4697557291499</v>
      </c>
      <c r="I387" s="24">
        <v>3960.3995114582899</v>
      </c>
      <c r="J387" s="24">
        <v>3372.6646335937185</v>
      </c>
    </row>
    <row r="388" spans="1:10" x14ac:dyDescent="0.3">
      <c r="A388" s="22">
        <f t="shared" si="81"/>
        <v>373</v>
      </c>
      <c r="B388" s="53" t="s">
        <v>419</v>
      </c>
      <c r="C388" s="23"/>
      <c r="D388" s="24">
        <v>266.49033097123402</v>
      </c>
      <c r="E388" s="24">
        <v>0</v>
      </c>
      <c r="F388" s="24">
        <v>0</v>
      </c>
      <c r="G388" s="24">
        <v>0</v>
      </c>
      <c r="H388" s="24">
        <v>18.490330971233998</v>
      </c>
      <c r="I388" s="24">
        <v>284.98066194246803</v>
      </c>
      <c r="J388" s="24">
        <v>275.73549645685074</v>
      </c>
    </row>
    <row r="389" spans="1:10" x14ac:dyDescent="0.3">
      <c r="A389" s="22">
        <f t="shared" si="81"/>
        <v>374</v>
      </c>
      <c r="B389" s="53" t="s">
        <v>420</v>
      </c>
      <c r="C389" s="23"/>
      <c r="D389" s="24">
        <v>4787.0728474995003</v>
      </c>
      <c r="E389" s="24">
        <v>0</v>
      </c>
      <c r="F389" s="24">
        <v>0</v>
      </c>
      <c r="G389" s="24">
        <v>0</v>
      </c>
      <c r="H389" s="24">
        <v>408.25284749951101</v>
      </c>
      <c r="I389" s="24">
        <v>5195.32569499901</v>
      </c>
      <c r="J389" s="24">
        <v>4991.1992712492574</v>
      </c>
    </row>
    <row r="390" spans="1:10" x14ac:dyDescent="0.3">
      <c r="A390" s="22">
        <f t="shared" si="81"/>
        <v>375</v>
      </c>
      <c r="B390" s="53" t="s">
        <v>421</v>
      </c>
      <c r="C390" s="23"/>
      <c r="D390" s="24">
        <v>697.60126607191</v>
      </c>
      <c r="E390" s="24">
        <v>0</v>
      </c>
      <c r="F390" s="24">
        <v>0</v>
      </c>
      <c r="G390" s="24">
        <v>0</v>
      </c>
      <c r="H390" s="24">
        <v>58.881266071910701</v>
      </c>
      <c r="I390" s="24">
        <v>756.48253214381998</v>
      </c>
      <c r="J390" s="24">
        <v>727.04189910786522</v>
      </c>
    </row>
    <row r="391" spans="1:10" x14ac:dyDescent="0.3">
      <c r="A391" s="22">
        <f t="shared" si="81"/>
        <v>376</v>
      </c>
      <c r="B391" s="53" t="s">
        <v>422</v>
      </c>
      <c r="C391" s="23"/>
      <c r="D391" s="24">
        <v>1033.61448187319</v>
      </c>
      <c r="E391" s="24">
        <v>0</v>
      </c>
      <c r="F391" s="24">
        <v>0</v>
      </c>
      <c r="G391" s="24">
        <v>0</v>
      </c>
      <c r="H391" s="24">
        <v>24.834481873199</v>
      </c>
      <c r="I391" s="24">
        <v>1058.4489637463901</v>
      </c>
      <c r="J391" s="24">
        <v>1046.0317228097902</v>
      </c>
    </row>
    <row r="392" spans="1:10" x14ac:dyDescent="0.3">
      <c r="A392" s="22">
        <f t="shared" si="81"/>
        <v>377</v>
      </c>
      <c r="B392" s="53" t="s">
        <v>423</v>
      </c>
      <c r="C392" s="23"/>
      <c r="D392" s="24">
        <v>1475.9639304732698</v>
      </c>
      <c r="E392" s="24">
        <v>0</v>
      </c>
      <c r="F392" s="24">
        <v>0</v>
      </c>
      <c r="G392" s="24">
        <v>0</v>
      </c>
      <c r="H392" s="24">
        <v>617.96393047327604</v>
      </c>
      <c r="I392" s="24">
        <v>2093.92786094655</v>
      </c>
      <c r="J392" s="24">
        <v>1784.9458957099091</v>
      </c>
    </row>
    <row r="393" spans="1:10" x14ac:dyDescent="0.3">
      <c r="A393" s="22">
        <f t="shared" si="81"/>
        <v>378</v>
      </c>
      <c r="B393" s="53" t="s">
        <v>424</v>
      </c>
      <c r="C393" s="23"/>
      <c r="D393" s="24">
        <v>57.032013729957299</v>
      </c>
      <c r="E393" s="24">
        <v>0</v>
      </c>
      <c r="F393" s="24">
        <v>0</v>
      </c>
      <c r="G393" s="24">
        <v>0</v>
      </c>
      <c r="H393" s="24">
        <v>27.232013729957298</v>
      </c>
      <c r="I393" s="24">
        <v>84.264027459914587</v>
      </c>
      <c r="J393" s="24">
        <v>70.6480205949359</v>
      </c>
    </row>
    <row r="394" spans="1:10" x14ac:dyDescent="0.3">
      <c r="A394" s="22">
        <f t="shared" si="81"/>
        <v>379</v>
      </c>
      <c r="B394" s="53" t="s">
        <v>425</v>
      </c>
      <c r="C394" s="23"/>
      <c r="D394" s="24">
        <v>954.77845471114802</v>
      </c>
      <c r="E394" s="24">
        <v>0</v>
      </c>
      <c r="F394" s="24">
        <v>0</v>
      </c>
      <c r="G394" s="24">
        <v>0</v>
      </c>
      <c r="H394" s="24">
        <v>441.47845471114903</v>
      </c>
      <c r="I394" s="24">
        <v>1396.256909422297</v>
      </c>
      <c r="J394" s="24">
        <v>1175.5176820667223</v>
      </c>
    </row>
    <row r="395" spans="1:10" x14ac:dyDescent="0.3">
      <c r="A395" s="22">
        <f t="shared" si="81"/>
        <v>380</v>
      </c>
      <c r="B395" s="53" t="s">
        <v>426</v>
      </c>
      <c r="C395" s="23"/>
      <c r="D395" s="24">
        <v>72.456768959518897</v>
      </c>
      <c r="E395" s="24">
        <v>0</v>
      </c>
      <c r="F395" s="24">
        <v>0</v>
      </c>
      <c r="G395" s="24">
        <v>0</v>
      </c>
      <c r="H395" s="24">
        <v>34.586768959518899</v>
      </c>
      <c r="I395" s="24">
        <v>107.0435379190378</v>
      </c>
      <c r="J395" s="24">
        <v>89.750153439278321</v>
      </c>
    </row>
    <row r="396" spans="1:10" x14ac:dyDescent="0.3">
      <c r="A396" s="22">
        <f t="shared" si="81"/>
        <v>381</v>
      </c>
      <c r="B396" s="53" t="s">
        <v>427</v>
      </c>
      <c r="C396" s="23"/>
      <c r="D396" s="24">
        <v>-3.0939446254705995E-5</v>
      </c>
      <c r="E396" s="24">
        <v>0</v>
      </c>
      <c r="F396" s="24">
        <v>0</v>
      </c>
      <c r="G396" s="24">
        <v>0</v>
      </c>
      <c r="H396" s="24">
        <v>0</v>
      </c>
      <c r="I396" s="24">
        <v>-6.1878892509412099E-5</v>
      </c>
      <c r="J396" s="24">
        <v>-4.6409169382059094E-5</v>
      </c>
    </row>
    <row r="397" spans="1:10" x14ac:dyDescent="0.3">
      <c r="A397" s="22">
        <f t="shared" si="81"/>
        <v>382</v>
      </c>
      <c r="B397" s="53" t="s">
        <v>428</v>
      </c>
      <c r="C397" s="23"/>
      <c r="D397" s="24">
        <v>1441.4831392383869</v>
      </c>
      <c r="E397" s="24">
        <v>0</v>
      </c>
      <c r="F397" s="24">
        <v>0</v>
      </c>
      <c r="G397" s="24">
        <v>0</v>
      </c>
      <c r="H397" s="24">
        <v>713.46313923838795</v>
      </c>
      <c r="I397" s="24">
        <v>2154.9462784767702</v>
      </c>
      <c r="J397" s="24">
        <v>1798.2147088575787</v>
      </c>
    </row>
    <row r="398" spans="1:10" x14ac:dyDescent="0.3">
      <c r="A398" s="22">
        <f t="shared" si="81"/>
        <v>383</v>
      </c>
      <c r="B398" s="53" t="s">
        <v>429</v>
      </c>
      <c r="C398" s="23"/>
      <c r="D398" s="24">
        <v>1634.1614555510398</v>
      </c>
      <c r="E398" s="24">
        <v>0</v>
      </c>
      <c r="F398" s="24">
        <v>0</v>
      </c>
      <c r="G398" s="24">
        <v>0</v>
      </c>
      <c r="H398" s="24">
        <v>729.03145555104402</v>
      </c>
      <c r="I398" s="24">
        <v>2363.19291110208</v>
      </c>
      <c r="J398" s="24">
        <v>1998.6771833265598</v>
      </c>
    </row>
    <row r="399" spans="1:10" x14ac:dyDescent="0.3">
      <c r="A399" s="22">
        <f t="shared" si="81"/>
        <v>384</v>
      </c>
      <c r="B399" s="53" t="s">
        <v>430</v>
      </c>
      <c r="C399" s="23"/>
      <c r="D399" s="24">
        <v>687.05970569166902</v>
      </c>
      <c r="E399" s="24">
        <v>0</v>
      </c>
      <c r="F399" s="24">
        <v>0</v>
      </c>
      <c r="G399" s="24">
        <v>0</v>
      </c>
      <c r="H399" s="24">
        <v>162.649705691669</v>
      </c>
      <c r="I399" s="24">
        <v>849.70941138333808</v>
      </c>
      <c r="J399" s="24">
        <v>768.38455853750327</v>
      </c>
    </row>
    <row r="400" spans="1:10" x14ac:dyDescent="0.3">
      <c r="A400" s="22">
        <f t="shared" si="81"/>
        <v>385</v>
      </c>
      <c r="B400" s="53" t="s">
        <v>431</v>
      </c>
      <c r="C400" s="23"/>
      <c r="D400" s="24">
        <v>237.06195557628897</v>
      </c>
      <c r="E400" s="24">
        <v>0</v>
      </c>
      <c r="F400" s="24">
        <v>0</v>
      </c>
      <c r="G400" s="24">
        <v>0</v>
      </c>
      <c r="H400" s="24">
        <v>113.791955576289</v>
      </c>
      <c r="I400" s="24">
        <v>350.85391115257795</v>
      </c>
      <c r="J400" s="24">
        <v>293.95793336443307</v>
      </c>
    </row>
    <row r="401" spans="1:10" x14ac:dyDescent="0.3">
      <c r="A401" s="22">
        <f t="shared" si="81"/>
        <v>386</v>
      </c>
      <c r="B401" s="53" t="s">
        <v>432</v>
      </c>
      <c r="C401" s="23"/>
      <c r="D401" s="24">
        <v>-1072.4599599999999</v>
      </c>
      <c r="E401" s="24">
        <v>0</v>
      </c>
      <c r="F401" s="24">
        <v>0</v>
      </c>
      <c r="G401" s="24">
        <v>0</v>
      </c>
      <c r="H401" s="24">
        <v>0</v>
      </c>
      <c r="I401" s="24">
        <v>-1072.45992</v>
      </c>
      <c r="J401" s="24">
        <v>-1072.4599399999968</v>
      </c>
    </row>
    <row r="402" spans="1:10" x14ac:dyDescent="0.3">
      <c r="A402" s="22">
        <f t="shared" ref="A402:A465" si="98">+A401+1</f>
        <v>387</v>
      </c>
      <c r="B402" s="53" t="s">
        <v>433</v>
      </c>
      <c r="C402" s="23"/>
      <c r="D402" s="24">
        <v>1269.5646617244802</v>
      </c>
      <c r="E402" s="24">
        <v>0</v>
      </c>
      <c r="F402" s="24">
        <v>0</v>
      </c>
      <c r="G402" s="24">
        <v>0</v>
      </c>
      <c r="H402" s="24">
        <v>497.63466172448102</v>
      </c>
      <c r="I402" s="24">
        <v>1767.1993234489601</v>
      </c>
      <c r="J402" s="24">
        <v>1518.3819925867172</v>
      </c>
    </row>
    <row r="403" spans="1:10" x14ac:dyDescent="0.3">
      <c r="A403" s="22">
        <f t="shared" si="98"/>
        <v>388</v>
      </c>
      <c r="B403" s="53" t="s">
        <v>434</v>
      </c>
      <c r="C403" s="23"/>
      <c r="D403" s="24">
        <v>1981.62205302696</v>
      </c>
      <c r="E403" s="24">
        <v>0</v>
      </c>
      <c r="F403" s="24">
        <v>0</v>
      </c>
      <c r="G403" s="24">
        <v>0</v>
      </c>
      <c r="H403" s="24">
        <v>761.74205302695998</v>
      </c>
      <c r="I403" s="24">
        <v>2743.3641060539198</v>
      </c>
      <c r="J403" s="24">
        <v>2362.4930795404371</v>
      </c>
    </row>
    <row r="404" spans="1:10" x14ac:dyDescent="0.3">
      <c r="A404" s="22">
        <f t="shared" si="98"/>
        <v>389</v>
      </c>
      <c r="B404" s="53" t="s">
        <v>435</v>
      </c>
      <c r="C404" s="23"/>
      <c r="D404" s="24">
        <v>2.0100392348074787</v>
      </c>
      <c r="E404" s="24">
        <v>0</v>
      </c>
      <c r="F404" s="24">
        <v>0</v>
      </c>
      <c r="G404" s="24">
        <v>0</v>
      </c>
      <c r="H404" s="24">
        <v>0</v>
      </c>
      <c r="I404" s="24">
        <v>2.0100784696149572</v>
      </c>
      <c r="J404" s="24">
        <v>2.0100588522112162</v>
      </c>
    </row>
    <row r="405" spans="1:10" x14ac:dyDescent="0.3">
      <c r="A405" s="22">
        <f t="shared" si="98"/>
        <v>390</v>
      </c>
      <c r="B405" s="53" t="s">
        <v>436</v>
      </c>
      <c r="C405" s="23"/>
      <c r="D405" s="24">
        <v>1617.3314555510399</v>
      </c>
      <c r="E405" s="24">
        <v>0</v>
      </c>
      <c r="F405" s="24">
        <v>0</v>
      </c>
      <c r="G405" s="24">
        <v>0</v>
      </c>
      <c r="H405" s="24">
        <v>729.03145555104402</v>
      </c>
      <c r="I405" s="24">
        <v>2346.3629111020796</v>
      </c>
      <c r="J405" s="24">
        <v>1981.8471833265592</v>
      </c>
    </row>
    <row r="406" spans="1:10" x14ac:dyDescent="0.3">
      <c r="A406" s="22">
        <f t="shared" si="98"/>
        <v>391</v>
      </c>
      <c r="B406" s="53" t="s">
        <v>437</v>
      </c>
      <c r="C406" s="23"/>
      <c r="D406" s="24">
        <v>875.99880583695403</v>
      </c>
      <c r="E406" s="24">
        <v>0</v>
      </c>
      <c r="F406" s="24">
        <v>0</v>
      </c>
      <c r="G406" s="24">
        <v>0</v>
      </c>
      <c r="H406" s="24">
        <v>285.478805836954</v>
      </c>
      <c r="I406" s="24">
        <v>1161.4776116738999</v>
      </c>
      <c r="J406" s="24">
        <v>1018.7382087554289</v>
      </c>
    </row>
    <row r="407" spans="1:10" x14ac:dyDescent="0.3">
      <c r="A407" s="22">
        <f t="shared" si="98"/>
        <v>392</v>
      </c>
      <c r="B407" s="53" t="s">
        <v>753</v>
      </c>
      <c r="C407" s="23"/>
      <c r="D407" s="27">
        <f>SUM(D369:D406)</f>
        <v>179855.20996105793</v>
      </c>
      <c r="E407" s="27">
        <f t="shared" ref="E407:J407" si="99">SUM(E369:E406)</f>
        <v>0</v>
      </c>
      <c r="F407" s="27">
        <f>SUM(F369:F406)</f>
        <v>0</v>
      </c>
      <c r="G407" s="27">
        <f t="shared" si="99"/>
        <v>0</v>
      </c>
      <c r="H407" s="27">
        <f t="shared" si="99"/>
        <v>20597.38989631856</v>
      </c>
      <c r="I407" s="27">
        <f t="shared" si="99"/>
        <v>200452.59992211621</v>
      </c>
      <c r="J407" s="27">
        <f t="shared" si="99"/>
        <v>190153.90494158707</v>
      </c>
    </row>
    <row r="408" spans="1:10" x14ac:dyDescent="0.3">
      <c r="A408" s="22">
        <f t="shared" si="98"/>
        <v>393</v>
      </c>
      <c r="B408" s="53"/>
      <c r="C408" s="23"/>
      <c r="D408" s="24"/>
      <c r="E408" s="24"/>
      <c r="F408" s="24"/>
      <c r="G408" s="24"/>
      <c r="H408" s="24"/>
      <c r="I408" s="24"/>
      <c r="J408" s="24"/>
    </row>
    <row r="409" spans="1:10" x14ac:dyDescent="0.3">
      <c r="A409" s="22">
        <f t="shared" si="98"/>
        <v>394</v>
      </c>
      <c r="B409" s="55" t="s">
        <v>754</v>
      </c>
      <c r="C409" s="34"/>
      <c r="D409" s="2">
        <f>D407</f>
        <v>179855.20996105793</v>
      </c>
      <c r="E409" s="2">
        <f t="shared" ref="E409:J409" si="100">E407</f>
        <v>0</v>
      </c>
      <c r="F409" s="2">
        <f t="shared" si="100"/>
        <v>0</v>
      </c>
      <c r="G409" s="2">
        <f t="shared" si="100"/>
        <v>0</v>
      </c>
      <c r="H409" s="2">
        <f t="shared" si="100"/>
        <v>20597.38989631856</v>
      </c>
      <c r="I409" s="2">
        <f t="shared" si="100"/>
        <v>200452.59992211621</v>
      </c>
      <c r="J409" s="2">
        <f t="shared" si="100"/>
        <v>190153.90494158707</v>
      </c>
    </row>
    <row r="410" spans="1:10" x14ac:dyDescent="0.3">
      <c r="A410" s="22">
        <f t="shared" si="98"/>
        <v>395</v>
      </c>
      <c r="B410" s="23"/>
      <c r="C410" s="23"/>
      <c r="D410" s="24"/>
      <c r="E410" s="24"/>
      <c r="F410" s="24"/>
      <c r="G410" s="24"/>
      <c r="H410" s="24"/>
      <c r="I410" s="24"/>
      <c r="J410" s="24"/>
    </row>
    <row r="411" spans="1:10" x14ac:dyDescent="0.3">
      <c r="A411" s="22">
        <f t="shared" si="98"/>
        <v>396</v>
      </c>
      <c r="B411" s="35" t="s">
        <v>818</v>
      </c>
      <c r="C411" s="35"/>
      <c r="D411" s="37">
        <f>SUM(D409,D367)</f>
        <v>3321490.3279649094</v>
      </c>
      <c r="E411" s="37">
        <f t="shared" ref="E411:J411" si="101">SUM(E409,E367)</f>
        <v>451547.17850209429</v>
      </c>
      <c r="F411" s="37">
        <f t="shared" si="101"/>
        <v>77124.418393226268</v>
      </c>
      <c r="G411" s="37">
        <f t="shared" si="101"/>
        <v>13771.369930000001</v>
      </c>
      <c r="H411" s="37">
        <f t="shared" si="101"/>
        <v>20597.38989631856</v>
      </c>
      <c r="I411" s="37">
        <f t="shared" si="101"/>
        <v>3702739.1081048348</v>
      </c>
      <c r="J411" s="37">
        <f t="shared" si="101"/>
        <v>3518581.7673637159</v>
      </c>
    </row>
    <row r="412" spans="1:10" x14ac:dyDescent="0.3">
      <c r="A412" s="22">
        <f t="shared" si="98"/>
        <v>397</v>
      </c>
      <c r="B412" s="53"/>
      <c r="C412" s="23"/>
      <c r="D412" s="24"/>
      <c r="E412" s="24"/>
      <c r="F412" s="24"/>
      <c r="G412" s="24"/>
      <c r="H412" s="24"/>
      <c r="I412" s="24"/>
      <c r="J412" s="24"/>
    </row>
    <row r="413" spans="1:10" x14ac:dyDescent="0.3">
      <c r="A413" s="22">
        <f t="shared" si="98"/>
        <v>398</v>
      </c>
      <c r="B413" s="23" t="s">
        <v>279</v>
      </c>
      <c r="C413" s="23" t="s">
        <v>339</v>
      </c>
      <c r="D413" s="24">
        <v>-191.19999999999902</v>
      </c>
      <c r="E413" s="24">
        <v>0</v>
      </c>
      <c r="F413" s="24">
        <v>223.19999999999996</v>
      </c>
      <c r="G413" s="24">
        <v>0</v>
      </c>
      <c r="H413" s="24">
        <v>0</v>
      </c>
      <c r="I413" s="24">
        <v>-414.4</v>
      </c>
      <c r="J413" s="24">
        <v>-302.79999999999978</v>
      </c>
    </row>
    <row r="414" spans="1:10" x14ac:dyDescent="0.3">
      <c r="A414" s="22">
        <f t="shared" si="98"/>
        <v>399</v>
      </c>
      <c r="B414" s="29" t="s">
        <v>219</v>
      </c>
      <c r="C414" s="29" t="s">
        <v>292</v>
      </c>
      <c r="D414" s="24">
        <v>23976.282881183557</v>
      </c>
      <c r="E414" s="24">
        <v>1270.5772045417764</v>
      </c>
      <c r="F414" s="24">
        <v>0.23999999999999996</v>
      </c>
      <c r="G414" s="24">
        <v>0</v>
      </c>
      <c r="H414" s="24">
        <v>0</v>
      </c>
      <c r="I414" s="24">
        <v>25246.620085725372</v>
      </c>
      <c r="J414" s="24">
        <v>24596.154868511567</v>
      </c>
    </row>
    <row r="415" spans="1:10" x14ac:dyDescent="0.3">
      <c r="A415" s="22">
        <f t="shared" si="98"/>
        <v>400</v>
      </c>
      <c r="B415" s="29" t="s">
        <v>220</v>
      </c>
      <c r="C415" s="29" t="s">
        <v>282</v>
      </c>
      <c r="D415" s="24">
        <v>13299.473263886901</v>
      </c>
      <c r="E415" s="24">
        <v>1494.5273322402747</v>
      </c>
      <c r="F415" s="24">
        <v>0</v>
      </c>
      <c r="G415" s="24">
        <v>0</v>
      </c>
      <c r="H415" s="24">
        <v>0</v>
      </c>
      <c r="I415" s="24">
        <v>14794.0005961271</v>
      </c>
      <c r="J415" s="24">
        <v>14046.736930007006</v>
      </c>
    </row>
    <row r="416" spans="1:10" x14ac:dyDescent="0.3">
      <c r="A416" s="22">
        <f t="shared" si="98"/>
        <v>401</v>
      </c>
      <c r="B416" s="23" t="s">
        <v>221</v>
      </c>
      <c r="C416" s="23" t="s">
        <v>293</v>
      </c>
      <c r="D416" s="24">
        <v>157930.53303178074</v>
      </c>
      <c r="E416" s="24">
        <v>37954.541715251973</v>
      </c>
      <c r="F416" s="24">
        <v>6346.44</v>
      </c>
      <c r="G416" s="24">
        <v>0</v>
      </c>
      <c r="H416" s="24">
        <v>0</v>
      </c>
      <c r="I416" s="24">
        <v>189538.63474703295</v>
      </c>
      <c r="J416" s="24">
        <v>173614.51244052697</v>
      </c>
    </row>
    <row r="417" spans="1:10" x14ac:dyDescent="0.3">
      <c r="A417" s="22">
        <f t="shared" si="98"/>
        <v>402</v>
      </c>
      <c r="B417" s="23" t="s">
        <v>222</v>
      </c>
      <c r="C417" s="23" t="s">
        <v>293</v>
      </c>
      <c r="D417" s="24">
        <v>-20540.783686412698</v>
      </c>
      <c r="E417" s="24">
        <v>-31.235975901424524</v>
      </c>
      <c r="F417" s="24">
        <v>12257.879462698362</v>
      </c>
      <c r="G417" s="24">
        <v>0</v>
      </c>
      <c r="H417" s="24">
        <v>0</v>
      </c>
      <c r="I417" s="24">
        <v>-32829.899125012496</v>
      </c>
      <c r="J417" s="24">
        <v>-24665.433074111861</v>
      </c>
    </row>
    <row r="418" spans="1:10" x14ac:dyDescent="0.3">
      <c r="A418" s="22">
        <f t="shared" si="98"/>
        <v>403</v>
      </c>
      <c r="B418" s="23" t="s">
        <v>223</v>
      </c>
      <c r="C418" s="23" t="s">
        <v>293</v>
      </c>
      <c r="D418" s="24">
        <v>9047.1417895329414</v>
      </c>
      <c r="E418" s="24">
        <v>1547.7900925813929</v>
      </c>
      <c r="F418" s="24">
        <v>0</v>
      </c>
      <c r="G418" s="24">
        <v>0</v>
      </c>
      <c r="H418" s="24">
        <v>0</v>
      </c>
      <c r="I418" s="24">
        <v>10594.931882114301</v>
      </c>
      <c r="J418" s="24">
        <v>9821.0368358236283</v>
      </c>
    </row>
    <row r="419" spans="1:10" x14ac:dyDescent="0.3">
      <c r="A419" s="22">
        <f t="shared" si="98"/>
        <v>404</v>
      </c>
      <c r="B419" s="23" t="s">
        <v>224</v>
      </c>
      <c r="C419" s="23" t="s">
        <v>294</v>
      </c>
      <c r="D419" s="24">
        <v>33395.259417410802</v>
      </c>
      <c r="E419" s="24">
        <v>637.1839370252768</v>
      </c>
      <c r="F419" s="24">
        <v>400.19113396</v>
      </c>
      <c r="G419" s="24">
        <v>0</v>
      </c>
      <c r="H419" s="24">
        <v>0</v>
      </c>
      <c r="I419" s="24">
        <v>33632.252220476097</v>
      </c>
      <c r="J419" s="24">
        <v>33683.067452541887</v>
      </c>
    </row>
    <row r="420" spans="1:10" x14ac:dyDescent="0.3">
      <c r="A420" s="22">
        <f t="shared" si="98"/>
        <v>405</v>
      </c>
      <c r="B420" s="23" t="s">
        <v>225</v>
      </c>
      <c r="C420" s="23" t="s">
        <v>295</v>
      </c>
      <c r="D420" s="24">
        <v>1.6310450910852601</v>
      </c>
      <c r="E420" s="24">
        <v>0.86114637209302158</v>
      </c>
      <c r="F420" s="24">
        <v>0</v>
      </c>
      <c r="G420" s="24">
        <v>0</v>
      </c>
      <c r="H420" s="24">
        <v>0</v>
      </c>
      <c r="I420" s="24">
        <v>2.49219146317829</v>
      </c>
      <c r="J420" s="24">
        <v>2.061618277131775</v>
      </c>
    </row>
    <row r="421" spans="1:10" x14ac:dyDescent="0.3">
      <c r="A421" s="22">
        <f t="shared" si="98"/>
        <v>406</v>
      </c>
      <c r="B421" s="29" t="s">
        <v>226</v>
      </c>
      <c r="C421" s="29" t="s">
        <v>296</v>
      </c>
      <c r="D421" s="24">
        <v>61903.167072029501</v>
      </c>
      <c r="E421" s="24">
        <v>1072.1662440322614</v>
      </c>
      <c r="F421" s="24">
        <v>0</v>
      </c>
      <c r="G421" s="24">
        <v>0</v>
      </c>
      <c r="H421" s="24">
        <v>0</v>
      </c>
      <c r="I421" s="24">
        <v>62975.333316061806</v>
      </c>
      <c r="J421" s="24">
        <v>62439.250194045642</v>
      </c>
    </row>
    <row r="422" spans="1:10" x14ac:dyDescent="0.3">
      <c r="A422" s="22">
        <f t="shared" si="98"/>
        <v>407</v>
      </c>
      <c r="B422" s="29" t="s">
        <v>227</v>
      </c>
      <c r="C422" s="29" t="s">
        <v>297</v>
      </c>
      <c r="D422" s="24">
        <v>400020.48717404593</v>
      </c>
      <c r="E422" s="24">
        <v>74261.13283048106</v>
      </c>
      <c r="F422" s="24">
        <v>52232.986279039367</v>
      </c>
      <c r="G422" s="24">
        <v>22740.614651298081</v>
      </c>
      <c r="H422" s="24">
        <v>0</v>
      </c>
      <c r="I422" s="24">
        <v>399308.01907418936</v>
      </c>
      <c r="J422" s="24">
        <v>398183.11062819033</v>
      </c>
    </row>
    <row r="423" spans="1:10" x14ac:dyDescent="0.3">
      <c r="A423" s="22">
        <f t="shared" si="98"/>
        <v>408</v>
      </c>
      <c r="B423" s="29" t="s">
        <v>228</v>
      </c>
      <c r="C423" s="29" t="s">
        <v>298</v>
      </c>
      <c r="D423" s="24">
        <v>135815.03246733762</v>
      </c>
      <c r="E423" s="24">
        <v>21666.327593642003</v>
      </c>
      <c r="F423" s="24">
        <v>21039.495220258479</v>
      </c>
      <c r="G423" s="24">
        <v>10652.358404939921</v>
      </c>
      <c r="H423" s="24">
        <v>0</v>
      </c>
      <c r="I423" s="24">
        <v>125789.50643578118</v>
      </c>
      <c r="J423" s="24">
        <v>134433.07007061935</v>
      </c>
    </row>
    <row r="424" spans="1:10" x14ac:dyDescent="0.3">
      <c r="A424" s="22">
        <f t="shared" si="98"/>
        <v>409</v>
      </c>
      <c r="B424" s="29" t="s">
        <v>229</v>
      </c>
      <c r="C424" s="29" t="s">
        <v>298</v>
      </c>
      <c r="D424" s="24">
        <v>3.7502466345796197E-4</v>
      </c>
      <c r="E424" s="24">
        <v>3.75023269226868E-4</v>
      </c>
      <c r="F424" s="24">
        <v>0</v>
      </c>
      <c r="G424" s="24">
        <v>0</v>
      </c>
      <c r="H424" s="24">
        <v>0</v>
      </c>
      <c r="I424" s="24">
        <v>7.5004793268482911E-4</v>
      </c>
      <c r="J424" s="24">
        <v>5.6253629807139556E-4</v>
      </c>
    </row>
    <row r="425" spans="1:10" x14ac:dyDescent="0.3">
      <c r="A425" s="22">
        <f t="shared" si="98"/>
        <v>410</v>
      </c>
      <c r="B425" s="29" t="s">
        <v>230</v>
      </c>
      <c r="C425" s="29" t="s">
        <v>299</v>
      </c>
      <c r="D425" s="24">
        <v>9181.4002004911199</v>
      </c>
      <c r="E425" s="24">
        <v>479.13021505916993</v>
      </c>
      <c r="F425" s="24">
        <v>278.75999999999993</v>
      </c>
      <c r="G425" s="24">
        <v>0</v>
      </c>
      <c r="H425" s="24">
        <v>0</v>
      </c>
      <c r="I425" s="24">
        <v>9381.7704155503015</v>
      </c>
      <c r="J425" s="24">
        <v>9281.8336559644977</v>
      </c>
    </row>
    <row r="426" spans="1:10" x14ac:dyDescent="0.3">
      <c r="A426" s="22">
        <f t="shared" si="98"/>
        <v>411</v>
      </c>
      <c r="B426" s="29" t="s">
        <v>231</v>
      </c>
      <c r="C426" s="29" t="s">
        <v>300</v>
      </c>
      <c r="D426" s="24">
        <v>26732.283317223399</v>
      </c>
      <c r="E426" s="24">
        <v>1749.4867564255294</v>
      </c>
      <c r="F426" s="24">
        <v>0</v>
      </c>
      <c r="G426" s="24">
        <v>0</v>
      </c>
      <c r="H426" s="24">
        <v>0</v>
      </c>
      <c r="I426" s="24">
        <v>28481.770073648899</v>
      </c>
      <c r="J426" s="24">
        <v>27607.026695436132</v>
      </c>
    </row>
    <row r="427" spans="1:10" x14ac:dyDescent="0.3">
      <c r="A427" s="22">
        <f t="shared" si="98"/>
        <v>412</v>
      </c>
      <c r="B427" s="29" t="s">
        <v>232</v>
      </c>
      <c r="C427" s="29" t="s">
        <v>301</v>
      </c>
      <c r="D427" s="24">
        <v>3301.772545079245</v>
      </c>
      <c r="E427" s="24">
        <v>463.9445589046299</v>
      </c>
      <c r="F427" s="24">
        <v>0</v>
      </c>
      <c r="G427" s="24">
        <v>0</v>
      </c>
      <c r="H427" s="24">
        <v>0</v>
      </c>
      <c r="I427" s="24">
        <v>3765.7171039838699</v>
      </c>
      <c r="J427" s="24">
        <v>3533.7448245315577</v>
      </c>
    </row>
    <row r="428" spans="1:10" x14ac:dyDescent="0.3">
      <c r="A428" s="22">
        <f t="shared" si="98"/>
        <v>413</v>
      </c>
      <c r="B428" s="35" t="s">
        <v>817</v>
      </c>
      <c r="C428" s="35"/>
      <c r="D428" s="3">
        <f>SUM(D413:D427)</f>
        <v>853872.48089370469</v>
      </c>
      <c r="E428" s="3">
        <f t="shared" ref="E428:J428" si="102">SUM(E413:E427)</f>
        <v>142566.43402567928</v>
      </c>
      <c r="F428" s="3">
        <f>SUM(F413:F427)</f>
        <v>92779.192095956212</v>
      </c>
      <c r="G428" s="3">
        <f t="shared" ref="G428" si="103">SUM(G413:G427)</f>
        <v>33392.973056237999</v>
      </c>
      <c r="H428" s="3">
        <f t="shared" si="102"/>
        <v>0</v>
      </c>
      <c r="I428" s="3">
        <f t="shared" si="102"/>
        <v>870266.74976718985</v>
      </c>
      <c r="J428" s="3">
        <f t="shared" si="102"/>
        <v>866273.37370290013</v>
      </c>
    </row>
    <row r="429" spans="1:10" x14ac:dyDescent="0.3">
      <c r="A429" s="22">
        <f t="shared" si="98"/>
        <v>414</v>
      </c>
      <c r="B429" s="29"/>
      <c r="C429" s="29"/>
      <c r="D429" s="24"/>
      <c r="E429" s="24"/>
      <c r="F429" s="24"/>
      <c r="G429" s="24"/>
      <c r="H429" s="24"/>
      <c r="I429" s="24"/>
      <c r="J429" s="24"/>
    </row>
    <row r="430" spans="1:10" x14ac:dyDescent="0.3">
      <c r="A430" s="22">
        <f t="shared" si="98"/>
        <v>415</v>
      </c>
      <c r="B430" s="23" t="s">
        <v>280</v>
      </c>
      <c r="C430" s="23" t="s">
        <v>302</v>
      </c>
      <c r="D430" s="24">
        <v>-333.41999999999899</v>
      </c>
      <c r="E430" s="24">
        <v>0</v>
      </c>
      <c r="F430" s="24">
        <v>109.91999999999997</v>
      </c>
      <c r="G430" s="24">
        <v>0</v>
      </c>
      <c r="H430" s="24">
        <v>0</v>
      </c>
      <c r="I430" s="24">
        <v>-443.34</v>
      </c>
      <c r="J430" s="24">
        <v>-388.38</v>
      </c>
    </row>
    <row r="431" spans="1:10" x14ac:dyDescent="0.3">
      <c r="A431" s="22">
        <f t="shared" si="98"/>
        <v>416</v>
      </c>
      <c r="B431" s="29" t="s">
        <v>233</v>
      </c>
      <c r="C431" s="29" t="s">
        <v>302</v>
      </c>
      <c r="D431" s="24">
        <v>5014.5321122105652</v>
      </c>
      <c r="E431" s="24">
        <v>1293.5110359731118</v>
      </c>
      <c r="F431" s="24">
        <v>0</v>
      </c>
      <c r="G431" s="24">
        <v>0</v>
      </c>
      <c r="H431" s="24">
        <v>0</v>
      </c>
      <c r="I431" s="24">
        <v>6308.0431481836649</v>
      </c>
      <c r="J431" s="24">
        <v>5657.0979442149737</v>
      </c>
    </row>
    <row r="432" spans="1:10" x14ac:dyDescent="0.3">
      <c r="A432" s="22">
        <f t="shared" si="98"/>
        <v>417</v>
      </c>
      <c r="B432" s="29" t="s">
        <v>234</v>
      </c>
      <c r="C432" s="29" t="s">
        <v>282</v>
      </c>
      <c r="D432" s="24">
        <v>4835.9740278396803</v>
      </c>
      <c r="E432" s="24">
        <v>367.95924439537612</v>
      </c>
      <c r="F432" s="24">
        <v>1852.8000000000004</v>
      </c>
      <c r="G432" s="24">
        <v>0</v>
      </c>
      <c r="H432" s="24">
        <v>0</v>
      </c>
      <c r="I432" s="24">
        <v>3351.1332722350498</v>
      </c>
      <c r="J432" s="24">
        <v>4095.5647515136461</v>
      </c>
    </row>
    <row r="433" spans="1:10" x14ac:dyDescent="0.3">
      <c r="A433" s="22">
        <f t="shared" si="98"/>
        <v>418</v>
      </c>
      <c r="B433" s="29" t="s">
        <v>235</v>
      </c>
      <c r="C433" s="29" t="s">
        <v>293</v>
      </c>
      <c r="D433" s="24">
        <v>111041.56371470312</v>
      </c>
      <c r="E433" s="24">
        <v>30370.127370627215</v>
      </c>
      <c r="F433" s="24">
        <v>23609.878609488434</v>
      </c>
      <c r="G433" s="24">
        <v>16004.379887411822</v>
      </c>
      <c r="H433" s="24">
        <v>0</v>
      </c>
      <c r="I433" s="24">
        <v>101797.43258843005</v>
      </c>
      <c r="J433" s="24">
        <v>108089.7048462753</v>
      </c>
    </row>
    <row r="434" spans="1:10" x14ac:dyDescent="0.3">
      <c r="A434" s="22">
        <f t="shared" si="98"/>
        <v>419</v>
      </c>
      <c r="B434" s="29" t="s">
        <v>236</v>
      </c>
      <c r="C434" s="29" t="s">
        <v>303</v>
      </c>
      <c r="D434" s="24">
        <v>0</v>
      </c>
      <c r="E434" s="24">
        <v>1807.845345</v>
      </c>
      <c r="F434" s="24">
        <v>0</v>
      </c>
      <c r="G434" s="24">
        <v>0</v>
      </c>
      <c r="H434" s="24">
        <v>0</v>
      </c>
      <c r="I434" s="24">
        <v>1807.845345</v>
      </c>
      <c r="J434" s="24">
        <v>762.40943238461534</v>
      </c>
    </row>
    <row r="435" spans="1:10" x14ac:dyDescent="0.3">
      <c r="A435" s="22">
        <f t="shared" si="98"/>
        <v>420</v>
      </c>
      <c r="B435" s="23" t="s">
        <v>237</v>
      </c>
      <c r="C435" s="23" t="s">
        <v>304</v>
      </c>
      <c r="D435" s="24">
        <v>453386.39783612598</v>
      </c>
      <c r="E435" s="24">
        <v>48768.191265326401</v>
      </c>
      <c r="F435" s="24">
        <v>30547.634969252329</v>
      </c>
      <c r="G435" s="24">
        <v>10861.566875326478</v>
      </c>
      <c r="H435" s="24">
        <v>0</v>
      </c>
      <c r="I435" s="24">
        <v>460745.38725687319</v>
      </c>
      <c r="J435" s="24">
        <v>465561.95460269734</v>
      </c>
    </row>
    <row r="436" spans="1:10" x14ac:dyDescent="0.3">
      <c r="A436" s="22">
        <f t="shared" si="98"/>
        <v>421</v>
      </c>
      <c r="B436" s="23" t="s">
        <v>238</v>
      </c>
      <c r="C436" s="23" t="s">
        <v>298</v>
      </c>
      <c r="D436" s="24">
        <v>238569.42146309529</v>
      </c>
      <c r="E436" s="24">
        <v>38531.675742807303</v>
      </c>
      <c r="F436" s="24">
        <v>33779.272793955897</v>
      </c>
      <c r="G436" s="24">
        <v>14027.5476130035</v>
      </c>
      <c r="H436" s="24">
        <v>0</v>
      </c>
      <c r="I436" s="24">
        <v>229294.27679894253</v>
      </c>
      <c r="J436" s="24">
        <v>244146.72033507127</v>
      </c>
    </row>
    <row r="437" spans="1:10" x14ac:dyDescent="0.3">
      <c r="A437" s="22">
        <f t="shared" si="98"/>
        <v>422</v>
      </c>
      <c r="B437" s="23" t="s">
        <v>239</v>
      </c>
      <c r="C437" s="23" t="s">
        <v>822</v>
      </c>
      <c r="D437" s="24">
        <v>1286.5096649696602</v>
      </c>
      <c r="E437" s="24">
        <v>334.37344496690758</v>
      </c>
      <c r="F437" s="24">
        <v>0</v>
      </c>
      <c r="G437" s="24">
        <v>0</v>
      </c>
      <c r="H437" s="24">
        <v>0</v>
      </c>
      <c r="I437" s="24">
        <v>1620.88310993657</v>
      </c>
      <c r="J437" s="24">
        <v>1453.6963874531148</v>
      </c>
    </row>
    <row r="438" spans="1:10" x14ac:dyDescent="0.3">
      <c r="A438" s="22">
        <f t="shared" si="98"/>
        <v>423</v>
      </c>
      <c r="B438" s="29" t="s">
        <v>240</v>
      </c>
      <c r="C438" s="29" t="s">
        <v>299</v>
      </c>
      <c r="D438" s="24">
        <v>83121.436788242951</v>
      </c>
      <c r="E438" s="24">
        <v>8294.4771068993614</v>
      </c>
      <c r="F438" s="24">
        <v>2992.940886290974</v>
      </c>
      <c r="G438" s="24">
        <v>5138.5781528856633</v>
      </c>
      <c r="H438" s="24">
        <v>0</v>
      </c>
      <c r="I438" s="24">
        <v>83284.394855965671</v>
      </c>
      <c r="J438" s="24">
        <v>83355.502766684091</v>
      </c>
    </row>
    <row r="439" spans="1:10" x14ac:dyDescent="0.3">
      <c r="A439" s="22">
        <f t="shared" si="98"/>
        <v>424</v>
      </c>
      <c r="B439" s="23" t="s">
        <v>241</v>
      </c>
      <c r="C439" s="23" t="s">
        <v>300</v>
      </c>
      <c r="D439" s="24">
        <v>364728.07312445896</v>
      </c>
      <c r="E439" s="24">
        <v>41768.997997637256</v>
      </c>
      <c r="F439" s="24">
        <v>9034.5672311740382</v>
      </c>
      <c r="G439" s="24">
        <v>15511.442276569662</v>
      </c>
      <c r="H439" s="24">
        <v>0</v>
      </c>
      <c r="I439" s="24">
        <v>381951.06161435257</v>
      </c>
      <c r="J439" s="24">
        <v>373743.8024157795</v>
      </c>
    </row>
    <row r="440" spans="1:10" x14ac:dyDescent="0.3">
      <c r="A440" s="22">
        <f t="shared" si="98"/>
        <v>425</v>
      </c>
      <c r="B440" s="29" t="s">
        <v>242</v>
      </c>
      <c r="C440" s="29" t="s">
        <v>305</v>
      </c>
      <c r="D440" s="24">
        <v>307990.4810467168</v>
      </c>
      <c r="E440" s="24">
        <v>33782.285218523182</v>
      </c>
      <c r="F440" s="24">
        <v>29203.466085972177</v>
      </c>
      <c r="G440" s="24">
        <v>11715.314489980954</v>
      </c>
      <c r="H440" s="24">
        <v>0</v>
      </c>
      <c r="I440" s="24">
        <v>300853.98568928754</v>
      </c>
      <c r="J440" s="24">
        <v>313328.47745159303</v>
      </c>
    </row>
    <row r="441" spans="1:10" x14ac:dyDescent="0.3">
      <c r="A441" s="22">
        <f t="shared" si="98"/>
        <v>426</v>
      </c>
      <c r="B441" s="29" t="s">
        <v>243</v>
      </c>
      <c r="C441" s="29" t="s">
        <v>306</v>
      </c>
      <c r="D441" s="24">
        <v>204814.92041125387</v>
      </c>
      <c r="E441" s="24">
        <v>11147.600098343601</v>
      </c>
      <c r="F441" s="24">
        <v>1273.335461121766</v>
      </c>
      <c r="G441" s="24">
        <v>0</v>
      </c>
      <c r="H441" s="24">
        <v>0</v>
      </c>
      <c r="I441" s="24">
        <v>214689.18504847592</v>
      </c>
      <c r="J441" s="24">
        <v>209755.49171598678</v>
      </c>
    </row>
    <row r="442" spans="1:10" x14ac:dyDescent="0.3">
      <c r="A442" s="22">
        <f t="shared" si="98"/>
        <v>427</v>
      </c>
      <c r="B442" s="23" t="s">
        <v>244</v>
      </c>
      <c r="C442" s="23" t="s">
        <v>307</v>
      </c>
      <c r="D442" s="24">
        <v>1953.0109055025903</v>
      </c>
      <c r="E442" s="24">
        <v>7051.3048357376465</v>
      </c>
      <c r="F442" s="24">
        <v>2933.6531458156705</v>
      </c>
      <c r="G442" s="24">
        <v>7222.9758509657031</v>
      </c>
      <c r="H442" s="24">
        <v>0</v>
      </c>
      <c r="I442" s="24">
        <v>-1152.3132555411999</v>
      </c>
      <c r="J442" s="24">
        <v>574.98845705599626</v>
      </c>
    </row>
    <row r="443" spans="1:10" x14ac:dyDescent="0.3">
      <c r="A443" s="22">
        <f t="shared" si="98"/>
        <v>428</v>
      </c>
      <c r="B443" s="29" t="s">
        <v>245</v>
      </c>
      <c r="C443" s="29" t="s">
        <v>308</v>
      </c>
      <c r="D443" s="24">
        <v>24863.815472159298</v>
      </c>
      <c r="E443" s="24">
        <v>1452.1885304314408</v>
      </c>
      <c r="F443" s="24">
        <v>1947.7973329935121</v>
      </c>
      <c r="G443" s="24">
        <v>0</v>
      </c>
      <c r="H443" s="24">
        <v>0</v>
      </c>
      <c r="I443" s="24">
        <v>24368.206669597203</v>
      </c>
      <c r="J443" s="24">
        <v>24848.387906928157</v>
      </c>
    </row>
    <row r="444" spans="1:10" x14ac:dyDescent="0.3">
      <c r="A444" s="22">
        <f t="shared" si="98"/>
        <v>429</v>
      </c>
      <c r="B444" s="29" t="s">
        <v>246</v>
      </c>
      <c r="C444" s="29" t="s">
        <v>308</v>
      </c>
      <c r="D444" s="24">
        <v>-3010.9930997116298</v>
      </c>
      <c r="E444" s="24">
        <v>1634.3515222555338</v>
      </c>
      <c r="F444" s="24">
        <v>0</v>
      </c>
      <c r="G444" s="24">
        <v>4215.378847356511</v>
      </c>
      <c r="H444" s="24">
        <v>0</v>
      </c>
      <c r="I444" s="24">
        <v>-5592.0204248126001</v>
      </c>
      <c r="J444" s="24">
        <v>-4339.3076222244044</v>
      </c>
    </row>
    <row r="445" spans="1:10" x14ac:dyDescent="0.3">
      <c r="A445" s="22">
        <f t="shared" si="98"/>
        <v>430</v>
      </c>
      <c r="B445" s="29" t="s">
        <v>247</v>
      </c>
      <c r="C445" s="29" t="s">
        <v>309</v>
      </c>
      <c r="D445" s="24">
        <v>87254.868490163848</v>
      </c>
      <c r="E445" s="24">
        <v>23283.6679828507</v>
      </c>
      <c r="F445" s="24">
        <v>0</v>
      </c>
      <c r="G445" s="24">
        <v>0</v>
      </c>
      <c r="H445" s="24">
        <v>0</v>
      </c>
      <c r="I445" s="24">
        <v>110538.5364730141</v>
      </c>
      <c r="J445" s="24">
        <v>98828.14464990508</v>
      </c>
    </row>
    <row r="446" spans="1:10" x14ac:dyDescent="0.3">
      <c r="A446" s="22">
        <f t="shared" si="98"/>
        <v>431</v>
      </c>
      <c r="B446" s="23" t="s">
        <v>248</v>
      </c>
      <c r="C446" s="23" t="s">
        <v>310</v>
      </c>
      <c r="D446" s="24">
        <v>95.424014999999997</v>
      </c>
      <c r="E446" s="24">
        <v>95.424014999999997</v>
      </c>
      <c r="F446" s="24">
        <v>0</v>
      </c>
      <c r="G446" s="24">
        <v>0</v>
      </c>
      <c r="H446" s="24">
        <v>0</v>
      </c>
      <c r="I446" s="24">
        <v>190.84802999999999</v>
      </c>
      <c r="J446" s="24">
        <v>143.13602249999974</v>
      </c>
    </row>
    <row r="447" spans="1:10" x14ac:dyDescent="0.3">
      <c r="A447" s="22">
        <f t="shared" si="98"/>
        <v>432</v>
      </c>
      <c r="B447" s="23" t="s">
        <v>249</v>
      </c>
      <c r="C447" s="23" t="s">
        <v>311</v>
      </c>
      <c r="D447" s="24">
        <v>4384.0079727131397</v>
      </c>
      <c r="E447" s="24">
        <v>7367.6187286934437</v>
      </c>
      <c r="F447" s="24">
        <v>0</v>
      </c>
      <c r="G447" s="24">
        <v>0</v>
      </c>
      <c r="H447" s="24">
        <v>0</v>
      </c>
      <c r="I447" s="24">
        <v>11751.6267014065</v>
      </c>
      <c r="J447" s="24">
        <v>7988.8252463322606</v>
      </c>
    </row>
    <row r="448" spans="1:10" x14ac:dyDescent="0.3">
      <c r="A448" s="22">
        <f t="shared" si="98"/>
        <v>433</v>
      </c>
      <c r="B448" s="23" t="s">
        <v>250</v>
      </c>
      <c r="C448" s="23" t="s">
        <v>312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</row>
    <row r="449" spans="1:10" x14ac:dyDescent="0.3">
      <c r="A449" s="22">
        <f t="shared" si="98"/>
        <v>434</v>
      </c>
      <c r="B449" s="23" t="s">
        <v>251</v>
      </c>
      <c r="C449" s="23" t="s">
        <v>313</v>
      </c>
      <c r="D449" s="24">
        <v>1921.7761299358251</v>
      </c>
      <c r="E449" s="24">
        <v>378.2474237575754</v>
      </c>
      <c r="F449" s="24">
        <v>1290.72</v>
      </c>
      <c r="G449" s="24">
        <v>0</v>
      </c>
      <c r="H449" s="24">
        <v>0</v>
      </c>
      <c r="I449" s="24">
        <v>1009.3035536934079</v>
      </c>
      <c r="J449" s="24">
        <v>1469.1099206135757</v>
      </c>
    </row>
    <row r="450" spans="1:10" x14ac:dyDescent="0.3">
      <c r="A450" s="22">
        <f t="shared" si="98"/>
        <v>435</v>
      </c>
      <c r="B450" s="23" t="s">
        <v>252</v>
      </c>
      <c r="C450" s="23" t="s">
        <v>314</v>
      </c>
      <c r="D450" s="24">
        <v>543.90049999999997</v>
      </c>
      <c r="E450" s="24">
        <v>1607.1559999999999</v>
      </c>
      <c r="F450" s="24">
        <v>0</v>
      </c>
      <c r="G450" s="24">
        <v>0</v>
      </c>
      <c r="H450" s="24">
        <v>0</v>
      </c>
      <c r="I450" s="24">
        <v>2151.0564999999901</v>
      </c>
      <c r="J450" s="24">
        <v>1277.4011666666643</v>
      </c>
    </row>
    <row r="451" spans="1:10" x14ac:dyDescent="0.3">
      <c r="A451" s="22">
        <f t="shared" si="98"/>
        <v>436</v>
      </c>
      <c r="B451" s="29" t="s">
        <v>253</v>
      </c>
      <c r="C451" s="29" t="s">
        <v>315</v>
      </c>
      <c r="D451" s="24">
        <v>194909.99224915501</v>
      </c>
      <c r="E451" s="24">
        <v>29077.317871038096</v>
      </c>
      <c r="F451" s="24">
        <v>19181.201000556001</v>
      </c>
      <c r="G451" s="24">
        <v>0</v>
      </c>
      <c r="H451" s="24">
        <v>0</v>
      </c>
      <c r="I451" s="24">
        <v>204806.10911963703</v>
      </c>
      <c r="J451" s="24">
        <v>199725.84439679931</v>
      </c>
    </row>
    <row r="452" spans="1:10" x14ac:dyDescent="0.3">
      <c r="A452" s="22">
        <f t="shared" si="98"/>
        <v>437</v>
      </c>
      <c r="B452" s="35" t="s">
        <v>820</v>
      </c>
      <c r="C452" s="35"/>
      <c r="D452" s="3">
        <f>SUM(D430:D451)</f>
        <v>2087371.6928245351</v>
      </c>
      <c r="E452" s="3">
        <f t="shared" ref="E452:J452" si="104">SUM(E430:E451)</f>
        <v>288414.3207802641</v>
      </c>
      <c r="F452" s="3">
        <f>SUM(F430:F451)</f>
        <v>157757.18751662082</v>
      </c>
      <c r="G452" s="3">
        <f t="shared" ref="G452" si="105">SUM(G430:G451)</f>
        <v>84697.183993500279</v>
      </c>
      <c r="H452" s="3">
        <f t="shared" si="104"/>
        <v>0</v>
      </c>
      <c r="I452" s="3">
        <f t="shared" si="104"/>
        <v>2133331.6420946773</v>
      </c>
      <c r="J452" s="3">
        <f t="shared" si="104"/>
        <v>2140078.5727942302</v>
      </c>
    </row>
    <row r="453" spans="1:10" x14ac:dyDescent="0.3">
      <c r="A453" s="22">
        <f t="shared" si="98"/>
        <v>438</v>
      </c>
      <c r="B453" s="29"/>
      <c r="C453" s="29"/>
      <c r="D453" s="24"/>
      <c r="E453" s="24"/>
      <c r="F453" s="24"/>
      <c r="G453" s="24"/>
      <c r="H453" s="24"/>
      <c r="I453" s="24"/>
      <c r="J453" s="24"/>
    </row>
    <row r="454" spans="1:10" x14ac:dyDescent="0.3">
      <c r="A454" s="22">
        <f t="shared" si="98"/>
        <v>439</v>
      </c>
      <c r="B454" s="23" t="s">
        <v>281</v>
      </c>
      <c r="C454" s="23" t="s">
        <v>340</v>
      </c>
      <c r="D454" s="24">
        <v>-0.43</v>
      </c>
      <c r="E454" s="24">
        <v>0</v>
      </c>
      <c r="F454" s="24">
        <v>0.11999999999999998</v>
      </c>
      <c r="G454" s="24">
        <v>0</v>
      </c>
      <c r="H454" s="24">
        <v>0</v>
      </c>
      <c r="I454" s="24">
        <v>-0.55000000000000004</v>
      </c>
      <c r="J454" s="24">
        <v>-0.49</v>
      </c>
    </row>
    <row r="455" spans="1:10" x14ac:dyDescent="0.3">
      <c r="A455" s="22">
        <f t="shared" si="98"/>
        <v>440</v>
      </c>
      <c r="B455" s="29" t="s">
        <v>254</v>
      </c>
      <c r="C455" s="29" t="s">
        <v>282</v>
      </c>
      <c r="D455" s="24">
        <v>90368.070339205849</v>
      </c>
      <c r="E455" s="24">
        <v>11285.484358068517</v>
      </c>
      <c r="F455" s="24">
        <v>3848.4</v>
      </c>
      <c r="G455" s="24">
        <v>0</v>
      </c>
      <c r="H455" s="24">
        <v>0</v>
      </c>
      <c r="I455" s="24">
        <v>97805.15469727428</v>
      </c>
      <c r="J455" s="24">
        <v>94074.142172697262</v>
      </c>
    </row>
    <row r="456" spans="1:10" x14ac:dyDescent="0.3">
      <c r="A456" s="22">
        <f t="shared" si="98"/>
        <v>441</v>
      </c>
      <c r="B456" s="23" t="s">
        <v>255</v>
      </c>
      <c r="C456" s="23" t="s">
        <v>316</v>
      </c>
      <c r="D456" s="24">
        <v>37249.747871303181</v>
      </c>
      <c r="E456" s="24">
        <v>13069.819853990006</v>
      </c>
      <c r="F456" s="24">
        <v>6331.6285714285723</v>
      </c>
      <c r="G456" s="24">
        <v>0</v>
      </c>
      <c r="H456" s="24">
        <v>0</v>
      </c>
      <c r="I456" s="24">
        <v>43987.939153864601</v>
      </c>
      <c r="J456" s="24">
        <v>40675.974310798149</v>
      </c>
    </row>
    <row r="457" spans="1:10" x14ac:dyDescent="0.3">
      <c r="A457" s="22">
        <f t="shared" si="98"/>
        <v>442</v>
      </c>
      <c r="B457" s="23" t="s">
        <v>256</v>
      </c>
      <c r="C457" s="23" t="s">
        <v>317</v>
      </c>
      <c r="D457" s="24">
        <v>3842.2469310263573</v>
      </c>
      <c r="E457" s="24">
        <v>-116.41361303317768</v>
      </c>
      <c r="F457" s="24">
        <v>339.60000000000008</v>
      </c>
      <c r="G457" s="24">
        <v>0</v>
      </c>
      <c r="H457" s="24">
        <v>0</v>
      </c>
      <c r="I457" s="24">
        <v>3386.2333179931798</v>
      </c>
      <c r="J457" s="24">
        <v>3620.3365275059882</v>
      </c>
    </row>
    <row r="458" spans="1:10" x14ac:dyDescent="0.3">
      <c r="A458" s="22">
        <f t="shared" si="98"/>
        <v>443</v>
      </c>
      <c r="B458" s="23" t="s">
        <v>257</v>
      </c>
      <c r="C458" s="23" t="s">
        <v>318</v>
      </c>
      <c r="D458" s="24">
        <v>2580.0409166392456</v>
      </c>
      <c r="E458" s="24">
        <v>76.454342825690205</v>
      </c>
      <c r="F458" s="24">
        <v>8.2799999999999976</v>
      </c>
      <c r="G458" s="24">
        <v>0</v>
      </c>
      <c r="H458" s="24">
        <v>0</v>
      </c>
      <c r="I458" s="24">
        <v>2648.2152594649356</v>
      </c>
      <c r="J458" s="24">
        <v>2610.1242909657162</v>
      </c>
    </row>
    <row r="459" spans="1:10" x14ac:dyDescent="0.3">
      <c r="A459" s="22">
        <f t="shared" si="98"/>
        <v>444</v>
      </c>
      <c r="B459" s="23" t="s">
        <v>258</v>
      </c>
      <c r="C459" s="23" t="s">
        <v>319</v>
      </c>
      <c r="D459" s="24">
        <v>-1823.2231296616699</v>
      </c>
      <c r="E459" s="24">
        <v>309.56613347707651</v>
      </c>
      <c r="F459" s="24">
        <v>86.279999999999987</v>
      </c>
      <c r="G459" s="24">
        <v>0</v>
      </c>
      <c r="H459" s="24">
        <v>0</v>
      </c>
      <c r="I459" s="24">
        <v>-1599.9369961845939</v>
      </c>
      <c r="J459" s="24">
        <v>-1727.7915682143566</v>
      </c>
    </row>
    <row r="460" spans="1:10" x14ac:dyDescent="0.3">
      <c r="A460" s="22">
        <f t="shared" si="98"/>
        <v>445</v>
      </c>
      <c r="B460" s="23" t="s">
        <v>259</v>
      </c>
      <c r="C460" s="23" t="s">
        <v>320</v>
      </c>
      <c r="D460" s="24">
        <v>397.67926066232843</v>
      </c>
      <c r="E460" s="24">
        <v>114.05699407504896</v>
      </c>
      <c r="F460" s="24">
        <v>176.52000000000007</v>
      </c>
      <c r="G460" s="24">
        <v>0</v>
      </c>
      <c r="H460" s="24">
        <v>0</v>
      </c>
      <c r="I460" s="24">
        <v>335.21625473737686</v>
      </c>
      <c r="J460" s="24">
        <v>360.47476723678034</v>
      </c>
    </row>
    <row r="461" spans="1:10" x14ac:dyDescent="0.3">
      <c r="A461" s="22">
        <f t="shared" si="98"/>
        <v>446</v>
      </c>
      <c r="B461" s="23" t="s">
        <v>445</v>
      </c>
      <c r="C461" s="23" t="s">
        <v>446</v>
      </c>
      <c r="D461" s="24">
        <v>-3.06</v>
      </c>
      <c r="E461" s="24">
        <v>0</v>
      </c>
      <c r="F461" s="24">
        <v>0</v>
      </c>
      <c r="G461" s="24">
        <v>0</v>
      </c>
      <c r="H461" s="24">
        <v>0</v>
      </c>
      <c r="I461" s="24">
        <v>-3.06</v>
      </c>
      <c r="J461" s="24">
        <v>-3.06</v>
      </c>
    </row>
    <row r="462" spans="1:10" x14ac:dyDescent="0.3">
      <c r="A462" s="22">
        <f t="shared" si="98"/>
        <v>447</v>
      </c>
      <c r="B462" s="23" t="s">
        <v>260</v>
      </c>
      <c r="C462" s="23" t="s">
        <v>321</v>
      </c>
      <c r="D462" s="24">
        <v>1822.0061669678237</v>
      </c>
      <c r="E462" s="24">
        <v>949.18273767283301</v>
      </c>
      <c r="F462" s="24">
        <v>165.71666666666636</v>
      </c>
      <c r="G462" s="24">
        <v>0</v>
      </c>
      <c r="H462" s="24">
        <v>0</v>
      </c>
      <c r="I462" s="24">
        <v>2605.472237973991</v>
      </c>
      <c r="J462" s="24">
        <v>2174.8463016577512</v>
      </c>
    </row>
    <row r="463" spans="1:10" x14ac:dyDescent="0.3">
      <c r="A463" s="22">
        <f t="shared" si="98"/>
        <v>448</v>
      </c>
      <c r="B463" s="23" t="s">
        <v>261</v>
      </c>
      <c r="C463" s="23" t="s">
        <v>322</v>
      </c>
      <c r="D463" s="24">
        <v>55839.891422371082</v>
      </c>
      <c r="E463" s="24">
        <v>15201.024584114142</v>
      </c>
      <c r="F463" s="24">
        <v>1298.4000000000001</v>
      </c>
      <c r="G463" s="24">
        <v>0</v>
      </c>
      <c r="H463" s="24">
        <v>0</v>
      </c>
      <c r="I463" s="24">
        <v>69742.516006485239</v>
      </c>
      <c r="J463" s="24">
        <v>62698.671433395022</v>
      </c>
    </row>
    <row r="464" spans="1:10" x14ac:dyDescent="0.3">
      <c r="A464" s="22">
        <f t="shared" si="98"/>
        <v>449</v>
      </c>
      <c r="B464" s="23" t="s">
        <v>262</v>
      </c>
      <c r="C464" s="23" t="s">
        <v>323</v>
      </c>
      <c r="D464" s="24">
        <v>-1027.523460000001</v>
      </c>
      <c r="E464" s="24">
        <v>72.326539999999994</v>
      </c>
      <c r="F464" s="24">
        <v>0</v>
      </c>
      <c r="G464" s="24">
        <v>0</v>
      </c>
      <c r="H464" s="24">
        <v>0</v>
      </c>
      <c r="I464" s="24">
        <v>-955.196920000001</v>
      </c>
      <c r="J464" s="24">
        <v>-991.36019000000067</v>
      </c>
    </row>
    <row r="465" spans="1:10" x14ac:dyDescent="0.3">
      <c r="A465" s="22">
        <f t="shared" si="98"/>
        <v>450</v>
      </c>
      <c r="B465" s="29" t="s">
        <v>263</v>
      </c>
      <c r="C465" s="29" t="s">
        <v>324</v>
      </c>
      <c r="D465" s="24">
        <v>10396.617216562716</v>
      </c>
      <c r="E465" s="24">
        <v>2549.8970916667504</v>
      </c>
      <c r="F465" s="24">
        <v>0</v>
      </c>
      <c r="G465" s="24">
        <v>0</v>
      </c>
      <c r="H465" s="24">
        <v>0</v>
      </c>
      <c r="I465" s="24">
        <v>12946.514308229365</v>
      </c>
      <c r="J465" s="24">
        <v>11657.889323268413</v>
      </c>
    </row>
    <row r="466" spans="1:10" x14ac:dyDescent="0.3">
      <c r="A466" s="22">
        <f t="shared" ref="A466:A493" si="106">+A465+1</f>
        <v>451</v>
      </c>
      <c r="B466" s="23" t="s">
        <v>264</v>
      </c>
      <c r="C466" s="23" t="s">
        <v>325</v>
      </c>
      <c r="D466" s="24">
        <v>50317.729168676662</v>
      </c>
      <c r="E466" s="24">
        <v>18224.845602969977</v>
      </c>
      <c r="F466" s="24">
        <v>6700.8</v>
      </c>
      <c r="G466" s="24">
        <v>0</v>
      </c>
      <c r="H466" s="24">
        <v>0</v>
      </c>
      <c r="I466" s="24">
        <v>61841.774771646458</v>
      </c>
      <c r="J466" s="24">
        <v>56148.483098213255</v>
      </c>
    </row>
    <row r="467" spans="1:10" x14ac:dyDescent="0.3">
      <c r="A467" s="22">
        <f t="shared" si="106"/>
        <v>452</v>
      </c>
      <c r="B467" s="23" t="s">
        <v>265</v>
      </c>
      <c r="C467" s="23" t="s">
        <v>326</v>
      </c>
      <c r="D467" s="24">
        <v>3929.9694636459899</v>
      </c>
      <c r="E467" s="24">
        <v>1192.9686819660001</v>
      </c>
      <c r="F467" s="24">
        <v>457.56</v>
      </c>
      <c r="G467" s="24">
        <v>0</v>
      </c>
      <c r="H467" s="24">
        <v>0</v>
      </c>
      <c r="I467" s="24">
        <v>4665.3781456119896</v>
      </c>
      <c r="J467" s="24">
        <v>4302.6353226739902</v>
      </c>
    </row>
    <row r="468" spans="1:10" x14ac:dyDescent="0.3">
      <c r="A468" s="22">
        <f t="shared" si="106"/>
        <v>453</v>
      </c>
      <c r="B468" s="23" t="s">
        <v>266</v>
      </c>
      <c r="C468" s="23" t="s">
        <v>327</v>
      </c>
      <c r="D468" s="24">
        <v>5412.5048499899895</v>
      </c>
      <c r="E468" s="24">
        <v>281.66484999000011</v>
      </c>
      <c r="F468" s="24">
        <v>0</v>
      </c>
      <c r="G468" s="24">
        <v>0</v>
      </c>
      <c r="H468" s="24">
        <v>0</v>
      </c>
      <c r="I468" s="24">
        <v>5694.1696999799915</v>
      </c>
      <c r="J468" s="24">
        <v>5553.3372749849905</v>
      </c>
    </row>
    <row r="469" spans="1:10" x14ac:dyDescent="0.3">
      <c r="A469" s="22">
        <f t="shared" si="106"/>
        <v>454</v>
      </c>
      <c r="B469" s="23" t="s">
        <v>267</v>
      </c>
      <c r="C469" s="23" t="s">
        <v>328</v>
      </c>
      <c r="D469" s="24">
        <v>912.94999999999891</v>
      </c>
      <c r="E469" s="24">
        <v>2910.0084993333326</v>
      </c>
      <c r="F469" s="24">
        <v>0</v>
      </c>
      <c r="G469" s="24">
        <v>0</v>
      </c>
      <c r="H469" s="24">
        <v>0</v>
      </c>
      <c r="I469" s="24">
        <v>3822.9584993333301</v>
      </c>
      <c r="J469" s="24">
        <v>2270.2375829999937</v>
      </c>
    </row>
    <row r="470" spans="1:10" x14ac:dyDescent="0.3">
      <c r="A470" s="22">
        <f t="shared" si="106"/>
        <v>455</v>
      </c>
      <c r="B470" s="23" t="s">
        <v>268</v>
      </c>
      <c r="C470" s="23" t="s">
        <v>329</v>
      </c>
      <c r="D470" s="24">
        <v>12300.559182593313</v>
      </c>
      <c r="E470" s="24">
        <v>6031.7975768549577</v>
      </c>
      <c r="F470" s="24">
        <v>0</v>
      </c>
      <c r="G470" s="24">
        <v>0</v>
      </c>
      <c r="H470" s="24">
        <v>0</v>
      </c>
      <c r="I470" s="24">
        <v>18332.356759448299</v>
      </c>
      <c r="J470" s="24">
        <v>15315.568923923815</v>
      </c>
    </row>
    <row r="471" spans="1:10" x14ac:dyDescent="0.3">
      <c r="A471" s="22">
        <f t="shared" si="106"/>
        <v>456</v>
      </c>
      <c r="B471" s="23" t="s">
        <v>269</v>
      </c>
      <c r="C471" s="23" t="s">
        <v>330</v>
      </c>
      <c r="D471" s="24">
        <v>229278.998853948</v>
      </c>
      <c r="E471" s="24">
        <v>29478.64985098051</v>
      </c>
      <c r="F471" s="24">
        <v>0</v>
      </c>
      <c r="G471" s="24">
        <v>0</v>
      </c>
      <c r="H471" s="24">
        <v>0</v>
      </c>
      <c r="I471" s="24">
        <v>258757.648704928</v>
      </c>
      <c r="J471" s="24">
        <v>244705.4881937225</v>
      </c>
    </row>
    <row r="472" spans="1:10" x14ac:dyDescent="0.3">
      <c r="A472" s="22">
        <f t="shared" si="106"/>
        <v>457</v>
      </c>
      <c r="B472" s="35" t="s">
        <v>816</v>
      </c>
      <c r="C472" s="35"/>
      <c r="D472" s="37">
        <f t="shared" ref="D472:I472" si="107">SUM(D454:D471)</f>
        <v>501794.77505393093</v>
      </c>
      <c r="E472" s="37">
        <f t="shared" si="107"/>
        <v>101631.33408495167</v>
      </c>
      <c r="F472" s="37">
        <f>SUM(F454:F471)</f>
        <v>19413.305238095243</v>
      </c>
      <c r="G472" s="37">
        <f t="shared" ref="G472" si="108">SUM(G454:G471)</f>
        <v>0</v>
      </c>
      <c r="H472" s="37">
        <f t="shared" si="107"/>
        <v>0</v>
      </c>
      <c r="I472" s="37">
        <f t="shared" si="107"/>
        <v>584012.80390078644</v>
      </c>
      <c r="J472" s="37">
        <f>SUM(J454:J471)</f>
        <v>543445.50776582933</v>
      </c>
    </row>
    <row r="473" spans="1:10" x14ac:dyDescent="0.3">
      <c r="A473" s="22">
        <f t="shared" si="106"/>
        <v>458</v>
      </c>
      <c r="B473" s="23"/>
      <c r="C473" s="23"/>
      <c r="D473" s="24"/>
      <c r="E473" s="24"/>
      <c r="F473" s="24"/>
      <c r="G473" s="24"/>
      <c r="H473" s="24"/>
      <c r="I473" s="24"/>
      <c r="J473" s="24"/>
    </row>
    <row r="474" spans="1:10" x14ac:dyDescent="0.3">
      <c r="A474" s="22">
        <f t="shared" si="106"/>
        <v>459</v>
      </c>
      <c r="B474" s="23" t="s">
        <v>270</v>
      </c>
      <c r="C474" s="23" t="s">
        <v>303</v>
      </c>
      <c r="D474" s="24">
        <v>0</v>
      </c>
      <c r="E474" s="24">
        <v>0</v>
      </c>
      <c r="F474" s="24">
        <v>0</v>
      </c>
      <c r="G474" s="24">
        <v>0</v>
      </c>
      <c r="H474" s="24">
        <v>0</v>
      </c>
      <c r="I474" s="24">
        <v>0</v>
      </c>
      <c r="J474" s="24">
        <v>0</v>
      </c>
    </row>
    <row r="475" spans="1:10" x14ac:dyDescent="0.3">
      <c r="A475" s="22">
        <f t="shared" si="106"/>
        <v>460</v>
      </c>
      <c r="B475" s="35" t="s">
        <v>815</v>
      </c>
      <c r="C475" s="35"/>
      <c r="D475" s="3">
        <f>SUM(D474)</f>
        <v>0</v>
      </c>
      <c r="E475" s="3">
        <f t="shared" ref="E475:J475" si="109">SUM(E474)</f>
        <v>0</v>
      </c>
      <c r="F475" s="3">
        <f>SUM(F474)</f>
        <v>0</v>
      </c>
      <c r="G475" s="3">
        <f t="shared" ref="G475" si="110">SUM(G474)</f>
        <v>0</v>
      </c>
      <c r="H475" s="3">
        <f t="shared" si="109"/>
        <v>0</v>
      </c>
      <c r="I475" s="3">
        <f t="shared" si="109"/>
        <v>0</v>
      </c>
      <c r="J475" s="3">
        <f t="shared" si="109"/>
        <v>0</v>
      </c>
    </row>
    <row r="476" spans="1:10" x14ac:dyDescent="0.3">
      <c r="A476" s="22">
        <f t="shared" si="106"/>
        <v>461</v>
      </c>
      <c r="B476" s="29"/>
      <c r="C476" s="29"/>
      <c r="D476" s="24"/>
      <c r="E476" s="24"/>
      <c r="F476" s="24"/>
      <c r="G476" s="24"/>
      <c r="H476" s="24"/>
      <c r="I476" s="24"/>
      <c r="J476" s="24"/>
    </row>
    <row r="477" spans="1:10" x14ac:dyDescent="0.3">
      <c r="A477" s="22">
        <f t="shared" si="106"/>
        <v>462</v>
      </c>
      <c r="B477" s="23" t="s">
        <v>271</v>
      </c>
      <c r="C477" s="23"/>
      <c r="D477" s="24">
        <f t="shared" ref="D477:J477" si="111">+D411</f>
        <v>3321490.3279649094</v>
      </c>
      <c r="E477" s="24">
        <f t="shared" si="111"/>
        <v>451547.17850209429</v>
      </c>
      <c r="F477" s="24">
        <f t="shared" si="111"/>
        <v>77124.418393226268</v>
      </c>
      <c r="G477" s="24">
        <f t="shared" si="111"/>
        <v>13771.369930000001</v>
      </c>
      <c r="H477" s="24">
        <f t="shared" si="111"/>
        <v>20597.38989631856</v>
      </c>
      <c r="I477" s="24">
        <f t="shared" si="111"/>
        <v>3702739.1081048348</v>
      </c>
      <c r="J477" s="24">
        <f t="shared" si="111"/>
        <v>3518581.7673637159</v>
      </c>
    </row>
    <row r="478" spans="1:10" x14ac:dyDescent="0.3">
      <c r="A478" s="22">
        <f t="shared" si="106"/>
        <v>463</v>
      </c>
      <c r="B478" s="23" t="s">
        <v>272</v>
      </c>
      <c r="C478" s="23"/>
      <c r="D478" s="24">
        <f t="shared" ref="D478:J478" si="112">+D428</f>
        <v>853872.48089370469</v>
      </c>
      <c r="E478" s="24">
        <f t="shared" si="112"/>
        <v>142566.43402567928</v>
      </c>
      <c r="F478" s="24">
        <f t="shared" si="112"/>
        <v>92779.192095956212</v>
      </c>
      <c r="G478" s="24">
        <f t="shared" ref="G478" si="113">+G428</f>
        <v>33392.973056237999</v>
      </c>
      <c r="H478" s="24">
        <f t="shared" si="112"/>
        <v>0</v>
      </c>
      <c r="I478" s="24">
        <f t="shared" si="112"/>
        <v>870266.74976718985</v>
      </c>
      <c r="J478" s="24">
        <f t="shared" si="112"/>
        <v>866273.37370290013</v>
      </c>
    </row>
    <row r="479" spans="1:10" x14ac:dyDescent="0.3">
      <c r="A479" s="22">
        <f t="shared" si="106"/>
        <v>464</v>
      </c>
      <c r="B479" s="23" t="s">
        <v>273</v>
      </c>
      <c r="C479" s="23"/>
      <c r="D479" s="24">
        <f t="shared" ref="D479:J479" si="114">+D452</f>
        <v>2087371.6928245351</v>
      </c>
      <c r="E479" s="24">
        <f t="shared" si="114"/>
        <v>288414.3207802641</v>
      </c>
      <c r="F479" s="24">
        <f t="shared" si="114"/>
        <v>157757.18751662082</v>
      </c>
      <c r="G479" s="24">
        <f t="shared" ref="G479" si="115">+G452</f>
        <v>84697.183993500279</v>
      </c>
      <c r="H479" s="24">
        <f t="shared" si="114"/>
        <v>0</v>
      </c>
      <c r="I479" s="24">
        <f t="shared" si="114"/>
        <v>2133331.6420946773</v>
      </c>
      <c r="J479" s="24">
        <f t="shared" si="114"/>
        <v>2140078.5727942302</v>
      </c>
    </row>
    <row r="480" spans="1:10" x14ac:dyDescent="0.3">
      <c r="A480" s="22">
        <f t="shared" si="106"/>
        <v>465</v>
      </c>
      <c r="B480" s="23" t="s">
        <v>274</v>
      </c>
      <c r="C480" s="23"/>
      <c r="D480" s="24">
        <f t="shared" ref="D480:J480" si="116">+D472</f>
        <v>501794.77505393093</v>
      </c>
      <c r="E480" s="24">
        <f t="shared" si="116"/>
        <v>101631.33408495167</v>
      </c>
      <c r="F480" s="24">
        <f t="shared" si="116"/>
        <v>19413.305238095243</v>
      </c>
      <c r="G480" s="24">
        <f t="shared" ref="G480" si="117">+G472</f>
        <v>0</v>
      </c>
      <c r="H480" s="24">
        <f t="shared" si="116"/>
        <v>0</v>
      </c>
      <c r="I480" s="24">
        <f t="shared" si="116"/>
        <v>584012.80390078644</v>
      </c>
      <c r="J480" s="24">
        <f t="shared" si="116"/>
        <v>543445.50776582933</v>
      </c>
    </row>
    <row r="481" spans="1:10" x14ac:dyDescent="0.3">
      <c r="A481" s="22">
        <f t="shared" si="106"/>
        <v>466</v>
      </c>
      <c r="B481" s="23" t="s">
        <v>275</v>
      </c>
      <c r="C481" s="23"/>
      <c r="D481" s="31">
        <f>+D475</f>
        <v>0</v>
      </c>
      <c r="E481" s="31">
        <f t="shared" ref="E481:J481" si="118">+E475</f>
        <v>0</v>
      </c>
      <c r="F481" s="31">
        <f t="shared" si="118"/>
        <v>0</v>
      </c>
      <c r="G481" s="31">
        <f t="shared" ref="G481" si="119">+G475</f>
        <v>0</v>
      </c>
      <c r="H481" s="31">
        <f t="shared" si="118"/>
        <v>0</v>
      </c>
      <c r="I481" s="31">
        <f t="shared" si="118"/>
        <v>0</v>
      </c>
      <c r="J481" s="31">
        <f t="shared" si="118"/>
        <v>0</v>
      </c>
    </row>
    <row r="482" spans="1:10" s="32" customFormat="1" x14ac:dyDescent="0.3">
      <c r="A482" s="22">
        <f t="shared" si="106"/>
        <v>467</v>
      </c>
      <c r="B482" s="34" t="s">
        <v>814</v>
      </c>
      <c r="C482" s="34"/>
      <c r="D482" s="2">
        <f>SUM(D477:D481)</f>
        <v>6764529.2767370809</v>
      </c>
      <c r="E482" s="2">
        <f t="shared" ref="E482:J482" si="120">SUM(E477:E481)</f>
        <v>984159.26739298936</v>
      </c>
      <c r="F482" s="2">
        <f>SUM(F477:F481)</f>
        <v>347074.10324389848</v>
      </c>
      <c r="G482" s="2">
        <f t="shared" ref="G482" si="121">SUM(G477:G481)</f>
        <v>131861.52697973826</v>
      </c>
      <c r="H482" s="2">
        <f t="shared" si="120"/>
        <v>20597.38989631856</v>
      </c>
      <c r="I482" s="2">
        <f t="shared" si="120"/>
        <v>7290350.3038674882</v>
      </c>
      <c r="J482" s="2">
        <f t="shared" si="120"/>
        <v>7068379.2216266766</v>
      </c>
    </row>
    <row r="483" spans="1:10" x14ac:dyDescent="0.3">
      <c r="A483" s="22">
        <f t="shared" si="106"/>
        <v>468</v>
      </c>
      <c r="B483" s="23"/>
      <c r="C483" s="23"/>
      <c r="D483" s="24"/>
      <c r="E483" s="24"/>
      <c r="F483" s="24"/>
      <c r="G483" s="24"/>
      <c r="H483" s="24"/>
      <c r="I483" s="24"/>
      <c r="J483" s="24"/>
    </row>
    <row r="484" spans="1:10" x14ac:dyDescent="0.3">
      <c r="A484" s="22">
        <f t="shared" si="106"/>
        <v>469</v>
      </c>
      <c r="B484" s="23" t="s">
        <v>438</v>
      </c>
      <c r="C484" s="23" t="s">
        <v>331</v>
      </c>
      <c r="D484" s="24">
        <v>174302.83066657701</v>
      </c>
      <c r="E484" s="24">
        <v>8347</v>
      </c>
      <c r="F484" s="24">
        <v>0</v>
      </c>
      <c r="G484" s="24">
        <v>0</v>
      </c>
      <c r="H484" s="24">
        <v>0</v>
      </c>
      <c r="I484" s="24">
        <v>182650.212190449</v>
      </c>
      <c r="J484" s="24">
        <v>179832.6339956274</v>
      </c>
    </row>
    <row r="485" spans="1:10" x14ac:dyDescent="0.3">
      <c r="A485" s="22">
        <f t="shared" si="106"/>
        <v>470</v>
      </c>
      <c r="B485" s="23" t="s">
        <v>439</v>
      </c>
      <c r="C485" s="23" t="s">
        <v>332</v>
      </c>
      <c r="D485" s="24">
        <v>164150.59473999898</v>
      </c>
      <c r="E485" s="24">
        <v>0</v>
      </c>
      <c r="F485" s="24">
        <v>0</v>
      </c>
      <c r="G485" s="24">
        <v>0</v>
      </c>
      <c r="H485" s="24">
        <v>0</v>
      </c>
      <c r="I485" s="24">
        <v>164150.59473999898</v>
      </c>
      <c r="J485" s="24">
        <v>164150.59473999895</v>
      </c>
    </row>
    <row r="486" spans="1:10" x14ac:dyDescent="0.3">
      <c r="A486" s="22">
        <f t="shared" si="106"/>
        <v>471</v>
      </c>
      <c r="B486" s="23" t="s">
        <v>440</v>
      </c>
      <c r="C486" s="23" t="s">
        <v>333</v>
      </c>
      <c r="D486" s="24">
        <v>63429.245003059623</v>
      </c>
      <c r="E486" s="24">
        <v>1689.0671630596323</v>
      </c>
      <c r="F486" s="24">
        <v>0</v>
      </c>
      <c r="G486" s="24">
        <v>0</v>
      </c>
      <c r="H486" s="24">
        <v>0</v>
      </c>
      <c r="I486" s="24">
        <v>65118.312166119256</v>
      </c>
      <c r="J486" s="24">
        <v>64273.778584589454</v>
      </c>
    </row>
    <row r="487" spans="1:10" x14ac:dyDescent="0.3">
      <c r="A487" s="22">
        <f t="shared" si="106"/>
        <v>472</v>
      </c>
      <c r="B487" s="23" t="s">
        <v>441</v>
      </c>
      <c r="C487" s="23" t="s">
        <v>334</v>
      </c>
      <c r="D487" s="24">
        <v>-591.38099999999997</v>
      </c>
      <c r="E487" s="24">
        <v>0</v>
      </c>
      <c r="F487" s="24">
        <v>0</v>
      </c>
      <c r="G487" s="24">
        <v>0</v>
      </c>
      <c r="H487" s="24">
        <v>0</v>
      </c>
      <c r="I487" s="24">
        <v>-591.38099999999997</v>
      </c>
      <c r="J487" s="24">
        <v>-591.38100000000009</v>
      </c>
    </row>
    <row r="488" spans="1:10" x14ac:dyDescent="0.3">
      <c r="A488" s="22">
        <f t="shared" si="106"/>
        <v>473</v>
      </c>
      <c r="B488" s="23" t="s">
        <v>442</v>
      </c>
      <c r="C488" s="23" t="s">
        <v>335</v>
      </c>
      <c r="D488" s="24">
        <v>2928.4180000000001</v>
      </c>
      <c r="E488" s="24">
        <v>0</v>
      </c>
      <c r="F488" s="24">
        <v>0</v>
      </c>
      <c r="G488" s="24">
        <v>0</v>
      </c>
      <c r="H488" s="24">
        <v>0</v>
      </c>
      <c r="I488" s="24">
        <v>2928.4180000000001</v>
      </c>
      <c r="J488" s="24">
        <v>2928.4180000000006</v>
      </c>
    </row>
    <row r="489" spans="1:10" x14ac:dyDescent="0.3">
      <c r="A489" s="22">
        <f t="shared" si="106"/>
        <v>474</v>
      </c>
      <c r="B489" s="34" t="s">
        <v>813</v>
      </c>
      <c r="C489" s="34"/>
      <c r="D489" s="2">
        <f t="shared" ref="D489:J489" si="122">SUM(D484:D488)</f>
        <v>404219.70740963565</v>
      </c>
      <c r="E489" s="2">
        <f t="shared" si="122"/>
        <v>10036.067163059632</v>
      </c>
      <c r="F489" s="2">
        <f>SUM(F484:F488)</f>
        <v>0</v>
      </c>
      <c r="G489" s="2">
        <f t="shared" ref="G489" si="123">SUM(G484:G488)</f>
        <v>0</v>
      </c>
      <c r="H489" s="2">
        <f t="shared" si="122"/>
        <v>0</v>
      </c>
      <c r="I489" s="2">
        <f t="shared" si="122"/>
        <v>414256.15609656728</v>
      </c>
      <c r="J489" s="2">
        <f t="shared" si="122"/>
        <v>410594.04432021582</v>
      </c>
    </row>
    <row r="490" spans="1:10" x14ac:dyDescent="0.3">
      <c r="A490" s="22">
        <f t="shared" si="106"/>
        <v>475</v>
      </c>
      <c r="B490" s="23"/>
      <c r="C490" s="23"/>
      <c r="D490" s="24"/>
      <c r="E490" s="24"/>
      <c r="F490" s="24"/>
      <c r="G490" s="24"/>
      <c r="H490" s="24"/>
      <c r="I490" s="24"/>
      <c r="J490" s="24"/>
    </row>
    <row r="491" spans="1:10" x14ac:dyDescent="0.3">
      <c r="A491" s="22">
        <f t="shared" si="106"/>
        <v>476</v>
      </c>
      <c r="B491" s="23" t="s">
        <v>443</v>
      </c>
      <c r="C491" s="23" t="s">
        <v>336</v>
      </c>
      <c r="D491" s="24">
        <v>7251.61355</v>
      </c>
      <c r="E491" s="24">
        <v>0</v>
      </c>
      <c r="F491" s="24">
        <v>0</v>
      </c>
      <c r="G491" s="24">
        <v>0</v>
      </c>
      <c r="H491" s="24">
        <v>0</v>
      </c>
      <c r="I491" s="24">
        <v>7251.61355</v>
      </c>
      <c r="J491" s="24">
        <v>7251.6135499999991</v>
      </c>
    </row>
    <row r="492" spans="1:10" x14ac:dyDescent="0.3">
      <c r="A492" s="22">
        <f t="shared" si="106"/>
        <v>477</v>
      </c>
      <c r="B492" s="23"/>
      <c r="C492" s="23"/>
      <c r="D492" s="24"/>
      <c r="E492" s="24"/>
      <c r="F492" s="24"/>
      <c r="G492" s="24"/>
      <c r="H492" s="24"/>
      <c r="I492" s="24"/>
      <c r="J492" s="24"/>
    </row>
    <row r="493" spans="1:10" x14ac:dyDescent="0.3">
      <c r="A493" s="22">
        <f t="shared" si="106"/>
        <v>478</v>
      </c>
      <c r="B493" s="35" t="s">
        <v>821</v>
      </c>
      <c r="C493" s="35"/>
      <c r="D493" s="38">
        <f>+D482+D489+D491</f>
        <v>7176000.597696716</v>
      </c>
      <c r="E493" s="38">
        <f t="shared" ref="E493:J493" si="124">+E482+E489+E491</f>
        <v>994195.33455604897</v>
      </c>
      <c r="F493" s="38">
        <f t="shared" si="124"/>
        <v>347074.10324389848</v>
      </c>
      <c r="G493" s="38">
        <f t="shared" si="124"/>
        <v>131861.52697973826</v>
      </c>
      <c r="H493" s="38">
        <f t="shared" si="124"/>
        <v>20597.38989631856</v>
      </c>
      <c r="I493" s="38">
        <f t="shared" si="124"/>
        <v>7711858.0735140555</v>
      </c>
      <c r="J493" s="38">
        <f t="shared" si="124"/>
        <v>7486224.879496892</v>
      </c>
    </row>
    <row r="495" spans="1:10" x14ac:dyDescent="0.3">
      <c r="B495" s="26" t="s">
        <v>823</v>
      </c>
      <c r="J495" s="25"/>
    </row>
  </sheetData>
  <autoFilter ref="A15:J493" xr:uid="{7CE70F3F-D480-490F-8695-F7448D1F1BC9}"/>
  <mergeCells count="1">
    <mergeCell ref="C1:G1"/>
  </mergeCells>
  <pageMargins left="0.5" right="0.5" top="0.75" bottom="0.5" header="0.3" footer="0.3"/>
  <pageSetup scale="60" fitToHeight="0" orientation="landscape" r:id="rId1"/>
  <headerFooter>
    <oddHeader>&amp;RDEF’s Response to OPC POD 1 (1-26)
Q7
&amp;12Page &amp;P of &amp;N</oddHeader>
    <oddFooter>&amp;L&amp;12Supporting Schedules: B-10&amp;C&amp;12 &amp;R&amp;12Recap Schedules: B-6
20240025-OPCPOD1-00004219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E614-74AE-44B0-9926-852660DEBDCF}">
  <sheetPr>
    <pageSetUpPr fitToPage="1"/>
  </sheetPr>
  <dimension ref="A1:U2004"/>
  <sheetViews>
    <sheetView tabSelected="1" view="pageBreakPreview" zoomScale="80" zoomScaleNormal="100" zoomScaleSheetLayoutView="80" workbookViewId="0">
      <pane ySplit="15" topLeftCell="A495" activePane="bottomLeft" state="frozen"/>
      <selection activeCell="H514" sqref="H514"/>
      <selection pane="bottomLeft" activeCell="H514" sqref="H514"/>
    </sheetView>
  </sheetViews>
  <sheetFormatPr defaultColWidth="9.109375" defaultRowHeight="14.4" x14ac:dyDescent="0.3"/>
  <cols>
    <col min="1" max="1" width="5.44140625" style="57" customWidth="1"/>
    <col min="2" max="2" width="8.44140625" style="57" customWidth="1"/>
    <col min="3" max="3" width="2.6640625" style="57" customWidth="1"/>
    <col min="4" max="4" width="6.33203125" style="57" customWidth="1"/>
    <col min="5" max="5" width="2.6640625" style="57" customWidth="1"/>
    <col min="6" max="6" width="53.88671875" style="57" customWidth="1"/>
    <col min="7" max="7" width="15.6640625" style="57" customWidth="1"/>
    <col min="8" max="8" width="16" style="57" customWidth="1"/>
    <col min="9" max="9" width="15.109375" style="57" bestFit="1" customWidth="1"/>
    <col min="10" max="10" width="16.33203125" style="57" bestFit="1" customWidth="1"/>
    <col min="11" max="11" width="13" style="57" customWidth="1"/>
    <col min="12" max="12" width="18.44140625" style="57" customWidth="1"/>
    <col min="13" max="13" width="27.6640625" style="57" bestFit="1" customWidth="1"/>
    <col min="14" max="14" width="13.6640625" style="57" customWidth="1"/>
    <col min="15" max="15" width="11.33203125" style="57" bestFit="1" customWidth="1"/>
    <col min="16" max="19" width="9.109375" style="57"/>
    <col min="20" max="21" width="9.5546875" style="57" bestFit="1" customWidth="1"/>
    <col min="22" max="16384" width="9.109375" style="57"/>
  </cols>
  <sheetData>
    <row r="1" spans="1:14" x14ac:dyDescent="0.3">
      <c r="A1" s="80" t="s">
        <v>342</v>
      </c>
      <c r="B1" s="81"/>
      <c r="C1" s="81"/>
      <c r="D1" s="81"/>
      <c r="E1" s="81"/>
      <c r="F1" s="134" t="s">
        <v>343</v>
      </c>
      <c r="G1" s="134"/>
      <c r="H1" s="134"/>
      <c r="I1" s="134"/>
      <c r="J1" s="134"/>
      <c r="K1" s="134"/>
      <c r="L1" s="81"/>
      <c r="M1" s="81"/>
      <c r="N1" s="81"/>
    </row>
    <row r="2" spans="1:14" x14ac:dyDescent="0.3">
      <c r="A2" s="82"/>
      <c r="B2" s="58"/>
      <c r="C2" s="58"/>
      <c r="D2" s="58"/>
      <c r="E2" s="58"/>
      <c r="F2" s="59"/>
      <c r="G2" s="59"/>
      <c r="H2" s="59"/>
      <c r="I2" s="59"/>
      <c r="J2" s="59"/>
      <c r="K2" s="59"/>
      <c r="L2" s="59"/>
      <c r="M2" s="59"/>
      <c r="N2" s="58"/>
    </row>
    <row r="3" spans="1:14" ht="15" customHeight="1" x14ac:dyDescent="0.3">
      <c r="A3" s="83" t="s">
        <v>344</v>
      </c>
      <c r="B3" s="81"/>
      <c r="C3" s="81"/>
      <c r="D3" s="81"/>
      <c r="E3" s="81"/>
      <c r="F3" s="81"/>
      <c r="G3" s="135" t="s">
        <v>448</v>
      </c>
      <c r="H3" s="135"/>
      <c r="I3" s="135"/>
      <c r="J3" s="135"/>
      <c r="K3" s="81"/>
      <c r="L3" s="84"/>
      <c r="M3" s="85" t="s">
        <v>0</v>
      </c>
      <c r="N3" s="86"/>
    </row>
    <row r="4" spans="1:14" x14ac:dyDescent="0.3">
      <c r="A4" s="83"/>
      <c r="B4" s="81"/>
      <c r="C4" s="81"/>
      <c r="D4" s="81"/>
      <c r="E4" s="81"/>
      <c r="F4" s="81"/>
      <c r="G4" s="135"/>
      <c r="H4" s="135"/>
      <c r="I4" s="135"/>
      <c r="J4" s="135"/>
      <c r="K4" s="81"/>
      <c r="L4" s="87" t="s">
        <v>449</v>
      </c>
      <c r="M4" s="88" t="s">
        <v>2</v>
      </c>
      <c r="N4" s="89">
        <v>46752</v>
      </c>
    </row>
    <row r="5" spans="1:14" x14ac:dyDescent="0.3">
      <c r="A5" s="90" t="s">
        <v>3</v>
      </c>
      <c r="B5" s="81"/>
      <c r="C5" s="81"/>
      <c r="D5" s="81"/>
      <c r="E5" s="81"/>
      <c r="F5" s="81"/>
      <c r="G5" s="135"/>
      <c r="H5" s="135"/>
      <c r="I5" s="135"/>
      <c r="J5" s="135"/>
      <c r="K5" s="81"/>
      <c r="L5" s="87" t="s">
        <v>449</v>
      </c>
      <c r="M5" s="88" t="s">
        <v>4</v>
      </c>
      <c r="N5" s="89">
        <v>46387</v>
      </c>
    </row>
    <row r="6" spans="1:14" x14ac:dyDescent="0.3">
      <c r="A6" s="83"/>
      <c r="B6" s="81"/>
      <c r="C6" s="81"/>
      <c r="D6" s="81"/>
      <c r="E6" s="81"/>
      <c r="F6" s="81"/>
      <c r="G6" s="135"/>
      <c r="H6" s="135"/>
      <c r="I6" s="135"/>
      <c r="J6" s="135"/>
      <c r="K6" s="81"/>
      <c r="L6" s="87" t="s">
        <v>449</v>
      </c>
      <c r="M6" s="88" t="s">
        <v>5</v>
      </c>
      <c r="N6" s="89">
        <v>46022</v>
      </c>
    </row>
    <row r="7" spans="1:14" x14ac:dyDescent="0.3">
      <c r="A7" s="91" t="s">
        <v>447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7" t="s">
        <v>449</v>
      </c>
      <c r="M7" s="88" t="s">
        <v>450</v>
      </c>
      <c r="N7" s="89">
        <v>45657</v>
      </c>
    </row>
    <row r="8" spans="1:14" x14ac:dyDescent="0.3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7" t="s">
        <v>6</v>
      </c>
      <c r="M8" s="88" t="s">
        <v>451</v>
      </c>
      <c r="N8" s="89">
        <v>45291</v>
      </c>
    </row>
    <row r="9" spans="1:14" x14ac:dyDescent="0.3">
      <c r="A9" s="81"/>
      <c r="B9" s="81"/>
      <c r="C9" s="81"/>
      <c r="D9" s="81"/>
      <c r="E9" s="81"/>
      <c r="F9" s="81"/>
      <c r="G9" s="81"/>
      <c r="H9" s="92" t="s">
        <v>452</v>
      </c>
      <c r="I9" s="81"/>
      <c r="J9" s="81"/>
      <c r="K9" s="81"/>
      <c r="L9" s="84"/>
      <c r="N9" s="93"/>
    </row>
    <row r="10" spans="1:14" x14ac:dyDescent="0.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4"/>
      <c r="M10" s="123" t="s">
        <v>645</v>
      </c>
      <c r="N10" s="94"/>
    </row>
    <row r="11" spans="1:14" x14ac:dyDescent="0.3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4"/>
      <c r="M11" s="124" t="s">
        <v>646</v>
      </c>
      <c r="N11" s="94"/>
    </row>
    <row r="12" spans="1:14" x14ac:dyDescent="0.3">
      <c r="A12" s="81"/>
      <c r="B12" s="81"/>
      <c r="C12" s="81"/>
      <c r="D12" s="95">
        <v>-1</v>
      </c>
      <c r="E12" s="96"/>
      <c r="F12" s="95">
        <v>-2</v>
      </c>
      <c r="G12" s="95">
        <v>-3</v>
      </c>
      <c r="H12" s="95">
        <v>-4</v>
      </c>
      <c r="I12" s="95">
        <v>-5</v>
      </c>
      <c r="J12" s="95">
        <v>-6</v>
      </c>
      <c r="K12" s="95">
        <v>-7</v>
      </c>
      <c r="L12" s="95">
        <v>-8</v>
      </c>
      <c r="M12" s="95">
        <v>-9</v>
      </c>
      <c r="N12" s="95">
        <v>-10</v>
      </c>
    </row>
    <row r="13" spans="1:14" x14ac:dyDescent="0.3">
      <c r="A13" s="81"/>
      <c r="B13" s="96"/>
      <c r="C13" s="96"/>
      <c r="D13" s="96" t="s">
        <v>642</v>
      </c>
      <c r="E13" s="96"/>
      <c r="F13" s="96"/>
      <c r="G13" s="96" t="s">
        <v>640</v>
      </c>
      <c r="H13" s="96" t="s">
        <v>453</v>
      </c>
      <c r="I13" s="96"/>
      <c r="J13" s="96"/>
      <c r="K13" s="96"/>
      <c r="L13" s="96"/>
      <c r="M13" s="96" t="s">
        <v>640</v>
      </c>
      <c r="N13" s="97"/>
    </row>
    <row r="14" spans="1:14" x14ac:dyDescent="0.3">
      <c r="A14" s="81"/>
      <c r="B14" s="96" t="s">
        <v>644</v>
      </c>
      <c r="C14" s="96"/>
      <c r="D14" s="96" t="s">
        <v>643</v>
      </c>
      <c r="E14" s="96"/>
      <c r="F14" s="96"/>
      <c r="G14" s="96" t="s">
        <v>641</v>
      </c>
      <c r="H14" s="96" t="s">
        <v>641</v>
      </c>
      <c r="I14" s="96"/>
      <c r="J14" s="96" t="s">
        <v>353</v>
      </c>
      <c r="K14" s="96"/>
      <c r="L14" s="96" t="s">
        <v>454</v>
      </c>
      <c r="M14" s="96" t="s">
        <v>641</v>
      </c>
      <c r="N14" s="97" t="s">
        <v>455</v>
      </c>
    </row>
    <row r="15" spans="1:14" x14ac:dyDescent="0.3">
      <c r="A15" s="81"/>
      <c r="B15" s="61" t="s">
        <v>14</v>
      </c>
      <c r="C15" s="61"/>
      <c r="D15" s="61" t="s">
        <v>456</v>
      </c>
      <c r="E15" s="61"/>
      <c r="F15" s="61" t="s">
        <v>457</v>
      </c>
      <c r="G15" s="62">
        <v>44926</v>
      </c>
      <c r="H15" s="61" t="s">
        <v>351</v>
      </c>
      <c r="I15" s="61" t="s">
        <v>352</v>
      </c>
      <c r="J15" s="61" t="s">
        <v>354</v>
      </c>
      <c r="K15" s="61" t="s">
        <v>458</v>
      </c>
      <c r="L15" s="61" t="s">
        <v>459</v>
      </c>
      <c r="M15" s="62">
        <v>45291</v>
      </c>
      <c r="N15" s="98" t="s">
        <v>460</v>
      </c>
    </row>
    <row r="16" spans="1:14" x14ac:dyDescent="0.3">
      <c r="A16" s="81"/>
      <c r="B16" s="96">
        <v>1</v>
      </c>
      <c r="C16" s="81"/>
      <c r="D16" s="81"/>
      <c r="E16" s="99" t="s">
        <v>697</v>
      </c>
      <c r="F16" s="100"/>
      <c r="G16" s="81"/>
      <c r="H16" s="81"/>
      <c r="I16" s="81"/>
      <c r="J16" s="81"/>
      <c r="K16" s="81"/>
      <c r="L16" s="81"/>
      <c r="M16" s="81"/>
      <c r="N16" s="58"/>
    </row>
    <row r="17" spans="1:14" x14ac:dyDescent="0.3">
      <c r="A17" s="81"/>
      <c r="B17" s="96">
        <f>B16+1</f>
        <v>2</v>
      </c>
      <c r="C17" s="81"/>
      <c r="D17" s="81"/>
      <c r="E17" s="81"/>
      <c r="F17" s="99" t="s">
        <v>461</v>
      </c>
      <c r="G17" s="63"/>
      <c r="H17" s="63"/>
      <c r="I17" s="63"/>
      <c r="J17" s="63"/>
      <c r="K17" s="63"/>
      <c r="L17" s="63"/>
      <c r="M17" s="63"/>
      <c r="N17" s="117"/>
    </row>
    <row r="18" spans="1:14" x14ac:dyDescent="0.3">
      <c r="A18" s="101"/>
      <c r="B18" s="96">
        <f t="shared" ref="B18:B81" si="0">B17+1</f>
        <v>3</v>
      </c>
      <c r="C18" s="81"/>
      <c r="D18" s="96" t="str">
        <f>LEFT(F18,3)</f>
        <v>311</v>
      </c>
      <c r="E18" s="81"/>
      <c r="F18" s="100" t="s">
        <v>462</v>
      </c>
      <c r="G18" s="63">
        <v>29641</v>
      </c>
      <c r="H18" s="63">
        <v>414</v>
      </c>
      <c r="I18" s="63">
        <v>-17</v>
      </c>
      <c r="J18" s="63">
        <v>-7832</v>
      </c>
      <c r="K18" s="63">
        <v>-3</v>
      </c>
      <c r="L18" s="63">
        <v>0</v>
      </c>
      <c r="M18" s="63">
        <f t="shared" ref="M18:M25" si="1">SUM(G18,H18,I18,J18,K18,L18)</f>
        <v>22203</v>
      </c>
      <c r="N18" s="117">
        <v>22645.321580000003</v>
      </c>
    </row>
    <row r="19" spans="1:14" x14ac:dyDescent="0.3">
      <c r="A19" s="101"/>
      <c r="B19" s="96">
        <f t="shared" si="0"/>
        <v>4</v>
      </c>
      <c r="C19" s="81"/>
      <c r="D19" s="96" t="str">
        <f t="shared" ref="D19:D25" si="2">LEFT(F19,3)</f>
        <v>312</v>
      </c>
      <c r="E19" s="81"/>
      <c r="F19" s="100" t="s">
        <v>463</v>
      </c>
      <c r="G19" s="63">
        <v>108477</v>
      </c>
      <c r="H19" s="63">
        <v>23655</v>
      </c>
      <c r="I19" s="63">
        <v>-224</v>
      </c>
      <c r="J19" s="63">
        <v>-6805</v>
      </c>
      <c r="K19" s="63">
        <v>-2</v>
      </c>
      <c r="L19" s="63">
        <v>0</v>
      </c>
      <c r="M19" s="63">
        <f t="shared" si="1"/>
        <v>125101</v>
      </c>
      <c r="N19" s="117">
        <v>113893.86039461537</v>
      </c>
    </row>
    <row r="20" spans="1:14" x14ac:dyDescent="0.3">
      <c r="A20" s="101"/>
      <c r="B20" s="96">
        <f t="shared" si="0"/>
        <v>5</v>
      </c>
      <c r="C20" s="81"/>
      <c r="D20" s="96" t="str">
        <f t="shared" si="2"/>
        <v>314</v>
      </c>
      <c r="E20" s="81"/>
      <c r="F20" s="102" t="s">
        <v>464</v>
      </c>
      <c r="G20" s="63">
        <v>87233</v>
      </c>
      <c r="H20" s="63">
        <v>12409</v>
      </c>
      <c r="I20" s="63">
        <v>-248</v>
      </c>
      <c r="J20" s="63">
        <v>-1212</v>
      </c>
      <c r="K20" s="63">
        <v>0</v>
      </c>
      <c r="L20" s="63">
        <v>0</v>
      </c>
      <c r="M20" s="63">
        <f t="shared" si="1"/>
        <v>98182</v>
      </c>
      <c r="N20" s="117">
        <v>92898.264589230763</v>
      </c>
    </row>
    <row r="21" spans="1:14" x14ac:dyDescent="0.3">
      <c r="A21" s="101"/>
      <c r="B21" s="96">
        <f t="shared" si="0"/>
        <v>6</v>
      </c>
      <c r="C21" s="81"/>
      <c r="D21" s="96" t="str">
        <f t="shared" si="2"/>
        <v>315</v>
      </c>
      <c r="E21" s="81"/>
      <c r="F21" s="102" t="s">
        <v>465</v>
      </c>
      <c r="G21" s="63">
        <v>24676</v>
      </c>
      <c r="H21" s="63">
        <v>2213</v>
      </c>
      <c r="I21" s="63">
        <v>-182</v>
      </c>
      <c r="J21" s="63">
        <v>-536</v>
      </c>
      <c r="K21" s="63">
        <v>0</v>
      </c>
      <c r="L21" s="63">
        <v>0</v>
      </c>
      <c r="M21" s="63">
        <f t="shared" si="1"/>
        <v>26171</v>
      </c>
      <c r="N21" s="117">
        <v>25448.334443076921</v>
      </c>
    </row>
    <row r="22" spans="1:14" x14ac:dyDescent="0.3">
      <c r="A22" s="101"/>
      <c r="B22" s="96">
        <f t="shared" si="0"/>
        <v>7</v>
      </c>
      <c r="C22" s="81"/>
      <c r="D22" s="96" t="str">
        <f t="shared" si="2"/>
        <v>316</v>
      </c>
      <c r="E22" s="81"/>
      <c r="F22" s="102" t="s">
        <v>466</v>
      </c>
      <c r="G22" s="63">
        <v>5899</v>
      </c>
      <c r="H22" s="63">
        <v>572</v>
      </c>
      <c r="I22" s="63">
        <v>-66</v>
      </c>
      <c r="J22" s="63">
        <v>-122</v>
      </c>
      <c r="K22" s="63">
        <v>0</v>
      </c>
      <c r="L22" s="63">
        <v>0</v>
      </c>
      <c r="M22" s="63">
        <f t="shared" si="1"/>
        <v>6283</v>
      </c>
      <c r="N22" s="117">
        <v>6108.2645453846153</v>
      </c>
    </row>
    <row r="23" spans="1:14" x14ac:dyDescent="0.3">
      <c r="A23" s="101"/>
      <c r="B23" s="96">
        <f t="shared" si="0"/>
        <v>8</v>
      </c>
      <c r="C23" s="81"/>
      <c r="D23" s="96" t="str">
        <f t="shared" si="2"/>
        <v>316</v>
      </c>
      <c r="E23" s="81"/>
      <c r="F23" s="102" t="s">
        <v>467</v>
      </c>
      <c r="G23" s="63">
        <v>131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f t="shared" si="1"/>
        <v>131</v>
      </c>
      <c r="N23" s="117">
        <v>130.65838000000002</v>
      </c>
    </row>
    <row r="24" spans="1:14" x14ac:dyDescent="0.3">
      <c r="A24" s="101"/>
      <c r="B24" s="96">
        <f t="shared" si="0"/>
        <v>9</v>
      </c>
      <c r="C24" s="81"/>
      <c r="D24" s="96" t="str">
        <f t="shared" si="2"/>
        <v>316</v>
      </c>
      <c r="E24" s="81"/>
      <c r="F24" s="102" t="s">
        <v>468</v>
      </c>
      <c r="G24" s="63">
        <v>174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f t="shared" si="1"/>
        <v>174</v>
      </c>
      <c r="N24" s="117">
        <v>174.49691000000001</v>
      </c>
    </row>
    <row r="25" spans="1:14" x14ac:dyDescent="0.3">
      <c r="A25" s="101"/>
      <c r="B25" s="96">
        <f t="shared" si="0"/>
        <v>10</v>
      </c>
      <c r="C25" s="81"/>
      <c r="D25" s="96" t="str">
        <f t="shared" si="2"/>
        <v>317</v>
      </c>
      <c r="E25" s="81"/>
      <c r="F25" s="102" t="s">
        <v>469</v>
      </c>
      <c r="G25" s="63">
        <v>805</v>
      </c>
      <c r="H25" s="63">
        <v>122</v>
      </c>
      <c r="I25" s="63">
        <v>0</v>
      </c>
      <c r="J25" s="63">
        <v>0</v>
      </c>
      <c r="K25" s="63">
        <v>0</v>
      </c>
      <c r="L25" s="63">
        <v>0</v>
      </c>
      <c r="M25" s="63">
        <f t="shared" si="1"/>
        <v>927</v>
      </c>
      <c r="N25" s="117">
        <v>866.01954461538458</v>
      </c>
    </row>
    <row r="26" spans="1:14" x14ac:dyDescent="0.3">
      <c r="A26" s="101"/>
      <c r="B26" s="96">
        <f t="shared" si="0"/>
        <v>11</v>
      </c>
      <c r="C26" s="81"/>
      <c r="D26" s="96"/>
      <c r="E26" s="81"/>
      <c r="F26" s="99" t="s">
        <v>804</v>
      </c>
      <c r="G26" s="64">
        <f t="shared" ref="G26:N26" si="3">SUM(G18:G25)</f>
        <v>257036</v>
      </c>
      <c r="H26" s="64">
        <f t="shared" si="3"/>
        <v>39385</v>
      </c>
      <c r="I26" s="64">
        <f t="shared" si="3"/>
        <v>-737</v>
      </c>
      <c r="J26" s="64">
        <f t="shared" si="3"/>
        <v>-16507</v>
      </c>
      <c r="K26" s="64">
        <f t="shared" si="3"/>
        <v>-5</v>
      </c>
      <c r="L26" s="64">
        <f t="shared" si="3"/>
        <v>0</v>
      </c>
      <c r="M26" s="64">
        <f t="shared" si="3"/>
        <v>279172</v>
      </c>
      <c r="N26" s="68">
        <f t="shared" si="3"/>
        <v>262165.22038692306</v>
      </c>
    </row>
    <row r="27" spans="1:14" x14ac:dyDescent="0.3">
      <c r="A27" s="101"/>
      <c r="B27" s="96">
        <f t="shared" si="0"/>
        <v>12</v>
      </c>
      <c r="C27" s="81"/>
      <c r="D27" s="96"/>
      <c r="E27" s="81"/>
      <c r="F27" s="100"/>
      <c r="G27" s="63"/>
      <c r="H27" s="63"/>
      <c r="I27" s="63"/>
      <c r="J27" s="63"/>
      <c r="K27" s="63"/>
      <c r="L27" s="63"/>
      <c r="M27" s="63"/>
      <c r="N27" s="117"/>
    </row>
    <row r="28" spans="1:14" x14ac:dyDescent="0.3">
      <c r="A28" s="101"/>
      <c r="B28" s="96">
        <f t="shared" si="0"/>
        <v>13</v>
      </c>
      <c r="C28" s="81"/>
      <c r="D28" s="96"/>
      <c r="E28" s="81"/>
      <c r="F28" s="99" t="s">
        <v>470</v>
      </c>
      <c r="G28" s="63"/>
      <c r="H28" s="63"/>
      <c r="I28" s="63"/>
      <c r="J28" s="63"/>
      <c r="K28" s="63"/>
      <c r="L28" s="63"/>
      <c r="M28" s="63"/>
      <c r="N28" s="117"/>
    </row>
    <row r="29" spans="1:14" x14ac:dyDescent="0.3">
      <c r="A29" s="101"/>
      <c r="B29" s="96">
        <f t="shared" si="0"/>
        <v>14</v>
      </c>
      <c r="C29" s="81"/>
      <c r="D29" s="96" t="str">
        <f t="shared" ref="D29:D36" si="4">LEFT(F29,3)</f>
        <v>311</v>
      </c>
      <c r="E29" s="81"/>
      <c r="F29" s="100" t="s">
        <v>462</v>
      </c>
      <c r="G29" s="63">
        <v>-5211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f t="shared" ref="M29:M36" si="5">SUM(G29,H29,I29,J29,K29,L29)</f>
        <v>-5211</v>
      </c>
      <c r="N29" s="118">
        <v>-5210.6154400000005</v>
      </c>
    </row>
    <row r="30" spans="1:14" x14ac:dyDescent="0.3">
      <c r="A30" s="101"/>
      <c r="B30" s="96">
        <f t="shared" si="0"/>
        <v>15</v>
      </c>
      <c r="C30" s="81"/>
      <c r="D30" s="96" t="str">
        <f t="shared" si="4"/>
        <v>312</v>
      </c>
      <c r="E30" s="81"/>
      <c r="F30" s="100" t="s">
        <v>463</v>
      </c>
      <c r="G30" s="63">
        <v>1713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f t="shared" si="5"/>
        <v>1713</v>
      </c>
      <c r="N30" s="118">
        <v>1713.2488899999992</v>
      </c>
    </row>
    <row r="31" spans="1:14" x14ac:dyDescent="0.3">
      <c r="A31" s="101"/>
      <c r="B31" s="96">
        <f t="shared" si="0"/>
        <v>16</v>
      </c>
      <c r="C31" s="81"/>
      <c r="D31" s="96" t="str">
        <f t="shared" si="4"/>
        <v>314</v>
      </c>
      <c r="E31" s="81"/>
      <c r="F31" s="102" t="s">
        <v>464</v>
      </c>
      <c r="G31" s="63">
        <v>349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f t="shared" si="5"/>
        <v>349</v>
      </c>
      <c r="N31" s="118">
        <v>349.15945999999985</v>
      </c>
    </row>
    <row r="32" spans="1:14" x14ac:dyDescent="0.3">
      <c r="A32" s="101"/>
      <c r="B32" s="96">
        <f t="shared" si="0"/>
        <v>17</v>
      </c>
      <c r="C32" s="81"/>
      <c r="D32" s="96" t="str">
        <f t="shared" si="4"/>
        <v>315</v>
      </c>
      <c r="E32" s="81"/>
      <c r="F32" s="102" t="s">
        <v>465</v>
      </c>
      <c r="G32" s="63">
        <v>343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f t="shared" si="5"/>
        <v>343</v>
      </c>
      <c r="N32" s="118">
        <v>342.86191999999977</v>
      </c>
    </row>
    <row r="33" spans="1:14" x14ac:dyDescent="0.3">
      <c r="A33" s="101"/>
      <c r="B33" s="96">
        <f t="shared" si="0"/>
        <v>18</v>
      </c>
      <c r="C33" s="81"/>
      <c r="D33" s="96" t="str">
        <f t="shared" si="4"/>
        <v>316</v>
      </c>
      <c r="E33" s="81"/>
      <c r="F33" s="102" t="s">
        <v>471</v>
      </c>
      <c r="G33" s="63">
        <v>85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f t="shared" si="5"/>
        <v>85</v>
      </c>
      <c r="N33" s="118">
        <v>84.596940000000004</v>
      </c>
    </row>
    <row r="34" spans="1:14" x14ac:dyDescent="0.3">
      <c r="A34" s="101"/>
      <c r="B34" s="96">
        <f t="shared" si="0"/>
        <v>19</v>
      </c>
      <c r="C34" s="81"/>
      <c r="D34" s="96" t="str">
        <f t="shared" si="4"/>
        <v>316</v>
      </c>
      <c r="E34" s="81"/>
      <c r="F34" s="102" t="s">
        <v>472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f t="shared" si="5"/>
        <v>0</v>
      </c>
      <c r="N34" s="118">
        <v>0</v>
      </c>
    </row>
    <row r="35" spans="1:14" x14ac:dyDescent="0.3">
      <c r="A35" s="101"/>
      <c r="B35" s="96">
        <f t="shared" si="0"/>
        <v>20</v>
      </c>
      <c r="C35" s="81"/>
      <c r="D35" s="96" t="str">
        <f t="shared" si="4"/>
        <v>316</v>
      </c>
      <c r="E35" s="81"/>
      <c r="F35" s="102" t="s">
        <v>473</v>
      </c>
      <c r="G35" s="63">
        <v>-56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f t="shared" si="5"/>
        <v>-56</v>
      </c>
      <c r="N35" s="118">
        <v>-55.699939999999977</v>
      </c>
    </row>
    <row r="36" spans="1:14" x14ac:dyDescent="0.3">
      <c r="A36" s="101"/>
      <c r="B36" s="96">
        <f t="shared" si="0"/>
        <v>21</v>
      </c>
      <c r="C36" s="81"/>
      <c r="D36" s="96" t="str">
        <f t="shared" si="4"/>
        <v>317</v>
      </c>
      <c r="E36" s="81"/>
      <c r="F36" s="102" t="s">
        <v>469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f t="shared" si="5"/>
        <v>0</v>
      </c>
      <c r="N36" s="118"/>
    </row>
    <row r="37" spans="1:14" x14ac:dyDescent="0.3">
      <c r="A37" s="101"/>
      <c r="B37" s="96">
        <f t="shared" si="0"/>
        <v>22</v>
      </c>
      <c r="C37" s="81"/>
      <c r="D37" s="96"/>
      <c r="E37" s="81"/>
      <c r="F37" s="99" t="s">
        <v>758</v>
      </c>
      <c r="G37" s="64">
        <f t="shared" ref="G37:N37" si="6">SUM(G29:G36)</f>
        <v>-2777</v>
      </c>
      <c r="H37" s="64">
        <f t="shared" si="6"/>
        <v>0</v>
      </c>
      <c r="I37" s="64">
        <f t="shared" si="6"/>
        <v>0</v>
      </c>
      <c r="J37" s="64">
        <f t="shared" si="6"/>
        <v>0</v>
      </c>
      <c r="K37" s="64">
        <f t="shared" si="6"/>
        <v>0</v>
      </c>
      <c r="L37" s="64">
        <f t="shared" si="6"/>
        <v>0</v>
      </c>
      <c r="M37" s="64">
        <f t="shared" si="6"/>
        <v>-2777</v>
      </c>
      <c r="N37" s="119">
        <f t="shared" si="6"/>
        <v>-2776.4481700000019</v>
      </c>
    </row>
    <row r="38" spans="1:14" x14ac:dyDescent="0.3">
      <c r="A38" s="101"/>
      <c r="B38" s="96">
        <f t="shared" si="0"/>
        <v>23</v>
      </c>
      <c r="C38" s="81"/>
      <c r="D38" s="96"/>
      <c r="E38" s="81"/>
      <c r="F38" s="100"/>
      <c r="G38" s="63"/>
      <c r="H38" s="63"/>
      <c r="I38" s="63"/>
      <c r="J38" s="63"/>
      <c r="K38" s="63"/>
      <c r="L38" s="63"/>
      <c r="M38" s="63"/>
      <c r="N38" s="117"/>
    </row>
    <row r="39" spans="1:14" x14ac:dyDescent="0.3">
      <c r="A39" s="101"/>
      <c r="B39" s="96">
        <f t="shared" si="0"/>
        <v>24</v>
      </c>
      <c r="C39" s="81"/>
      <c r="D39" s="96"/>
      <c r="E39" s="81"/>
      <c r="F39" s="103" t="s">
        <v>474</v>
      </c>
      <c r="G39" s="63"/>
      <c r="H39" s="63"/>
      <c r="I39" s="63"/>
      <c r="J39" s="63"/>
      <c r="K39" s="63"/>
      <c r="L39" s="63"/>
      <c r="M39" s="63"/>
      <c r="N39" s="117"/>
    </row>
    <row r="40" spans="1:14" x14ac:dyDescent="0.3">
      <c r="A40" s="101"/>
      <c r="B40" s="96">
        <f t="shared" si="0"/>
        <v>25</v>
      </c>
      <c r="C40" s="81"/>
      <c r="D40" s="96" t="str">
        <f>LEFT(F40,3)</f>
        <v>311</v>
      </c>
      <c r="E40" s="81"/>
      <c r="F40" s="100" t="s">
        <v>462</v>
      </c>
      <c r="G40" s="63">
        <v>-86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f>SUM(G40,H40,I40,J40,K40,L40)</f>
        <v>-86</v>
      </c>
      <c r="N40" s="117">
        <v>-85.760779999999983</v>
      </c>
    </row>
    <row r="41" spans="1:14" x14ac:dyDescent="0.3">
      <c r="A41" s="101"/>
      <c r="B41" s="96">
        <f t="shared" si="0"/>
        <v>26</v>
      </c>
      <c r="C41" s="81"/>
      <c r="D41" s="96" t="str">
        <f>LEFT(F41,3)</f>
        <v>312</v>
      </c>
      <c r="E41" s="81"/>
      <c r="F41" s="100" t="s">
        <v>463</v>
      </c>
      <c r="G41" s="63">
        <v>-2145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f>SUM(G41,H41,I41,J41,K41,L41)</f>
        <v>-2145</v>
      </c>
      <c r="N41" s="117">
        <v>-2145.2421800000006</v>
      </c>
    </row>
    <row r="42" spans="1:14" x14ac:dyDescent="0.3">
      <c r="A42" s="101"/>
      <c r="B42" s="96">
        <f t="shared" si="0"/>
        <v>27</v>
      </c>
      <c r="C42" s="81"/>
      <c r="D42" s="96" t="str">
        <f>LEFT(F42,3)</f>
        <v>315</v>
      </c>
      <c r="E42" s="81"/>
      <c r="F42" s="102" t="s">
        <v>465</v>
      </c>
      <c r="G42" s="63">
        <v>-202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f>SUM(G42,H42,I42,J42,K42,L42)</f>
        <v>-202</v>
      </c>
      <c r="N42" s="117">
        <v>-201.95892000000001</v>
      </c>
    </row>
    <row r="43" spans="1:14" x14ac:dyDescent="0.3">
      <c r="A43" s="101"/>
      <c r="B43" s="96">
        <f t="shared" si="0"/>
        <v>28</v>
      </c>
      <c r="C43" s="81"/>
      <c r="D43" s="96">
        <v>316.3</v>
      </c>
      <c r="E43" s="81"/>
      <c r="F43" s="102" t="s">
        <v>475</v>
      </c>
      <c r="G43" s="63">
        <v>-50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f>SUM(G43,H43,I43,J43,K43,L43)</f>
        <v>-50</v>
      </c>
      <c r="N43" s="117">
        <v>-49.710860000000011</v>
      </c>
    </row>
    <row r="44" spans="1:14" x14ac:dyDescent="0.3">
      <c r="A44" s="101"/>
      <c r="B44" s="96">
        <f t="shared" si="0"/>
        <v>29</v>
      </c>
      <c r="C44" s="81"/>
      <c r="D44" s="96" t="str">
        <f>LEFT(F44,3)</f>
        <v>317</v>
      </c>
      <c r="E44" s="81"/>
      <c r="F44" s="102" t="s">
        <v>469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f>SUM(G44,H44,I44,J44,K44,L44)</f>
        <v>0</v>
      </c>
      <c r="N44" s="117"/>
    </row>
    <row r="45" spans="1:14" x14ac:dyDescent="0.3">
      <c r="A45" s="101"/>
      <c r="B45" s="96">
        <f t="shared" si="0"/>
        <v>30</v>
      </c>
      <c r="C45" s="81"/>
      <c r="D45" s="96"/>
      <c r="E45" s="81"/>
      <c r="F45" s="103" t="s">
        <v>805</v>
      </c>
      <c r="G45" s="64">
        <f t="shared" ref="G45:N45" si="7">SUM(G40:G44)</f>
        <v>-2483</v>
      </c>
      <c r="H45" s="64">
        <f t="shared" si="7"/>
        <v>0</v>
      </c>
      <c r="I45" s="64">
        <f t="shared" si="7"/>
        <v>0</v>
      </c>
      <c r="J45" s="64">
        <f t="shared" si="7"/>
        <v>0</v>
      </c>
      <c r="K45" s="64">
        <f t="shared" si="7"/>
        <v>0</v>
      </c>
      <c r="L45" s="64">
        <f t="shared" si="7"/>
        <v>0</v>
      </c>
      <c r="M45" s="64">
        <f t="shared" si="7"/>
        <v>-2483</v>
      </c>
      <c r="N45" s="68">
        <f t="shared" si="7"/>
        <v>-2482.6727400000009</v>
      </c>
    </row>
    <row r="46" spans="1:14" x14ac:dyDescent="0.3">
      <c r="A46" s="101"/>
      <c r="B46" s="96">
        <f t="shared" si="0"/>
        <v>31</v>
      </c>
      <c r="C46" s="81"/>
      <c r="D46" s="96"/>
      <c r="E46" s="81"/>
      <c r="F46" s="103"/>
      <c r="G46" s="63"/>
      <c r="H46" s="63"/>
      <c r="I46" s="63"/>
      <c r="J46" s="63"/>
      <c r="K46" s="63"/>
      <c r="L46" s="63"/>
      <c r="M46" s="63"/>
      <c r="N46" s="117"/>
    </row>
    <row r="47" spans="1:14" x14ac:dyDescent="0.3">
      <c r="A47" s="101"/>
      <c r="B47" s="96">
        <f t="shared" si="0"/>
        <v>32</v>
      </c>
      <c r="C47" s="81"/>
      <c r="D47" s="96"/>
      <c r="E47" s="81"/>
      <c r="F47" s="99" t="s">
        <v>476</v>
      </c>
      <c r="G47" s="63"/>
      <c r="H47" s="63"/>
      <c r="I47" s="63"/>
      <c r="J47" s="63"/>
      <c r="K47" s="63"/>
      <c r="L47" s="63"/>
      <c r="M47" s="63"/>
      <c r="N47" s="117"/>
    </row>
    <row r="48" spans="1:14" x14ac:dyDescent="0.3">
      <c r="A48" s="101"/>
      <c r="B48" s="96">
        <f t="shared" si="0"/>
        <v>33</v>
      </c>
      <c r="C48" s="81"/>
      <c r="D48" s="96" t="str">
        <f>LEFT(F48,3)</f>
        <v>317</v>
      </c>
      <c r="E48" s="81"/>
      <c r="F48" s="102" t="s">
        <v>469</v>
      </c>
      <c r="G48" s="63">
        <v>7546</v>
      </c>
      <c r="H48" s="63">
        <v>811</v>
      </c>
      <c r="I48" s="63">
        <v>0</v>
      </c>
      <c r="J48" s="63">
        <v>0</v>
      </c>
      <c r="K48" s="63">
        <v>0</v>
      </c>
      <c r="L48" s="63">
        <v>-115.5</v>
      </c>
      <c r="M48" s="63">
        <f>SUM(G48,H48,I48,J48,K48,L48)</f>
        <v>8241.5</v>
      </c>
      <c r="N48" s="117">
        <v>7941.9199246153858</v>
      </c>
    </row>
    <row r="49" spans="1:21" x14ac:dyDescent="0.3">
      <c r="A49" s="101"/>
      <c r="B49" s="96">
        <f t="shared" si="0"/>
        <v>34</v>
      </c>
      <c r="C49" s="81"/>
      <c r="D49" s="96"/>
      <c r="E49" s="81"/>
      <c r="F49" s="99" t="s">
        <v>806</v>
      </c>
      <c r="G49" s="64">
        <f t="shared" ref="G49:M49" si="8">SUM(G48:G48)</f>
        <v>7546</v>
      </c>
      <c r="H49" s="64">
        <f t="shared" si="8"/>
        <v>811</v>
      </c>
      <c r="I49" s="64">
        <f t="shared" si="8"/>
        <v>0</v>
      </c>
      <c r="J49" s="64">
        <f t="shared" si="8"/>
        <v>0</v>
      </c>
      <c r="K49" s="64">
        <f t="shared" si="8"/>
        <v>0</v>
      </c>
      <c r="L49" s="64">
        <f t="shared" si="8"/>
        <v>-115.5</v>
      </c>
      <c r="M49" s="64">
        <f t="shared" si="8"/>
        <v>8241.5</v>
      </c>
      <c r="N49" s="68">
        <f>SUM(N48)</f>
        <v>7941.9199246153858</v>
      </c>
    </row>
    <row r="50" spans="1:21" x14ac:dyDescent="0.3">
      <c r="A50" s="101"/>
      <c r="B50" s="96">
        <f t="shared" si="0"/>
        <v>35</v>
      </c>
      <c r="C50" s="81"/>
      <c r="D50" s="96"/>
      <c r="E50" s="81"/>
      <c r="F50" s="100"/>
      <c r="G50" s="63"/>
      <c r="H50" s="63"/>
      <c r="I50" s="63"/>
      <c r="J50" s="63"/>
      <c r="K50" s="63"/>
      <c r="L50" s="63"/>
      <c r="M50" s="63"/>
      <c r="N50" s="117"/>
    </row>
    <row r="51" spans="1:21" x14ac:dyDescent="0.3">
      <c r="A51" s="101"/>
      <c r="B51" s="96">
        <f t="shared" si="0"/>
        <v>36</v>
      </c>
      <c r="C51" s="81"/>
      <c r="D51" s="96"/>
      <c r="E51" s="81"/>
      <c r="F51" s="104" t="s">
        <v>477</v>
      </c>
      <c r="G51" s="63"/>
      <c r="H51" s="63"/>
      <c r="I51" s="63"/>
      <c r="J51" s="63"/>
      <c r="K51" s="63"/>
      <c r="L51" s="63"/>
      <c r="M51" s="63"/>
      <c r="N51" s="117"/>
    </row>
    <row r="52" spans="1:21" x14ac:dyDescent="0.3">
      <c r="A52" s="101"/>
      <c r="B52" s="96">
        <f t="shared" si="0"/>
        <v>37</v>
      </c>
      <c r="C52" s="81"/>
      <c r="D52" s="96" t="str">
        <f>LEFT(F52,3)</f>
        <v>311</v>
      </c>
      <c r="E52" s="81"/>
      <c r="F52" s="100" t="s">
        <v>462</v>
      </c>
      <c r="G52" s="63">
        <v>197904</v>
      </c>
      <c r="H52" s="63">
        <v>18627</v>
      </c>
      <c r="I52" s="63">
        <v>-256</v>
      </c>
      <c r="J52" s="63">
        <v>-34</v>
      </c>
      <c r="K52" s="63">
        <v>0</v>
      </c>
      <c r="L52" s="63">
        <v>0</v>
      </c>
      <c r="M52" s="63">
        <f t="shared" ref="M52:M59" si="9">SUM(G52,H52,I52,J52,K52,L52)</f>
        <v>216241</v>
      </c>
      <c r="N52" s="118">
        <v>206959.38902923078</v>
      </c>
      <c r="O52" s="65"/>
      <c r="P52" s="65"/>
      <c r="Q52" s="65"/>
      <c r="R52" s="65"/>
      <c r="S52" s="65"/>
      <c r="T52" s="65"/>
      <c r="U52" s="65"/>
    </row>
    <row r="53" spans="1:21" x14ac:dyDescent="0.3">
      <c r="A53" s="101"/>
      <c r="B53" s="96">
        <f t="shared" si="0"/>
        <v>38</v>
      </c>
      <c r="C53" s="81"/>
      <c r="D53" s="96" t="str">
        <f>LEFT(F53,3)</f>
        <v>312</v>
      </c>
      <c r="E53" s="81"/>
      <c r="F53" s="100" t="s">
        <v>463</v>
      </c>
      <c r="G53" s="63">
        <v>739440</v>
      </c>
      <c r="H53" s="63">
        <v>86619</v>
      </c>
      <c r="I53" s="63">
        <v>-1421</v>
      </c>
      <c r="J53" s="63">
        <v>-656</v>
      </c>
      <c r="K53" s="63">
        <v>48</v>
      </c>
      <c r="L53" s="63">
        <v>0</v>
      </c>
      <c r="M53" s="63">
        <f t="shared" si="9"/>
        <v>824030</v>
      </c>
      <c r="N53" s="118">
        <v>781337.56549076911</v>
      </c>
      <c r="O53" s="65"/>
      <c r="P53" s="65"/>
      <c r="Q53" s="65"/>
      <c r="R53" s="65"/>
      <c r="S53" s="65"/>
    </row>
    <row r="54" spans="1:21" x14ac:dyDescent="0.3">
      <c r="A54" s="101"/>
      <c r="B54" s="96">
        <f t="shared" si="0"/>
        <v>39</v>
      </c>
      <c r="C54" s="81"/>
      <c r="D54" s="96" t="str">
        <f>LEFT(F54,3)</f>
        <v>314</v>
      </c>
      <c r="E54" s="81"/>
      <c r="F54" s="102" t="s">
        <v>464</v>
      </c>
      <c r="G54" s="63">
        <v>203481</v>
      </c>
      <c r="H54" s="63">
        <v>15022</v>
      </c>
      <c r="I54" s="63">
        <v>-82</v>
      </c>
      <c r="J54" s="63">
        <v>-38</v>
      </c>
      <c r="K54" s="63">
        <v>0</v>
      </c>
      <c r="L54" s="63">
        <v>0</v>
      </c>
      <c r="M54" s="63">
        <f t="shared" si="9"/>
        <v>218383</v>
      </c>
      <c r="N54" s="118">
        <v>210888.85778384621</v>
      </c>
      <c r="O54" s="65"/>
      <c r="P54" s="65"/>
      <c r="Q54" s="65"/>
      <c r="R54" s="65"/>
      <c r="S54" s="65"/>
    </row>
    <row r="55" spans="1:21" x14ac:dyDescent="0.3">
      <c r="A55" s="101"/>
      <c r="B55" s="96">
        <f t="shared" si="0"/>
        <v>40</v>
      </c>
      <c r="C55" s="81"/>
      <c r="D55" s="96" t="str">
        <f>LEFT(F55,3)</f>
        <v>315</v>
      </c>
      <c r="E55" s="81"/>
      <c r="F55" s="102" t="s">
        <v>465</v>
      </c>
      <c r="G55" s="63">
        <v>94652</v>
      </c>
      <c r="H55" s="63">
        <v>7813</v>
      </c>
      <c r="I55" s="63">
        <v>0</v>
      </c>
      <c r="J55" s="63">
        <v>-1</v>
      </c>
      <c r="K55" s="63">
        <v>0</v>
      </c>
      <c r="L55" s="63">
        <v>0</v>
      </c>
      <c r="M55" s="63">
        <f t="shared" si="9"/>
        <v>102464</v>
      </c>
      <c r="N55" s="118">
        <v>98558.413329230752</v>
      </c>
      <c r="O55" s="65"/>
      <c r="P55" s="65"/>
      <c r="Q55" s="65"/>
      <c r="R55" s="65"/>
      <c r="S55" s="65"/>
    </row>
    <row r="56" spans="1:21" x14ac:dyDescent="0.3">
      <c r="A56" s="101"/>
      <c r="B56" s="96">
        <f t="shared" si="0"/>
        <v>41</v>
      </c>
      <c r="C56" s="81"/>
      <c r="D56" s="96" t="str">
        <f>LEFT(F56,5)</f>
        <v>316.1</v>
      </c>
      <c r="E56" s="81"/>
      <c r="F56" s="102" t="s">
        <v>466</v>
      </c>
      <c r="G56" s="63">
        <v>15429</v>
      </c>
      <c r="H56" s="63">
        <v>2201</v>
      </c>
      <c r="I56" s="63">
        <v>-10</v>
      </c>
      <c r="J56" s="63">
        <v>-2</v>
      </c>
      <c r="K56" s="63">
        <v>0</v>
      </c>
      <c r="L56" s="63">
        <v>0</v>
      </c>
      <c r="M56" s="63">
        <f t="shared" si="9"/>
        <v>17618</v>
      </c>
      <c r="N56" s="118">
        <v>16518.152962307693</v>
      </c>
      <c r="O56" s="65"/>
      <c r="P56" s="65"/>
      <c r="Q56" s="65"/>
      <c r="R56" s="65"/>
      <c r="S56" s="65"/>
    </row>
    <row r="57" spans="1:21" x14ac:dyDescent="0.3">
      <c r="A57" s="101"/>
      <c r="B57" s="96">
        <f t="shared" si="0"/>
        <v>42</v>
      </c>
      <c r="C57" s="81"/>
      <c r="D57" s="96" t="str">
        <f>LEFT(F57,5)</f>
        <v>316.2</v>
      </c>
      <c r="E57" s="81"/>
      <c r="F57" s="102" t="s">
        <v>467</v>
      </c>
      <c r="G57" s="63">
        <v>981</v>
      </c>
      <c r="H57" s="63">
        <v>86</v>
      </c>
      <c r="I57" s="63">
        <v>0</v>
      </c>
      <c r="J57" s="63">
        <v>0</v>
      </c>
      <c r="K57" s="63">
        <v>0</v>
      </c>
      <c r="L57" s="63">
        <v>0</v>
      </c>
      <c r="M57" s="63">
        <f t="shared" si="9"/>
        <v>1067</v>
      </c>
      <c r="N57" s="118">
        <v>1047.4251846153848</v>
      </c>
      <c r="O57" s="65"/>
      <c r="P57" s="65"/>
      <c r="Q57" s="65"/>
      <c r="R57" s="65"/>
      <c r="S57" s="65"/>
    </row>
    <row r="58" spans="1:21" x14ac:dyDescent="0.3">
      <c r="A58" s="101"/>
      <c r="B58" s="96">
        <f t="shared" si="0"/>
        <v>43</v>
      </c>
      <c r="C58" s="81"/>
      <c r="D58" s="96" t="str">
        <f>LEFT(F58,5)</f>
        <v>316.3</v>
      </c>
      <c r="E58" s="81"/>
      <c r="F58" s="102" t="s">
        <v>468</v>
      </c>
      <c r="G58" s="63">
        <v>1183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f t="shared" si="9"/>
        <v>1183</v>
      </c>
      <c r="N58" s="118">
        <v>1182.9987099999998</v>
      </c>
      <c r="O58" s="65"/>
      <c r="P58" s="65"/>
      <c r="Q58" s="65"/>
      <c r="R58" s="65"/>
      <c r="S58" s="65"/>
    </row>
    <row r="59" spans="1:21" x14ac:dyDescent="0.3">
      <c r="A59" s="101"/>
      <c r="B59" s="96">
        <f t="shared" si="0"/>
        <v>44</v>
      </c>
      <c r="C59" s="81"/>
      <c r="D59" s="96" t="str">
        <f>LEFT(F59,3)</f>
        <v>317</v>
      </c>
      <c r="E59" s="81"/>
      <c r="F59" s="102" t="s">
        <v>469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f t="shared" si="9"/>
        <v>0</v>
      </c>
      <c r="N59" s="118"/>
    </row>
    <row r="60" spans="1:21" x14ac:dyDescent="0.3">
      <c r="A60" s="101"/>
      <c r="B60" s="96">
        <f t="shared" si="0"/>
        <v>45</v>
      </c>
      <c r="C60" s="81"/>
      <c r="D60" s="96"/>
      <c r="E60" s="81"/>
      <c r="F60" s="99" t="s">
        <v>807</v>
      </c>
      <c r="G60" s="64">
        <f t="shared" ref="G60:N60" si="10">SUM(G52:G59)</f>
        <v>1253070</v>
      </c>
      <c r="H60" s="64">
        <f t="shared" si="10"/>
        <v>130368</v>
      </c>
      <c r="I60" s="64">
        <f t="shared" si="10"/>
        <v>-1769</v>
      </c>
      <c r="J60" s="64">
        <f t="shared" si="10"/>
        <v>-731</v>
      </c>
      <c r="K60" s="64">
        <f t="shared" si="10"/>
        <v>48</v>
      </c>
      <c r="L60" s="64">
        <f t="shared" si="10"/>
        <v>0</v>
      </c>
      <c r="M60" s="64">
        <f t="shared" si="10"/>
        <v>1380986</v>
      </c>
      <c r="N60" s="119">
        <f t="shared" si="10"/>
        <v>1316492.8024900001</v>
      </c>
    </row>
    <row r="61" spans="1:21" x14ac:dyDescent="0.3">
      <c r="A61" s="101"/>
      <c r="B61" s="96">
        <f t="shared" si="0"/>
        <v>46</v>
      </c>
      <c r="C61" s="81"/>
      <c r="D61" s="96"/>
      <c r="E61" s="81"/>
      <c r="F61" s="100"/>
      <c r="G61" s="63"/>
      <c r="H61" s="63"/>
      <c r="I61" s="63"/>
      <c r="J61" s="63"/>
      <c r="K61" s="63"/>
      <c r="L61" s="63"/>
      <c r="M61" s="63"/>
      <c r="N61" s="117"/>
    </row>
    <row r="62" spans="1:21" x14ac:dyDescent="0.3">
      <c r="A62" s="101"/>
      <c r="B62" s="96">
        <f t="shared" si="0"/>
        <v>47</v>
      </c>
      <c r="C62" s="81"/>
      <c r="D62" s="96"/>
      <c r="E62" s="81"/>
      <c r="F62" s="103" t="s">
        <v>478</v>
      </c>
      <c r="G62" s="63"/>
      <c r="H62" s="63"/>
      <c r="I62" s="63"/>
      <c r="J62" s="63"/>
      <c r="K62" s="63"/>
      <c r="L62" s="63"/>
      <c r="M62" s="63"/>
      <c r="N62" s="117"/>
    </row>
    <row r="63" spans="1:21" x14ac:dyDescent="0.3">
      <c r="A63" s="101"/>
      <c r="B63" s="96">
        <f t="shared" si="0"/>
        <v>48</v>
      </c>
      <c r="C63" s="81"/>
      <c r="D63" s="96" t="str">
        <f>LEFT(F63,3)</f>
        <v>311</v>
      </c>
      <c r="E63" s="81"/>
      <c r="F63" s="100" t="s">
        <v>462</v>
      </c>
      <c r="G63" s="63">
        <v>-329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f t="shared" ref="M63:M70" si="11">SUM(G63,H63,I63,J63,K63,L63)</f>
        <v>-329</v>
      </c>
      <c r="N63" s="118">
        <v>-329.15261000000004</v>
      </c>
    </row>
    <row r="64" spans="1:21" x14ac:dyDescent="0.3">
      <c r="A64" s="101"/>
      <c r="B64" s="96">
        <f t="shared" si="0"/>
        <v>49</v>
      </c>
      <c r="C64" s="81"/>
      <c r="D64" s="96" t="str">
        <f>LEFT(F64,3)</f>
        <v>312</v>
      </c>
      <c r="E64" s="81"/>
      <c r="F64" s="100" t="s">
        <v>463</v>
      </c>
      <c r="G64" s="63">
        <v>-3444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f t="shared" si="11"/>
        <v>-3444</v>
      </c>
      <c r="N64" s="118">
        <v>-3444.1859799999997</v>
      </c>
    </row>
    <row r="65" spans="1:14" x14ac:dyDescent="0.3">
      <c r="A65" s="101"/>
      <c r="B65" s="96">
        <f t="shared" si="0"/>
        <v>50</v>
      </c>
      <c r="C65" s="81"/>
      <c r="D65" s="96" t="str">
        <f>LEFT(F65,3)</f>
        <v>314</v>
      </c>
      <c r="E65" s="81"/>
      <c r="F65" s="102" t="s">
        <v>464</v>
      </c>
      <c r="G65" s="63">
        <v>-608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f t="shared" si="11"/>
        <v>-608</v>
      </c>
      <c r="N65" s="118">
        <v>-607.52369999999985</v>
      </c>
    </row>
    <row r="66" spans="1:14" x14ac:dyDescent="0.3">
      <c r="A66" s="101"/>
      <c r="B66" s="96">
        <f t="shared" si="0"/>
        <v>51</v>
      </c>
      <c r="C66" s="81"/>
      <c r="D66" s="96" t="str">
        <f>LEFT(F66,3)</f>
        <v>315</v>
      </c>
      <c r="E66" s="81"/>
      <c r="F66" s="102" t="s">
        <v>465</v>
      </c>
      <c r="G66" s="63">
        <v>-1469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f t="shared" si="11"/>
        <v>-1469</v>
      </c>
      <c r="N66" s="118">
        <v>-1469.2609100000004</v>
      </c>
    </row>
    <row r="67" spans="1:14" x14ac:dyDescent="0.3">
      <c r="A67" s="101"/>
      <c r="B67" s="96">
        <f t="shared" si="0"/>
        <v>52</v>
      </c>
      <c r="C67" s="81"/>
      <c r="D67" s="96" t="str">
        <f>LEFT(F67,5)</f>
        <v>316.1</v>
      </c>
      <c r="E67" s="81"/>
      <c r="F67" s="102" t="s">
        <v>466</v>
      </c>
      <c r="G67" s="63">
        <v>-209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f t="shared" si="11"/>
        <v>-209</v>
      </c>
      <c r="N67" s="118">
        <v>-208.80591000000001</v>
      </c>
    </row>
    <row r="68" spans="1:14" x14ac:dyDescent="0.3">
      <c r="A68" s="101"/>
      <c r="B68" s="96">
        <f t="shared" si="0"/>
        <v>53</v>
      </c>
      <c r="C68" s="81"/>
      <c r="D68" s="96" t="str">
        <f>LEFT(F68,5)</f>
        <v>316.2</v>
      </c>
      <c r="E68" s="81"/>
      <c r="F68" s="102" t="s">
        <v>467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f t="shared" si="11"/>
        <v>0</v>
      </c>
      <c r="N68" s="118">
        <v>0</v>
      </c>
    </row>
    <row r="69" spans="1:14" x14ac:dyDescent="0.3">
      <c r="A69" s="101"/>
      <c r="B69" s="96">
        <f t="shared" si="0"/>
        <v>54</v>
      </c>
      <c r="C69" s="81"/>
      <c r="D69" s="96" t="str">
        <f>LEFT(F69,5)</f>
        <v>316.3</v>
      </c>
      <c r="E69" s="81"/>
      <c r="F69" s="102" t="s">
        <v>468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f t="shared" si="11"/>
        <v>0</v>
      </c>
      <c r="N69" s="118">
        <v>0</v>
      </c>
    </row>
    <row r="70" spans="1:14" x14ac:dyDescent="0.3">
      <c r="A70" s="101"/>
      <c r="B70" s="96">
        <f t="shared" si="0"/>
        <v>55</v>
      </c>
      <c r="C70" s="81"/>
      <c r="D70" s="96" t="str">
        <f>LEFT(F70,3)</f>
        <v>317</v>
      </c>
      <c r="E70" s="81"/>
      <c r="F70" s="102" t="s">
        <v>469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f t="shared" si="11"/>
        <v>0</v>
      </c>
      <c r="N70" s="118">
        <v>0</v>
      </c>
    </row>
    <row r="71" spans="1:14" x14ac:dyDescent="0.3">
      <c r="A71" s="101"/>
      <c r="B71" s="96">
        <f t="shared" si="0"/>
        <v>56</v>
      </c>
      <c r="C71" s="81"/>
      <c r="D71" s="96"/>
      <c r="E71" s="81"/>
      <c r="F71" s="99" t="s">
        <v>775</v>
      </c>
      <c r="G71" s="64">
        <f t="shared" ref="G71:N71" si="12">SUM(G63:G70)</f>
        <v>-6059</v>
      </c>
      <c r="H71" s="64">
        <f t="shared" si="12"/>
        <v>0</v>
      </c>
      <c r="I71" s="64">
        <f t="shared" si="12"/>
        <v>0</v>
      </c>
      <c r="J71" s="64">
        <f t="shared" si="12"/>
        <v>0</v>
      </c>
      <c r="K71" s="64">
        <f t="shared" si="12"/>
        <v>0</v>
      </c>
      <c r="L71" s="64">
        <f t="shared" si="12"/>
        <v>0</v>
      </c>
      <c r="M71" s="64">
        <f t="shared" si="12"/>
        <v>-6059</v>
      </c>
      <c r="N71" s="119">
        <f t="shared" si="12"/>
        <v>-6058.92911</v>
      </c>
    </row>
    <row r="72" spans="1:14" x14ac:dyDescent="0.3">
      <c r="A72" s="101"/>
      <c r="B72" s="96">
        <f t="shared" si="0"/>
        <v>57</v>
      </c>
      <c r="C72" s="81"/>
      <c r="D72" s="96"/>
      <c r="E72" s="81"/>
      <c r="F72" s="100"/>
      <c r="G72" s="63"/>
      <c r="H72" s="63"/>
      <c r="I72" s="63"/>
      <c r="J72" s="63"/>
      <c r="K72" s="63"/>
      <c r="L72" s="63"/>
      <c r="M72" s="63"/>
      <c r="N72" s="117"/>
    </row>
    <row r="73" spans="1:14" x14ac:dyDescent="0.3">
      <c r="A73" s="101"/>
      <c r="B73" s="96">
        <f t="shared" si="0"/>
        <v>58</v>
      </c>
      <c r="C73" s="81"/>
      <c r="D73" s="96"/>
      <c r="E73" s="81"/>
      <c r="F73" s="99"/>
      <c r="G73" s="63"/>
      <c r="H73" s="63"/>
      <c r="I73" s="63"/>
      <c r="J73" s="63"/>
      <c r="K73" s="63"/>
      <c r="L73" s="63"/>
      <c r="M73" s="63"/>
      <c r="N73" s="117"/>
    </row>
    <row r="74" spans="1:14" x14ac:dyDescent="0.3">
      <c r="A74" s="101"/>
      <c r="B74" s="96">
        <f t="shared" si="0"/>
        <v>59</v>
      </c>
      <c r="C74" s="81"/>
      <c r="D74" s="96">
        <v>312</v>
      </c>
      <c r="E74" s="81"/>
      <c r="F74" s="99" t="s">
        <v>479</v>
      </c>
      <c r="G74" s="63">
        <v>4182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63">
        <f>SUM(G74,H74,I74,J74,K74,L74)</f>
        <v>4182</v>
      </c>
      <c r="N74" s="117">
        <v>4182.3463800000009</v>
      </c>
    </row>
    <row r="75" spans="1:14" x14ac:dyDescent="0.3">
      <c r="A75" s="101"/>
      <c r="B75" s="96">
        <f t="shared" si="0"/>
        <v>60</v>
      </c>
      <c r="C75" s="81"/>
      <c r="D75" s="96"/>
      <c r="E75" s="81"/>
      <c r="F75" s="99"/>
      <c r="G75" s="63"/>
      <c r="H75" s="63"/>
      <c r="I75" s="63"/>
      <c r="J75" s="63"/>
      <c r="K75" s="63"/>
      <c r="L75" s="63">
        <v>0</v>
      </c>
      <c r="M75" s="63"/>
      <c r="N75" s="117"/>
    </row>
    <row r="76" spans="1:14" x14ac:dyDescent="0.3">
      <c r="A76" s="101"/>
      <c r="B76" s="96">
        <f t="shared" si="0"/>
        <v>61</v>
      </c>
      <c r="C76" s="81"/>
      <c r="D76" s="96">
        <v>312</v>
      </c>
      <c r="E76" s="81"/>
      <c r="F76" s="99" t="s">
        <v>480</v>
      </c>
      <c r="G76" s="63">
        <v>8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f>SUM(G76,H76,I76,J76,K76,L76)</f>
        <v>8</v>
      </c>
      <c r="N76" s="117">
        <v>8.0450500000000016</v>
      </c>
    </row>
    <row r="77" spans="1:14" x14ac:dyDescent="0.3">
      <c r="A77" s="101"/>
      <c r="B77" s="96">
        <f t="shared" si="0"/>
        <v>62</v>
      </c>
      <c r="C77" s="81"/>
      <c r="D77" s="96"/>
      <c r="E77" s="81"/>
      <c r="F77" s="99"/>
      <c r="G77" s="63"/>
      <c r="H77" s="63"/>
      <c r="I77" s="63"/>
      <c r="J77" s="63"/>
      <c r="K77" s="63"/>
      <c r="L77" s="63">
        <v>0</v>
      </c>
      <c r="M77" s="63"/>
      <c r="N77" s="117"/>
    </row>
    <row r="78" spans="1:14" x14ac:dyDescent="0.3">
      <c r="A78" s="101"/>
      <c r="B78" s="96">
        <f t="shared" si="0"/>
        <v>63</v>
      </c>
      <c r="C78" s="81"/>
      <c r="D78" s="96">
        <v>312</v>
      </c>
      <c r="E78" s="81"/>
      <c r="F78" s="104" t="s">
        <v>481</v>
      </c>
      <c r="G78" s="63">
        <v>7521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f>SUM(G78,H78,I78,J78,K78,L78)</f>
        <v>7521</v>
      </c>
      <c r="N78" s="117">
        <v>7520.8017200000022</v>
      </c>
    </row>
    <row r="79" spans="1:14" x14ac:dyDescent="0.3">
      <c r="A79" s="105"/>
      <c r="B79" s="96">
        <f t="shared" si="0"/>
        <v>64</v>
      </c>
      <c r="C79" s="81"/>
      <c r="D79" s="96"/>
      <c r="E79" s="81"/>
      <c r="F79" s="99"/>
      <c r="G79" s="63"/>
      <c r="H79" s="63"/>
      <c r="I79" s="63"/>
      <c r="J79" s="63"/>
      <c r="K79" s="63"/>
      <c r="L79" s="63">
        <v>0</v>
      </c>
      <c r="M79" s="63"/>
      <c r="N79" s="117"/>
    </row>
    <row r="80" spans="1:14" x14ac:dyDescent="0.3">
      <c r="A80" s="101"/>
      <c r="B80" s="96">
        <f t="shared" si="0"/>
        <v>65</v>
      </c>
      <c r="C80" s="81"/>
      <c r="D80" s="96">
        <v>316.2</v>
      </c>
      <c r="E80" s="81"/>
      <c r="F80" s="99" t="s">
        <v>482</v>
      </c>
      <c r="G80" s="63">
        <v>880</v>
      </c>
      <c r="H80" s="63">
        <v>99</v>
      </c>
      <c r="I80" s="63">
        <v>0</v>
      </c>
      <c r="J80" s="63">
        <v>0</v>
      </c>
      <c r="K80" s="63">
        <v>0</v>
      </c>
      <c r="L80" s="63">
        <v>0</v>
      </c>
      <c r="M80" s="63">
        <f>SUM(G80,H80,I80,J80,K80,L80)</f>
        <v>979</v>
      </c>
      <c r="N80" s="117">
        <v>929.38541999999995</v>
      </c>
    </row>
    <row r="81" spans="1:14" x14ac:dyDescent="0.3">
      <c r="A81" s="101"/>
      <c r="B81" s="96">
        <f t="shared" si="0"/>
        <v>66</v>
      </c>
      <c r="C81" s="81"/>
      <c r="D81" s="96">
        <v>316.3</v>
      </c>
      <c r="E81" s="81"/>
      <c r="F81" s="103" t="s">
        <v>483</v>
      </c>
      <c r="G81" s="63">
        <v>184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f>SUM(G81,H81,I81,J81,K81,L81)</f>
        <v>184</v>
      </c>
      <c r="N81" s="117">
        <v>184.23425</v>
      </c>
    </row>
    <row r="82" spans="1:14" x14ac:dyDescent="0.3">
      <c r="A82" s="101"/>
      <c r="B82" s="96">
        <f t="shared" ref="B82:B145" si="13">B81+1</f>
        <v>67</v>
      </c>
      <c r="C82" s="81"/>
      <c r="D82" s="96"/>
      <c r="E82" s="81"/>
      <c r="F82" s="100"/>
      <c r="G82" s="63"/>
      <c r="H82" s="63"/>
      <c r="I82" s="63"/>
      <c r="J82" s="63"/>
      <c r="K82" s="63"/>
      <c r="L82" s="63"/>
      <c r="M82" s="63"/>
      <c r="N82" s="117"/>
    </row>
    <row r="83" spans="1:14" x14ac:dyDescent="0.3">
      <c r="A83" s="101"/>
      <c r="B83" s="96">
        <f t="shared" si="13"/>
        <v>68</v>
      </c>
      <c r="C83" s="81"/>
      <c r="D83" s="96"/>
      <c r="E83" s="99"/>
      <c r="F83" s="99" t="s">
        <v>484</v>
      </c>
      <c r="G83" s="63"/>
      <c r="H83" s="63"/>
      <c r="I83" s="63"/>
      <c r="J83" s="63"/>
      <c r="K83" s="63"/>
      <c r="L83" s="63"/>
      <c r="M83" s="63"/>
      <c r="N83" s="117"/>
    </row>
    <row r="84" spans="1:14" x14ac:dyDescent="0.3">
      <c r="A84" s="101"/>
      <c r="B84" s="96">
        <f t="shared" si="13"/>
        <v>69</v>
      </c>
      <c r="C84" s="81"/>
      <c r="D84" s="96">
        <v>311</v>
      </c>
      <c r="E84" s="81"/>
      <c r="F84" s="106" t="s">
        <v>461</v>
      </c>
      <c r="G84" s="63">
        <v>20094</v>
      </c>
      <c r="H84" s="63">
        <v>715</v>
      </c>
      <c r="I84" s="63">
        <v>0</v>
      </c>
      <c r="J84" s="63">
        <v>0</v>
      </c>
      <c r="K84" s="63">
        <v>0</v>
      </c>
      <c r="L84" s="63">
        <v>0</v>
      </c>
      <c r="M84" s="63">
        <f>SUM(G84,H84,I84,J84,K84,L84)</f>
        <v>20809</v>
      </c>
      <c r="N84" s="118">
        <v>20451.9755</v>
      </c>
    </row>
    <row r="85" spans="1:14" x14ac:dyDescent="0.3">
      <c r="A85" s="101"/>
      <c r="B85" s="96">
        <f t="shared" si="13"/>
        <v>70</v>
      </c>
      <c r="C85" s="81"/>
      <c r="D85" s="96">
        <v>311</v>
      </c>
      <c r="E85" s="81"/>
      <c r="F85" s="100" t="s">
        <v>485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f>SUM(G85,H85,I85,J85,K85,L85)</f>
        <v>0</v>
      </c>
      <c r="N85" s="118">
        <v>2.0000000000000006E-4</v>
      </c>
    </row>
    <row r="86" spans="1:14" x14ac:dyDescent="0.3">
      <c r="A86" s="101"/>
      <c r="B86" s="96">
        <f t="shared" si="13"/>
        <v>71</v>
      </c>
      <c r="C86" s="81"/>
      <c r="D86" s="96">
        <v>311</v>
      </c>
      <c r="E86" s="81"/>
      <c r="F86" s="106" t="s">
        <v>470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f>SUM(G86,H86,I86,J86,K86,L86)</f>
        <v>0</v>
      </c>
      <c r="N86" s="118">
        <v>0</v>
      </c>
    </row>
    <row r="87" spans="1:14" x14ac:dyDescent="0.3">
      <c r="A87" s="101"/>
      <c r="B87" s="96">
        <f t="shared" si="13"/>
        <v>72</v>
      </c>
      <c r="C87" s="81"/>
      <c r="D87" s="96">
        <v>311</v>
      </c>
      <c r="E87" s="81"/>
      <c r="F87" s="100" t="s">
        <v>474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f>SUM(G87,H87,I87,J87,K87,L87)</f>
        <v>0</v>
      </c>
      <c r="N87" s="118">
        <v>0</v>
      </c>
    </row>
    <row r="88" spans="1:14" x14ac:dyDescent="0.3">
      <c r="A88" s="101"/>
      <c r="B88" s="96">
        <f t="shared" si="13"/>
        <v>73</v>
      </c>
      <c r="C88" s="81"/>
      <c r="D88" s="96">
        <v>311</v>
      </c>
      <c r="E88" s="81"/>
      <c r="F88" s="102" t="s">
        <v>476</v>
      </c>
      <c r="G88" s="63">
        <v>79914</v>
      </c>
      <c r="H88" s="63">
        <v>2259</v>
      </c>
      <c r="I88" s="63">
        <v>0</v>
      </c>
      <c r="J88" s="63">
        <v>0</v>
      </c>
      <c r="K88" s="63">
        <v>0</v>
      </c>
      <c r="L88" s="63">
        <v>-989</v>
      </c>
      <c r="M88" s="63">
        <f>SUM(G88,H88,I88,J88,K88,L88)</f>
        <v>81184</v>
      </c>
      <c r="N88" s="118">
        <v>80625.317608461541</v>
      </c>
    </row>
    <row r="89" spans="1:14" x14ac:dyDescent="0.3">
      <c r="A89" s="101"/>
      <c r="B89" s="96">
        <f t="shared" si="13"/>
        <v>74</v>
      </c>
      <c r="C89" s="81"/>
      <c r="D89" s="96">
        <v>311</v>
      </c>
      <c r="E89" s="81"/>
      <c r="F89" s="102" t="s">
        <v>477</v>
      </c>
      <c r="G89" s="63">
        <v>28634</v>
      </c>
      <c r="H89" s="63">
        <v>3300</v>
      </c>
      <c r="I89" s="63">
        <v>0</v>
      </c>
      <c r="J89" s="63">
        <v>0</v>
      </c>
      <c r="K89" s="63">
        <v>0</v>
      </c>
      <c r="L89" s="63">
        <v>0</v>
      </c>
      <c r="M89" s="63">
        <f>SUM(G89,H89,I89,J89,K89,L89)+1</f>
        <v>31935</v>
      </c>
      <c r="N89" s="118">
        <v>30284.458300000002</v>
      </c>
    </row>
    <row r="90" spans="1:14" x14ac:dyDescent="0.3">
      <c r="A90" s="101"/>
      <c r="B90" s="96">
        <f t="shared" si="13"/>
        <v>75</v>
      </c>
      <c r="C90" s="81"/>
      <c r="D90" s="96">
        <v>311</v>
      </c>
      <c r="E90" s="81"/>
      <c r="F90" s="100" t="s">
        <v>486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63">
        <f>SUM(G90,H90,I90,J90,K90,L90)</f>
        <v>0</v>
      </c>
      <c r="N90" s="118">
        <v>0</v>
      </c>
    </row>
    <row r="91" spans="1:14" x14ac:dyDescent="0.3">
      <c r="A91" s="101"/>
      <c r="B91" s="96">
        <f t="shared" si="13"/>
        <v>76</v>
      </c>
      <c r="C91" s="81"/>
      <c r="D91" s="96">
        <v>311</v>
      </c>
      <c r="E91" s="81"/>
      <c r="F91" s="100" t="s">
        <v>478</v>
      </c>
      <c r="G91" s="63">
        <v>-1072</v>
      </c>
      <c r="H91" s="63">
        <v>0</v>
      </c>
      <c r="I91" s="63">
        <v>0</v>
      </c>
      <c r="J91" s="63">
        <v>0</v>
      </c>
      <c r="K91" s="63">
        <v>0</v>
      </c>
      <c r="L91" s="63">
        <v>0</v>
      </c>
      <c r="M91" s="63">
        <f>SUM(G91,H91,I91,J91,K91,L91)</f>
        <v>-1072</v>
      </c>
      <c r="N91" s="118">
        <v>-1072.4657000000002</v>
      </c>
    </row>
    <row r="92" spans="1:14" x14ac:dyDescent="0.3">
      <c r="A92" s="101"/>
      <c r="B92" s="96">
        <f t="shared" si="13"/>
        <v>77</v>
      </c>
      <c r="C92" s="81"/>
      <c r="D92" s="96">
        <v>311</v>
      </c>
      <c r="E92" s="81"/>
      <c r="F92" s="102" t="s">
        <v>487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v>0</v>
      </c>
      <c r="M92" s="63">
        <f>SUM(G92,H92,I92,J92,K92,L92)</f>
        <v>0</v>
      </c>
      <c r="N92" s="118">
        <v>0</v>
      </c>
    </row>
    <row r="93" spans="1:14" x14ac:dyDescent="0.3">
      <c r="A93" s="101"/>
      <c r="B93" s="96">
        <f t="shared" si="13"/>
        <v>78</v>
      </c>
      <c r="C93" s="81"/>
      <c r="D93" s="96"/>
      <c r="E93" s="99"/>
      <c r="F93" s="99" t="s">
        <v>808</v>
      </c>
      <c r="G93" s="64">
        <f t="shared" ref="G93:N93" si="14">SUM(G84:G92)</f>
        <v>127570</v>
      </c>
      <c r="H93" s="64">
        <f t="shared" si="14"/>
        <v>6274</v>
      </c>
      <c r="I93" s="64">
        <f t="shared" si="14"/>
        <v>0</v>
      </c>
      <c r="J93" s="64">
        <f t="shared" si="14"/>
        <v>0</v>
      </c>
      <c r="K93" s="64">
        <f t="shared" si="14"/>
        <v>0</v>
      </c>
      <c r="L93" s="64">
        <f t="shared" si="14"/>
        <v>-989</v>
      </c>
      <c r="M93" s="64">
        <f t="shared" si="14"/>
        <v>132856</v>
      </c>
      <c r="N93" s="119">
        <f t="shared" si="14"/>
        <v>130289.28590846155</v>
      </c>
    </row>
    <row r="94" spans="1:14" x14ac:dyDescent="0.3">
      <c r="A94" s="101"/>
      <c r="B94" s="96">
        <f t="shared" si="13"/>
        <v>79</v>
      </c>
      <c r="C94" s="81"/>
      <c r="D94" s="96"/>
      <c r="E94" s="81"/>
      <c r="F94" s="104"/>
      <c r="G94" s="63"/>
      <c r="H94" s="63"/>
      <c r="I94" s="63"/>
      <c r="J94" s="63"/>
      <c r="K94" s="63"/>
      <c r="L94" s="63">
        <v>0</v>
      </c>
      <c r="M94" s="63"/>
      <c r="N94" s="117"/>
    </row>
    <row r="95" spans="1:14" x14ac:dyDescent="0.3">
      <c r="A95" s="101"/>
      <c r="B95" s="96">
        <f t="shared" si="13"/>
        <v>80</v>
      </c>
      <c r="C95" s="81"/>
      <c r="D95" s="96"/>
      <c r="E95" s="81"/>
      <c r="F95" s="103" t="s">
        <v>698</v>
      </c>
      <c r="G95" s="63">
        <v>-82344</v>
      </c>
      <c r="H95" s="63">
        <v>0</v>
      </c>
      <c r="I95" s="63">
        <v>0</v>
      </c>
      <c r="J95" s="63">
        <v>4544</v>
      </c>
      <c r="K95" s="63">
        <v>233</v>
      </c>
      <c r="L95" s="63">
        <v>0</v>
      </c>
      <c r="M95" s="63">
        <f>SUM(G95,H95,I95,J95,K95,L95)</f>
        <v>-77567</v>
      </c>
      <c r="N95" s="117">
        <v>-73093.685869999987</v>
      </c>
    </row>
    <row r="96" spans="1:14" x14ac:dyDescent="0.3">
      <c r="A96" s="101"/>
      <c r="B96" s="96">
        <f t="shared" si="13"/>
        <v>81</v>
      </c>
      <c r="C96" s="81"/>
      <c r="D96" s="96"/>
      <c r="E96" s="81"/>
      <c r="F96" s="100"/>
      <c r="G96" s="63"/>
      <c r="H96" s="63"/>
      <c r="I96" s="63"/>
      <c r="J96" s="63"/>
      <c r="K96" s="63"/>
      <c r="L96" s="63"/>
      <c r="M96" s="63"/>
      <c r="N96" s="117"/>
    </row>
    <row r="97" spans="1:14" x14ac:dyDescent="0.3">
      <c r="A97" s="101"/>
      <c r="B97" s="96">
        <f t="shared" si="13"/>
        <v>82</v>
      </c>
      <c r="C97" s="81"/>
      <c r="D97" s="96"/>
      <c r="E97" s="99"/>
      <c r="F97" s="99" t="s">
        <v>809</v>
      </c>
      <c r="G97" s="64">
        <f t="shared" ref="G97:M97" si="15">G26+G37+G49+G60+G71+G45+G74+G76+G78+G80+G81+G95+G93</f>
        <v>1564334</v>
      </c>
      <c r="H97" s="64">
        <f t="shared" si="15"/>
        <v>176937</v>
      </c>
      <c r="I97" s="64">
        <f t="shared" si="15"/>
        <v>-2506</v>
      </c>
      <c r="J97" s="64">
        <f t="shared" si="15"/>
        <v>-12694</v>
      </c>
      <c r="K97" s="64">
        <f t="shared" si="15"/>
        <v>276</v>
      </c>
      <c r="L97" s="64">
        <f t="shared" si="15"/>
        <v>-1104.5</v>
      </c>
      <c r="M97" s="64">
        <f t="shared" si="15"/>
        <v>1725243.5</v>
      </c>
      <c r="N97" s="68">
        <v>1645302.3056400004</v>
      </c>
    </row>
    <row r="98" spans="1:14" x14ac:dyDescent="0.3">
      <c r="A98" s="101"/>
      <c r="B98" s="96">
        <f t="shared" si="13"/>
        <v>83</v>
      </c>
      <c r="C98" s="81"/>
      <c r="D98" s="96"/>
      <c r="E98" s="81"/>
      <c r="F98" s="100"/>
      <c r="G98" s="63"/>
      <c r="H98" s="63"/>
      <c r="I98" s="63"/>
      <c r="J98" s="63"/>
      <c r="K98" s="63"/>
      <c r="L98" s="63"/>
      <c r="M98" s="63"/>
      <c r="N98" s="117"/>
    </row>
    <row r="99" spans="1:14" x14ac:dyDescent="0.3">
      <c r="A99" s="101"/>
      <c r="B99" s="96">
        <f t="shared" si="13"/>
        <v>84</v>
      </c>
      <c r="C99" s="81"/>
      <c r="D99" s="96"/>
      <c r="E99" s="99" t="s">
        <v>699</v>
      </c>
      <c r="F99" s="100"/>
      <c r="G99" s="63"/>
      <c r="H99" s="63"/>
      <c r="I99" s="63"/>
      <c r="J99" s="63"/>
      <c r="K99" s="63"/>
      <c r="L99" s="63"/>
      <c r="M99" s="63"/>
      <c r="N99" s="117"/>
    </row>
    <row r="100" spans="1:14" x14ac:dyDescent="0.3">
      <c r="A100" s="101"/>
      <c r="B100" s="96">
        <f t="shared" si="13"/>
        <v>85</v>
      </c>
      <c r="C100" s="81"/>
      <c r="D100" s="96"/>
      <c r="E100" s="99"/>
      <c r="F100" s="100"/>
      <c r="G100" s="63"/>
      <c r="H100" s="63"/>
      <c r="I100" s="63"/>
      <c r="J100" s="63"/>
      <c r="K100" s="63"/>
      <c r="L100" s="63"/>
      <c r="M100" s="63"/>
      <c r="N100" s="117"/>
    </row>
    <row r="101" spans="1:14" x14ac:dyDescent="0.3">
      <c r="A101" s="101"/>
      <c r="B101" s="96">
        <f t="shared" si="13"/>
        <v>86</v>
      </c>
      <c r="C101" s="81"/>
      <c r="D101" s="96"/>
      <c r="E101" s="81"/>
      <c r="F101" s="99" t="s">
        <v>488</v>
      </c>
      <c r="G101" s="63"/>
      <c r="H101" s="63"/>
      <c r="I101" s="63"/>
      <c r="J101" s="63"/>
      <c r="K101" s="63"/>
      <c r="L101" s="63"/>
      <c r="M101" s="63"/>
      <c r="N101" s="117"/>
    </row>
    <row r="102" spans="1:14" x14ac:dyDescent="0.3">
      <c r="A102" s="101"/>
      <c r="B102" s="96">
        <f t="shared" si="13"/>
        <v>87</v>
      </c>
      <c r="C102" s="81"/>
      <c r="D102" s="96" t="str">
        <f>LEFT(F102,3)</f>
        <v>321</v>
      </c>
      <c r="E102" s="81"/>
      <c r="F102" s="102" t="s">
        <v>489</v>
      </c>
      <c r="G102" s="63">
        <v>-2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63">
        <f>SUM(G102,H102,I102,J102,K102,L102)</f>
        <v>-2</v>
      </c>
      <c r="N102" s="118">
        <v>-1.6805099999999997</v>
      </c>
    </row>
    <row r="103" spans="1:14" x14ac:dyDescent="0.3">
      <c r="A103" s="101"/>
      <c r="B103" s="96">
        <f t="shared" si="13"/>
        <v>88</v>
      </c>
      <c r="C103" s="81"/>
      <c r="D103" s="96" t="str">
        <f>LEFT(F103,3)</f>
        <v>322</v>
      </c>
      <c r="E103" s="81"/>
      <c r="F103" s="102" t="s">
        <v>490</v>
      </c>
      <c r="G103" s="63">
        <v>-5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f>SUM(G103,H103,I103,J103,K103,L103)</f>
        <v>-5</v>
      </c>
      <c r="N103" s="118">
        <v>-4.5</v>
      </c>
    </row>
    <row r="104" spans="1:14" x14ac:dyDescent="0.3">
      <c r="A104" s="101"/>
      <c r="B104" s="96">
        <f t="shared" si="13"/>
        <v>89</v>
      </c>
      <c r="C104" s="81"/>
      <c r="D104" s="96" t="str">
        <f>LEFT(F104,3)</f>
        <v>323</v>
      </c>
      <c r="E104" s="81"/>
      <c r="F104" s="102" t="s">
        <v>491</v>
      </c>
      <c r="G104" s="63">
        <v>-15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f>SUM(G104,H104,I104,J104,K104,L104)</f>
        <v>-15</v>
      </c>
      <c r="N104" s="118">
        <v>-14.776669999999998</v>
      </c>
    </row>
    <row r="105" spans="1:14" x14ac:dyDescent="0.3">
      <c r="A105" s="107"/>
      <c r="B105" s="96">
        <f t="shared" si="13"/>
        <v>90</v>
      </c>
      <c r="C105" s="81"/>
      <c r="D105" s="96"/>
      <c r="E105" s="81"/>
      <c r="F105" s="99" t="s">
        <v>810</v>
      </c>
      <c r="G105" s="64">
        <f>SUM(G102:G104)</f>
        <v>-22</v>
      </c>
      <c r="H105" s="64">
        <f t="shared" ref="H105:N105" si="16">SUM(H102:H104)</f>
        <v>0</v>
      </c>
      <c r="I105" s="64">
        <f t="shared" si="16"/>
        <v>0</v>
      </c>
      <c r="J105" s="64">
        <f t="shared" si="16"/>
        <v>0</v>
      </c>
      <c r="K105" s="64">
        <f t="shared" si="16"/>
        <v>0</v>
      </c>
      <c r="L105" s="64">
        <f t="shared" si="16"/>
        <v>0</v>
      </c>
      <c r="M105" s="64">
        <f t="shared" si="16"/>
        <v>-22</v>
      </c>
      <c r="N105" s="119">
        <f t="shared" si="16"/>
        <v>-20.957179999999997</v>
      </c>
    </row>
    <row r="106" spans="1:14" x14ac:dyDescent="0.3">
      <c r="A106" s="107"/>
      <c r="B106" s="96">
        <f t="shared" si="13"/>
        <v>91</v>
      </c>
      <c r="C106" s="81"/>
      <c r="D106" s="96"/>
      <c r="E106" s="81"/>
      <c r="F106" s="100"/>
      <c r="G106" s="63"/>
      <c r="H106" s="63"/>
      <c r="I106" s="63"/>
      <c r="J106" s="63"/>
      <c r="K106" s="63"/>
      <c r="L106" s="63"/>
      <c r="M106" s="63"/>
      <c r="N106" s="117"/>
    </row>
    <row r="107" spans="1:14" x14ac:dyDescent="0.3">
      <c r="A107" s="107"/>
      <c r="B107" s="96">
        <f t="shared" si="13"/>
        <v>92</v>
      </c>
      <c r="C107" s="81"/>
      <c r="D107" s="96"/>
      <c r="E107" s="81"/>
      <c r="F107" s="106" t="s">
        <v>492</v>
      </c>
      <c r="G107" s="63">
        <v>11814</v>
      </c>
      <c r="H107" s="63">
        <v>0</v>
      </c>
      <c r="I107" s="63">
        <v>0</v>
      </c>
      <c r="J107" s="63">
        <v>-5350.5339999999997</v>
      </c>
      <c r="K107" s="63">
        <v>0</v>
      </c>
      <c r="L107" s="63">
        <v>0</v>
      </c>
      <c r="M107" s="63">
        <f>SUM(G107,H107,I107,J107,K107,L107)</f>
        <v>6463.4660000000003</v>
      </c>
      <c r="N107" s="117">
        <v>9482.3915384615375</v>
      </c>
    </row>
    <row r="108" spans="1:14" x14ac:dyDescent="0.3">
      <c r="A108" s="107"/>
      <c r="B108" s="96">
        <f t="shared" si="13"/>
        <v>93</v>
      </c>
      <c r="C108" s="81"/>
      <c r="D108" s="96"/>
      <c r="E108" s="81"/>
      <c r="F108" s="106" t="s">
        <v>493</v>
      </c>
      <c r="G108" s="63">
        <v>36142</v>
      </c>
      <c r="H108" s="63">
        <v>0</v>
      </c>
      <c r="I108" s="63">
        <v>0</v>
      </c>
      <c r="J108" s="63"/>
      <c r="K108" s="63">
        <v>0</v>
      </c>
      <c r="L108" s="63">
        <v>0</v>
      </c>
      <c r="M108" s="63">
        <f>SUM(G108,H108,I108,J108,K108,L108)</f>
        <v>36142</v>
      </c>
      <c r="N108" s="117">
        <v>36141.542360000007</v>
      </c>
    </row>
    <row r="109" spans="1:14" x14ac:dyDescent="0.3">
      <c r="A109" s="107"/>
      <c r="B109" s="96">
        <f t="shared" si="13"/>
        <v>94</v>
      </c>
      <c r="C109" s="81"/>
      <c r="D109" s="96"/>
      <c r="E109" s="81"/>
      <c r="F109" s="106" t="s">
        <v>494</v>
      </c>
      <c r="G109" s="63">
        <v>2090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f>SUM(G109,H109,I109,J109,K109,L109)</f>
        <v>2090</v>
      </c>
      <c r="N109" s="117">
        <v>2089.7190999999993</v>
      </c>
    </row>
    <row r="110" spans="1:14" x14ac:dyDescent="0.3">
      <c r="A110" s="107"/>
      <c r="B110" s="96">
        <f t="shared" si="13"/>
        <v>95</v>
      </c>
      <c r="C110" s="81"/>
      <c r="D110" s="96"/>
      <c r="E110" s="81"/>
      <c r="F110" s="99" t="s">
        <v>811</v>
      </c>
      <c r="G110" s="64">
        <f>SUM(G107:G109)</f>
        <v>50046</v>
      </c>
      <c r="H110" s="64">
        <f t="shared" ref="H110:M110" si="17">SUM(H107:H109)</f>
        <v>0</v>
      </c>
      <c r="I110" s="64">
        <f t="shared" si="17"/>
        <v>0</v>
      </c>
      <c r="J110" s="64">
        <f t="shared" si="17"/>
        <v>-5350.5339999999997</v>
      </c>
      <c r="K110" s="64">
        <f t="shared" si="17"/>
        <v>0</v>
      </c>
      <c r="L110" s="64">
        <f t="shared" si="17"/>
        <v>0</v>
      </c>
      <c r="M110" s="64">
        <f t="shared" si="17"/>
        <v>44695.466</v>
      </c>
      <c r="N110" s="119">
        <f>SUM(N107:N109)</f>
        <v>47713.652998461548</v>
      </c>
    </row>
    <row r="111" spans="1:14" x14ac:dyDescent="0.3">
      <c r="A111" s="107"/>
      <c r="B111" s="96">
        <f t="shared" si="13"/>
        <v>96</v>
      </c>
      <c r="C111" s="81"/>
      <c r="D111" s="96"/>
      <c r="E111" s="81"/>
      <c r="F111" s="99"/>
      <c r="G111" s="63"/>
      <c r="H111" s="63"/>
      <c r="I111" s="63"/>
      <c r="J111" s="63"/>
      <c r="K111" s="63"/>
      <c r="L111" s="63"/>
      <c r="M111" s="63"/>
      <c r="N111" s="117"/>
    </row>
    <row r="112" spans="1:14" x14ac:dyDescent="0.3">
      <c r="A112" s="107"/>
      <c r="B112" s="96">
        <f t="shared" si="13"/>
        <v>97</v>
      </c>
      <c r="C112" s="81"/>
      <c r="D112" s="96"/>
      <c r="E112" s="81"/>
      <c r="F112" s="103" t="s">
        <v>700</v>
      </c>
      <c r="G112" s="63">
        <v>-54</v>
      </c>
      <c r="H112" s="63">
        <v>0</v>
      </c>
      <c r="I112" s="63">
        <v>0</v>
      </c>
      <c r="J112" s="63">
        <v>-3242</v>
      </c>
      <c r="K112" s="63">
        <v>3242</v>
      </c>
      <c r="L112" s="63">
        <v>0</v>
      </c>
      <c r="M112" s="63">
        <f>SUM(G112,H112,I112,J112,K112,L112)</f>
        <v>-54</v>
      </c>
      <c r="N112" s="117"/>
    </row>
    <row r="113" spans="1:15" x14ac:dyDescent="0.3">
      <c r="A113" s="107"/>
      <c r="B113" s="96">
        <f t="shared" si="13"/>
        <v>98</v>
      </c>
      <c r="C113" s="81"/>
      <c r="D113" s="96"/>
      <c r="E113" s="81"/>
      <c r="F113" s="103"/>
      <c r="G113" s="63"/>
      <c r="H113" s="63"/>
      <c r="I113" s="63"/>
      <c r="J113" s="63"/>
      <c r="K113" s="63"/>
      <c r="L113" s="63"/>
      <c r="M113" s="63"/>
      <c r="N113" s="117"/>
    </row>
    <row r="114" spans="1:15" ht="15" thickBot="1" x14ac:dyDescent="0.35">
      <c r="A114" s="107"/>
      <c r="B114" s="96">
        <f t="shared" si="13"/>
        <v>99</v>
      </c>
      <c r="C114" s="81"/>
      <c r="D114" s="96"/>
      <c r="E114" s="99" t="s">
        <v>812</v>
      </c>
      <c r="F114" s="100"/>
      <c r="G114" s="64">
        <f>G105+G110+G112</f>
        <v>49970</v>
      </c>
      <c r="H114" s="64">
        <f t="shared" ref="H114:M114" si="18">H105+H110+H112</f>
        <v>0</v>
      </c>
      <c r="I114" s="64">
        <f t="shared" si="18"/>
        <v>0</v>
      </c>
      <c r="J114" s="64">
        <f t="shared" si="18"/>
        <v>-8592.5339999999997</v>
      </c>
      <c r="K114" s="64">
        <f t="shared" si="18"/>
        <v>3242</v>
      </c>
      <c r="L114" s="64">
        <f t="shared" si="18"/>
        <v>0</v>
      </c>
      <c r="M114" s="64">
        <f t="shared" si="18"/>
        <v>44619.466</v>
      </c>
      <c r="N114" s="120">
        <v>47638.46749000001</v>
      </c>
    </row>
    <row r="115" spans="1:15" x14ac:dyDescent="0.3">
      <c r="A115" s="107"/>
      <c r="B115" s="96">
        <f t="shared" si="13"/>
        <v>100</v>
      </c>
      <c r="C115" s="81"/>
      <c r="D115" s="96"/>
      <c r="E115" s="81"/>
      <c r="F115" s="100"/>
      <c r="G115" s="63"/>
      <c r="H115" s="63"/>
      <c r="I115" s="63"/>
      <c r="J115" s="63"/>
      <c r="K115" s="63"/>
      <c r="L115" s="63"/>
      <c r="M115" s="63"/>
      <c r="N115" s="117"/>
    </row>
    <row r="116" spans="1:15" x14ac:dyDescent="0.3">
      <c r="A116" s="107"/>
      <c r="B116" s="96">
        <f t="shared" si="13"/>
        <v>101</v>
      </c>
      <c r="C116" s="81"/>
      <c r="D116" s="96"/>
      <c r="E116" s="99" t="s">
        <v>701</v>
      </c>
      <c r="F116" s="100"/>
      <c r="G116" s="63"/>
      <c r="H116" s="63"/>
      <c r="I116" s="63"/>
      <c r="J116" s="63"/>
      <c r="K116" s="63"/>
      <c r="L116" s="63"/>
      <c r="M116" s="63"/>
      <c r="N116" s="117"/>
    </row>
    <row r="117" spans="1:15" x14ac:dyDescent="0.3">
      <c r="A117" s="107"/>
      <c r="B117" s="96">
        <f t="shared" si="13"/>
        <v>102</v>
      </c>
      <c r="C117" s="81"/>
      <c r="D117" s="96"/>
      <c r="E117" s="81"/>
      <c r="F117" s="99" t="s">
        <v>495</v>
      </c>
      <c r="G117" s="63"/>
      <c r="H117" s="63"/>
      <c r="I117" s="63"/>
      <c r="J117" s="63"/>
      <c r="K117" s="63"/>
      <c r="L117" s="63"/>
      <c r="M117" s="63"/>
      <c r="N117" s="117"/>
    </row>
    <row r="118" spans="1:15" x14ac:dyDescent="0.3">
      <c r="A118" s="107"/>
      <c r="B118" s="96">
        <f t="shared" si="13"/>
        <v>103</v>
      </c>
      <c r="C118" s="81"/>
      <c r="D118" s="96" t="str">
        <f t="shared" ref="D118:D123" si="19">LEFT(F118,3)</f>
        <v>341</v>
      </c>
      <c r="E118" s="81"/>
      <c r="F118" s="100" t="s">
        <v>496</v>
      </c>
      <c r="G118" s="63">
        <v>-44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f>SUM(G118,H118,I118,J118,K118,L118)+1+1</f>
        <v>-42</v>
      </c>
      <c r="N118" s="118">
        <v>-43.558659999999996</v>
      </c>
    </row>
    <row r="119" spans="1:15" x14ac:dyDescent="0.3">
      <c r="A119" s="107"/>
      <c r="B119" s="96">
        <f t="shared" si="13"/>
        <v>104</v>
      </c>
      <c r="C119" s="81"/>
      <c r="D119" s="96" t="str">
        <f t="shared" si="19"/>
        <v>342</v>
      </c>
      <c r="E119" s="81"/>
      <c r="F119" s="100" t="s">
        <v>497</v>
      </c>
      <c r="G119" s="63">
        <v>24</v>
      </c>
      <c r="H119" s="63">
        <v>0</v>
      </c>
      <c r="I119" s="63">
        <v>0</v>
      </c>
      <c r="J119" s="63">
        <v>0</v>
      </c>
      <c r="K119" s="63">
        <v>0</v>
      </c>
      <c r="L119" s="63">
        <v>0</v>
      </c>
      <c r="M119" s="63">
        <f t="shared" ref="M119:M124" si="20">SUM(G119,H119,I119,J119,K119,L119)</f>
        <v>24</v>
      </c>
      <c r="N119" s="118">
        <v>23.803750000000012</v>
      </c>
    </row>
    <row r="120" spans="1:15" x14ac:dyDescent="0.3">
      <c r="A120" s="107"/>
      <c r="B120" s="96">
        <f t="shared" si="13"/>
        <v>105</v>
      </c>
      <c r="C120" s="81"/>
      <c r="D120" s="96" t="str">
        <f t="shared" si="19"/>
        <v>343</v>
      </c>
      <c r="E120" s="81"/>
      <c r="F120" s="100" t="s">
        <v>498</v>
      </c>
      <c r="G120" s="63">
        <v>135</v>
      </c>
      <c r="H120" s="63">
        <v>0</v>
      </c>
      <c r="I120" s="63">
        <v>0</v>
      </c>
      <c r="J120" s="63">
        <v>0</v>
      </c>
      <c r="K120" s="63">
        <v>0</v>
      </c>
      <c r="L120" s="63">
        <v>0</v>
      </c>
      <c r="M120" s="63">
        <f t="shared" si="20"/>
        <v>135</v>
      </c>
      <c r="N120" s="118">
        <v>135.16689000000002</v>
      </c>
    </row>
    <row r="121" spans="1:15" x14ac:dyDescent="0.3">
      <c r="A121" s="107"/>
      <c r="B121" s="96">
        <f t="shared" si="13"/>
        <v>106</v>
      </c>
      <c r="C121" s="81"/>
      <c r="D121" s="96" t="str">
        <f t="shared" si="19"/>
        <v>344</v>
      </c>
      <c r="E121" s="81"/>
      <c r="F121" s="100" t="s">
        <v>499</v>
      </c>
      <c r="G121" s="63">
        <v>-909</v>
      </c>
      <c r="H121" s="63">
        <v>0</v>
      </c>
      <c r="I121" s="63">
        <v>0</v>
      </c>
      <c r="J121" s="63">
        <v>0</v>
      </c>
      <c r="K121" s="63">
        <v>0</v>
      </c>
      <c r="L121" s="63">
        <v>0</v>
      </c>
      <c r="M121" s="63">
        <f t="shared" si="20"/>
        <v>-909</v>
      </c>
      <c r="N121" s="118">
        <v>-909.02397000000008</v>
      </c>
    </row>
    <row r="122" spans="1:15" x14ac:dyDescent="0.3">
      <c r="A122" s="107"/>
      <c r="B122" s="96">
        <f t="shared" si="13"/>
        <v>107</v>
      </c>
      <c r="C122" s="81"/>
      <c r="D122" s="96" t="str">
        <f t="shared" si="19"/>
        <v>345</v>
      </c>
      <c r="E122" s="81"/>
      <c r="F122" s="100" t="s">
        <v>500</v>
      </c>
      <c r="G122" s="63">
        <v>-284</v>
      </c>
      <c r="H122" s="63">
        <v>0</v>
      </c>
      <c r="I122" s="63">
        <v>0</v>
      </c>
      <c r="J122" s="63">
        <v>0</v>
      </c>
      <c r="K122" s="63">
        <v>0</v>
      </c>
      <c r="L122" s="63">
        <v>0</v>
      </c>
      <c r="M122" s="63">
        <f t="shared" si="20"/>
        <v>-284</v>
      </c>
      <c r="N122" s="118">
        <v>-284.01146000000011</v>
      </c>
    </row>
    <row r="123" spans="1:15" x14ac:dyDescent="0.3">
      <c r="A123" s="107"/>
      <c r="B123" s="96">
        <f t="shared" si="13"/>
        <v>108</v>
      </c>
      <c r="C123" s="81"/>
      <c r="D123" s="96" t="str">
        <f t="shared" si="19"/>
        <v>346</v>
      </c>
      <c r="E123" s="81"/>
      <c r="F123" s="100" t="s">
        <v>501</v>
      </c>
      <c r="G123" s="63">
        <v>-65</v>
      </c>
      <c r="H123" s="63">
        <v>0</v>
      </c>
      <c r="I123" s="63">
        <v>0</v>
      </c>
      <c r="J123" s="63">
        <v>0</v>
      </c>
      <c r="K123" s="63">
        <v>0</v>
      </c>
      <c r="L123" s="63">
        <v>0</v>
      </c>
      <c r="M123" s="63">
        <f t="shared" si="20"/>
        <v>-65</v>
      </c>
      <c r="N123" s="118">
        <v>-65.379210000000029</v>
      </c>
    </row>
    <row r="124" spans="1:15" x14ac:dyDescent="0.3">
      <c r="A124" s="107"/>
      <c r="B124" s="96">
        <f t="shared" si="13"/>
        <v>109</v>
      </c>
      <c r="C124" s="81"/>
      <c r="D124" s="96">
        <v>346.2</v>
      </c>
      <c r="E124" s="81"/>
      <c r="F124" s="100" t="s">
        <v>502</v>
      </c>
      <c r="G124" s="63">
        <v>0</v>
      </c>
      <c r="H124" s="63">
        <v>0</v>
      </c>
      <c r="I124" s="63">
        <v>0</v>
      </c>
      <c r="J124" s="63">
        <v>0</v>
      </c>
      <c r="K124" s="63">
        <v>0</v>
      </c>
      <c r="L124" s="63">
        <v>0</v>
      </c>
      <c r="M124" s="63">
        <f t="shared" si="20"/>
        <v>0</v>
      </c>
      <c r="N124" s="118">
        <v>0</v>
      </c>
    </row>
    <row r="125" spans="1:15" x14ac:dyDescent="0.3">
      <c r="A125" s="107"/>
      <c r="B125" s="96">
        <f t="shared" si="13"/>
        <v>110</v>
      </c>
      <c r="C125" s="81"/>
      <c r="D125" s="96"/>
      <c r="E125" s="81"/>
      <c r="F125" s="103" t="s">
        <v>757</v>
      </c>
      <c r="G125" s="64">
        <f t="shared" ref="G125:N125" si="21">SUM(G118:G124)</f>
        <v>-1143</v>
      </c>
      <c r="H125" s="64">
        <f t="shared" si="21"/>
        <v>0</v>
      </c>
      <c r="I125" s="64">
        <f t="shared" si="21"/>
        <v>0</v>
      </c>
      <c r="J125" s="64">
        <f t="shared" si="21"/>
        <v>0</v>
      </c>
      <c r="K125" s="64">
        <f t="shared" si="21"/>
        <v>0</v>
      </c>
      <c r="L125" s="64">
        <f t="shared" si="21"/>
        <v>0</v>
      </c>
      <c r="M125" s="64">
        <f t="shared" si="21"/>
        <v>-1141</v>
      </c>
      <c r="N125" s="119">
        <f t="shared" si="21"/>
        <v>-1143.0026600000001</v>
      </c>
    </row>
    <row r="126" spans="1:15" x14ac:dyDescent="0.3">
      <c r="A126" s="107"/>
      <c r="B126" s="96">
        <f t="shared" si="13"/>
        <v>111</v>
      </c>
      <c r="C126" s="81"/>
      <c r="D126" s="96"/>
      <c r="E126" s="81"/>
      <c r="F126" s="103"/>
      <c r="G126" s="63"/>
      <c r="H126" s="63"/>
      <c r="I126" s="63"/>
      <c r="J126" s="63"/>
      <c r="K126" s="63"/>
      <c r="L126" s="63"/>
      <c r="M126" s="63"/>
      <c r="N126" s="117"/>
    </row>
    <row r="127" spans="1:15" x14ac:dyDescent="0.3">
      <c r="A127" s="107"/>
      <c r="B127" s="96">
        <f t="shared" si="13"/>
        <v>112</v>
      </c>
      <c r="C127" s="81"/>
      <c r="D127" s="96"/>
      <c r="E127" s="81"/>
      <c r="F127" s="99" t="s">
        <v>503</v>
      </c>
      <c r="G127" s="63"/>
      <c r="H127" s="63"/>
      <c r="I127" s="63"/>
      <c r="J127" s="63"/>
      <c r="K127" s="63"/>
      <c r="L127" s="63"/>
      <c r="M127" s="63"/>
      <c r="N127" s="117"/>
    </row>
    <row r="128" spans="1:15" x14ac:dyDescent="0.3">
      <c r="A128" s="107"/>
      <c r="B128" s="96">
        <f t="shared" si="13"/>
        <v>113</v>
      </c>
      <c r="C128" s="81"/>
      <c r="D128" s="96" t="str">
        <f t="shared" ref="D128:D133" si="22">LEFT(F128,3)</f>
        <v>341</v>
      </c>
      <c r="E128" s="81"/>
      <c r="F128" s="100" t="s">
        <v>496</v>
      </c>
      <c r="G128" s="63">
        <f>1038+138</f>
        <v>1176</v>
      </c>
      <c r="H128" s="63">
        <v>253</v>
      </c>
      <c r="I128" s="63">
        <v>-56</v>
      </c>
      <c r="J128" s="63">
        <v>-201</v>
      </c>
      <c r="K128" s="63">
        <v>0</v>
      </c>
      <c r="L128" s="63"/>
      <c r="M128" s="63">
        <f>SUM(G128,H128,I128,J128,K128,L128)</f>
        <v>1172</v>
      </c>
      <c r="N128" s="117">
        <v>1138.481</v>
      </c>
      <c r="O128" s="66"/>
    </row>
    <row r="129" spans="1:15" x14ac:dyDescent="0.3">
      <c r="A129" s="107"/>
      <c r="B129" s="96">
        <f t="shared" si="13"/>
        <v>114</v>
      </c>
      <c r="C129" s="81"/>
      <c r="D129" s="96" t="str">
        <f t="shared" si="22"/>
        <v>342</v>
      </c>
      <c r="E129" s="81"/>
      <c r="F129" s="100" t="s">
        <v>497</v>
      </c>
      <c r="G129" s="63">
        <v>2444</v>
      </c>
      <c r="H129" s="63">
        <v>188</v>
      </c>
      <c r="I129" s="63">
        <v>0</v>
      </c>
      <c r="J129" s="63">
        <v>0</v>
      </c>
      <c r="K129" s="63">
        <v>0</v>
      </c>
      <c r="L129" s="63">
        <v>0</v>
      </c>
      <c r="M129" s="63">
        <f>SUM(G129,H129,I129,J129,K129,L129)</f>
        <v>2632</v>
      </c>
      <c r="N129" s="117">
        <v>2538.240443846154</v>
      </c>
      <c r="O129" s="66"/>
    </row>
    <row r="130" spans="1:15" x14ac:dyDescent="0.3">
      <c r="A130" s="107"/>
      <c r="B130" s="96">
        <f t="shared" si="13"/>
        <v>115</v>
      </c>
      <c r="C130" s="81"/>
      <c r="D130" s="96" t="str">
        <f t="shared" si="22"/>
        <v>343</v>
      </c>
      <c r="E130" s="81"/>
      <c r="F130" s="100" t="s">
        <v>498</v>
      </c>
      <c r="G130" s="63">
        <v>8421</v>
      </c>
      <c r="H130" s="63">
        <v>1919</v>
      </c>
      <c r="I130" s="63">
        <v>-29</v>
      </c>
      <c r="J130" s="63">
        <v>-19</v>
      </c>
      <c r="K130" s="63">
        <v>8</v>
      </c>
      <c r="L130" s="63">
        <v>0</v>
      </c>
      <c r="M130" s="63">
        <f>SUM(G130,H130,I130,J130,K130,L130)</f>
        <v>10300</v>
      </c>
      <c r="N130" s="117">
        <v>9353.0087269230753</v>
      </c>
      <c r="O130" s="66"/>
    </row>
    <row r="131" spans="1:15" x14ac:dyDescent="0.3">
      <c r="A131" s="107"/>
      <c r="B131" s="96">
        <f t="shared" si="13"/>
        <v>116</v>
      </c>
      <c r="C131" s="81"/>
      <c r="D131" s="96" t="str">
        <f t="shared" si="22"/>
        <v>344</v>
      </c>
      <c r="E131" s="81"/>
      <c r="F131" s="100" t="s">
        <v>499</v>
      </c>
      <c r="G131" s="63">
        <v>6388</v>
      </c>
      <c r="H131" s="63">
        <v>263</v>
      </c>
      <c r="I131" s="63">
        <v>0</v>
      </c>
      <c r="J131" s="63">
        <v>0</v>
      </c>
      <c r="K131" s="63">
        <v>0</v>
      </c>
      <c r="L131" s="63">
        <v>0</v>
      </c>
      <c r="M131" s="63">
        <f>SUM(G131,H131,I131,J131,K131,L131)+1</f>
        <v>6652</v>
      </c>
      <c r="N131" s="117">
        <v>6525.7961530769244</v>
      </c>
      <c r="O131" s="66"/>
    </row>
    <row r="132" spans="1:15" x14ac:dyDescent="0.3">
      <c r="A132" s="107"/>
      <c r="B132" s="96">
        <f t="shared" si="13"/>
        <v>117</v>
      </c>
      <c r="C132" s="81"/>
      <c r="D132" s="96" t="str">
        <f t="shared" si="22"/>
        <v>345</v>
      </c>
      <c r="E132" s="81"/>
      <c r="F132" s="100" t="s">
        <v>500</v>
      </c>
      <c r="G132" s="63">
        <v>1806</v>
      </c>
      <c r="H132" s="63">
        <v>291</v>
      </c>
      <c r="I132" s="63">
        <v>-23</v>
      </c>
      <c r="J132" s="63">
        <v>-139</v>
      </c>
      <c r="K132" s="63">
        <v>0</v>
      </c>
      <c r="L132" s="63">
        <v>0</v>
      </c>
      <c r="M132" s="63">
        <f>SUM(G132,H132,I132,J132,K132,L132)</f>
        <v>1935</v>
      </c>
      <c r="N132" s="117">
        <v>1860.5744030769231</v>
      </c>
      <c r="O132" s="66"/>
    </row>
    <row r="133" spans="1:15" x14ac:dyDescent="0.3">
      <c r="A133" s="101"/>
      <c r="B133" s="96">
        <f t="shared" si="13"/>
        <v>118</v>
      </c>
      <c r="C133" s="81"/>
      <c r="D133" s="96" t="str">
        <f t="shared" si="22"/>
        <v>346</v>
      </c>
      <c r="E133" s="81"/>
      <c r="F133" s="100" t="s">
        <v>501</v>
      </c>
      <c r="G133" s="63">
        <v>49</v>
      </c>
      <c r="H133" s="63">
        <v>15</v>
      </c>
      <c r="I133" s="63">
        <v>-2</v>
      </c>
      <c r="J133" s="63">
        <v>0</v>
      </c>
      <c r="K133" s="63">
        <v>0</v>
      </c>
      <c r="L133" s="63">
        <v>0</v>
      </c>
      <c r="M133" s="63">
        <f>SUM(G133,H133,I133,J133,K133,L133)</f>
        <v>62</v>
      </c>
      <c r="N133" s="117">
        <v>55.28408000000001</v>
      </c>
      <c r="O133" s="66"/>
    </row>
    <row r="134" spans="1:15" x14ac:dyDescent="0.3">
      <c r="A134" s="105"/>
      <c r="B134" s="96">
        <f t="shared" si="13"/>
        <v>119</v>
      </c>
      <c r="C134" s="81"/>
      <c r="D134" s="96">
        <v>346.2</v>
      </c>
      <c r="E134" s="81"/>
      <c r="F134" s="100" t="s">
        <v>504</v>
      </c>
      <c r="G134" s="63">
        <v>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63">
        <f>SUM(G134,H134,I134,J134,K134,L134)</f>
        <v>0</v>
      </c>
      <c r="N134" s="117"/>
    </row>
    <row r="135" spans="1:15" x14ac:dyDescent="0.3">
      <c r="A135" s="101"/>
      <c r="B135" s="96">
        <f t="shared" si="13"/>
        <v>120</v>
      </c>
      <c r="C135" s="81"/>
      <c r="D135" s="96"/>
      <c r="E135" s="81"/>
      <c r="F135" s="103" t="s">
        <v>758</v>
      </c>
      <c r="G135" s="64">
        <f t="shared" ref="G135:L135" si="23">SUM(G128:G134)</f>
        <v>20284</v>
      </c>
      <c r="H135" s="64">
        <f t="shared" si="23"/>
        <v>2929</v>
      </c>
      <c r="I135" s="64">
        <f t="shared" si="23"/>
        <v>-110</v>
      </c>
      <c r="J135" s="64">
        <f t="shared" si="23"/>
        <v>-359</v>
      </c>
      <c r="K135" s="64">
        <f t="shared" si="23"/>
        <v>8</v>
      </c>
      <c r="L135" s="64">
        <f t="shared" si="23"/>
        <v>0</v>
      </c>
      <c r="M135" s="64">
        <f>SUM(M128:M134)-1</f>
        <v>22752</v>
      </c>
      <c r="N135" s="68">
        <f>SUM(N128:N134)-1</f>
        <v>21470.384806923081</v>
      </c>
    </row>
    <row r="136" spans="1:15" x14ac:dyDescent="0.3">
      <c r="A136" s="101"/>
      <c r="B136" s="96">
        <f t="shared" si="13"/>
        <v>121</v>
      </c>
      <c r="C136" s="81"/>
      <c r="D136" s="96"/>
      <c r="E136" s="81"/>
      <c r="F136" s="103"/>
      <c r="G136" s="63"/>
      <c r="H136" s="63"/>
      <c r="I136" s="63"/>
      <c r="J136" s="63"/>
      <c r="K136" s="63"/>
      <c r="L136" s="63"/>
      <c r="M136" s="63"/>
      <c r="N136" s="117"/>
    </row>
    <row r="137" spans="1:15" x14ac:dyDescent="0.3">
      <c r="A137" s="101"/>
      <c r="B137" s="96">
        <f t="shared" si="13"/>
        <v>122</v>
      </c>
      <c r="C137" s="81"/>
      <c r="D137" s="96"/>
      <c r="E137" s="81"/>
      <c r="F137" s="99" t="s">
        <v>505</v>
      </c>
      <c r="G137" s="63"/>
      <c r="H137" s="63"/>
      <c r="I137" s="63"/>
      <c r="J137" s="63"/>
      <c r="K137" s="63"/>
      <c r="L137" s="63"/>
      <c r="M137" s="63"/>
      <c r="N137" s="117"/>
    </row>
    <row r="138" spans="1:15" x14ac:dyDescent="0.3">
      <c r="A138" s="101"/>
      <c r="B138" s="96">
        <f t="shared" si="13"/>
        <v>123</v>
      </c>
      <c r="C138" s="81"/>
      <c r="D138" s="96" t="str">
        <f>LEFT(F138,3)</f>
        <v>341</v>
      </c>
      <c r="E138" s="81"/>
      <c r="F138" s="100" t="s">
        <v>496</v>
      </c>
      <c r="G138" s="63">
        <v>47898</v>
      </c>
      <c r="H138" s="63">
        <v>3960</v>
      </c>
      <c r="I138" s="63">
        <v>-97</v>
      </c>
      <c r="J138" s="63">
        <v>-2802</v>
      </c>
      <c r="K138" s="63">
        <v>-1</v>
      </c>
      <c r="L138" s="63"/>
      <c r="M138" s="63">
        <f>SUM(G138,H138,I138,J138,K138,L138)+1</f>
        <v>48959</v>
      </c>
      <c r="N138" s="118">
        <v>48709.291723076924</v>
      </c>
    </row>
    <row r="139" spans="1:15" x14ac:dyDescent="0.3">
      <c r="A139" s="101"/>
      <c r="B139" s="96">
        <f t="shared" si="13"/>
        <v>124</v>
      </c>
      <c r="C139" s="81"/>
      <c r="D139" s="96" t="str">
        <f t="shared" ref="D139:D144" si="24">LEFT(F139,3)</f>
        <v>342</v>
      </c>
      <c r="E139" s="81"/>
      <c r="F139" s="100" t="s">
        <v>497</v>
      </c>
      <c r="G139" s="63">
        <v>19991</v>
      </c>
      <c r="H139" s="63">
        <v>3224</v>
      </c>
      <c r="I139" s="63">
        <v>-371</v>
      </c>
      <c r="J139" s="63">
        <v>-3</v>
      </c>
      <c r="K139" s="63">
        <v>0</v>
      </c>
      <c r="L139" s="63">
        <v>0</v>
      </c>
      <c r="M139" s="63">
        <f t="shared" ref="M139:M144" si="25">SUM(G139,H139,I139,J139,K139,L139)</f>
        <v>22841</v>
      </c>
      <c r="N139" s="118">
        <v>21296.314508461535</v>
      </c>
    </row>
    <row r="140" spans="1:15" x14ac:dyDescent="0.3">
      <c r="A140" s="101"/>
      <c r="B140" s="96">
        <f t="shared" si="13"/>
        <v>125</v>
      </c>
      <c r="C140" s="81"/>
      <c r="D140" s="96" t="str">
        <f t="shared" si="24"/>
        <v>343</v>
      </c>
      <c r="E140" s="81"/>
      <c r="F140" s="100" t="s">
        <v>498</v>
      </c>
      <c r="G140" s="63">
        <v>93143</v>
      </c>
      <c r="H140" s="63">
        <v>13553</v>
      </c>
      <c r="I140" s="63">
        <v>-3423</v>
      </c>
      <c r="J140" s="63">
        <v>-392</v>
      </c>
      <c r="K140" s="63">
        <v>134</v>
      </c>
      <c r="L140" s="63">
        <v>0</v>
      </c>
      <c r="M140" s="63">
        <f t="shared" si="25"/>
        <v>103015</v>
      </c>
      <c r="N140" s="118">
        <v>97119.334511538444</v>
      </c>
    </row>
    <row r="141" spans="1:15" x14ac:dyDescent="0.3">
      <c r="A141" s="101"/>
      <c r="B141" s="96">
        <f t="shared" si="13"/>
        <v>126</v>
      </c>
      <c r="C141" s="81"/>
      <c r="D141" s="96" t="str">
        <f>LEFT(F141,5)</f>
        <v>343.1</v>
      </c>
      <c r="E141" s="81"/>
      <c r="F141" s="100" t="s">
        <v>506</v>
      </c>
      <c r="G141" s="63">
        <v>18684</v>
      </c>
      <c r="H141" s="63">
        <v>13111</v>
      </c>
      <c r="I141" s="63">
        <v>0</v>
      </c>
      <c r="J141" s="63">
        <v>0</v>
      </c>
      <c r="K141" s="63">
        <v>0</v>
      </c>
      <c r="L141" s="63">
        <v>0</v>
      </c>
      <c r="M141" s="63">
        <f t="shared" si="25"/>
        <v>31795</v>
      </c>
      <c r="N141" s="118">
        <v>25239.632479999997</v>
      </c>
    </row>
    <row r="142" spans="1:15" x14ac:dyDescent="0.3">
      <c r="A142" s="101"/>
      <c r="B142" s="96">
        <f t="shared" si="13"/>
        <v>127</v>
      </c>
      <c r="C142" s="81"/>
      <c r="D142" s="96" t="str">
        <f t="shared" si="24"/>
        <v>344</v>
      </c>
      <c r="E142" s="81"/>
      <c r="F142" s="100" t="s">
        <v>499</v>
      </c>
      <c r="G142" s="63">
        <v>3642</v>
      </c>
      <c r="H142" s="63">
        <v>1749</v>
      </c>
      <c r="I142" s="63">
        <v>-280</v>
      </c>
      <c r="J142" s="63">
        <v>-51</v>
      </c>
      <c r="K142" s="63">
        <v>0</v>
      </c>
      <c r="L142" s="63">
        <v>0</v>
      </c>
      <c r="M142" s="63">
        <f t="shared" si="25"/>
        <v>5060</v>
      </c>
      <c r="N142" s="118">
        <v>4251.4947869230764</v>
      </c>
    </row>
    <row r="143" spans="1:15" x14ac:dyDescent="0.3">
      <c r="A143" s="101"/>
      <c r="B143" s="96">
        <f t="shared" si="13"/>
        <v>128</v>
      </c>
      <c r="C143" s="81"/>
      <c r="D143" s="96" t="str">
        <f t="shared" si="24"/>
        <v>345</v>
      </c>
      <c r="E143" s="81"/>
      <c r="F143" s="100" t="s">
        <v>500</v>
      </c>
      <c r="G143" s="63">
        <v>13296</v>
      </c>
      <c r="H143" s="63">
        <v>1134</v>
      </c>
      <c r="I143" s="63">
        <v>-351</v>
      </c>
      <c r="J143" s="63">
        <v>-23</v>
      </c>
      <c r="K143" s="63">
        <v>0</v>
      </c>
      <c r="L143" s="63">
        <v>0</v>
      </c>
      <c r="M143" s="63">
        <f t="shared" si="25"/>
        <v>14056</v>
      </c>
      <c r="N143" s="118">
        <v>13573.823329230769</v>
      </c>
    </row>
    <row r="144" spans="1:15" x14ac:dyDescent="0.3">
      <c r="A144" s="101"/>
      <c r="B144" s="96">
        <f t="shared" si="13"/>
        <v>129</v>
      </c>
      <c r="C144" s="81"/>
      <c r="D144" s="96" t="str">
        <f t="shared" si="24"/>
        <v>346</v>
      </c>
      <c r="E144" s="81"/>
      <c r="F144" s="100" t="s">
        <v>501</v>
      </c>
      <c r="G144" s="63">
        <v>4342</v>
      </c>
      <c r="H144" s="63">
        <v>966</v>
      </c>
      <c r="I144" s="63">
        <v>-4</v>
      </c>
      <c r="J144" s="63">
        <v>-38</v>
      </c>
      <c r="K144" s="63">
        <v>0</v>
      </c>
      <c r="L144" s="63">
        <v>0</v>
      </c>
      <c r="M144" s="63">
        <f t="shared" si="25"/>
        <v>5266</v>
      </c>
      <c r="N144" s="118">
        <v>4793.0942107692308</v>
      </c>
    </row>
    <row r="145" spans="1:14" x14ac:dyDescent="0.3">
      <c r="A145" s="101"/>
      <c r="B145" s="96">
        <f t="shared" si="13"/>
        <v>130</v>
      </c>
      <c r="C145" s="81"/>
      <c r="D145" s="96"/>
      <c r="E145" s="81"/>
      <c r="F145" s="103" t="s">
        <v>759</v>
      </c>
      <c r="G145" s="64">
        <f t="shared" ref="G145:L145" si="26">SUM(G138:G144)</f>
        <v>200996</v>
      </c>
      <c r="H145" s="64">
        <f t="shared" si="26"/>
        <v>37697</v>
      </c>
      <c r="I145" s="64">
        <f t="shared" si="26"/>
        <v>-4526</v>
      </c>
      <c r="J145" s="64">
        <f t="shared" si="26"/>
        <v>-3309</v>
      </c>
      <c r="K145" s="64">
        <f t="shared" si="26"/>
        <v>133</v>
      </c>
      <c r="L145" s="64">
        <f t="shared" si="26"/>
        <v>0</v>
      </c>
      <c r="M145" s="64">
        <f>SUM(M138:M144)+2</f>
        <v>230994</v>
      </c>
      <c r="N145" s="119">
        <f>SUM(N138:N144)</f>
        <v>214982.98554999998</v>
      </c>
    </row>
    <row r="146" spans="1:14" x14ac:dyDescent="0.3">
      <c r="A146" s="101"/>
      <c r="B146" s="96">
        <f t="shared" ref="B146:B209" si="27">B145+1</f>
        <v>131</v>
      </c>
      <c r="C146" s="81"/>
      <c r="D146" s="96"/>
      <c r="E146" s="81"/>
      <c r="F146" s="103"/>
      <c r="G146" s="63"/>
      <c r="H146" s="63"/>
      <c r="I146" s="63"/>
      <c r="J146" s="63"/>
      <c r="K146" s="63"/>
      <c r="L146" s="63"/>
      <c r="M146" s="63"/>
      <c r="N146" s="117"/>
    </row>
    <row r="147" spans="1:14" x14ac:dyDescent="0.3">
      <c r="A147" s="101"/>
      <c r="B147" s="96">
        <f t="shared" si="27"/>
        <v>132</v>
      </c>
      <c r="C147" s="81"/>
      <c r="D147" s="96"/>
      <c r="E147" s="81"/>
      <c r="F147" s="99" t="s">
        <v>507</v>
      </c>
      <c r="G147" s="63"/>
      <c r="H147" s="63"/>
      <c r="I147" s="63"/>
      <c r="J147" s="63"/>
      <c r="K147" s="63"/>
      <c r="L147" s="63"/>
      <c r="M147" s="63"/>
      <c r="N147" s="117"/>
    </row>
    <row r="148" spans="1:14" x14ac:dyDescent="0.3">
      <c r="A148" s="101"/>
      <c r="B148" s="96">
        <f t="shared" si="27"/>
        <v>133</v>
      </c>
      <c r="C148" s="81"/>
      <c r="D148" s="96" t="str">
        <f t="shared" ref="D148:D153" si="28">LEFT(F148,3)</f>
        <v>341</v>
      </c>
      <c r="E148" s="81"/>
      <c r="F148" s="100" t="s">
        <v>496</v>
      </c>
      <c r="G148" s="63">
        <v>1328</v>
      </c>
      <c r="H148" s="63">
        <v>186</v>
      </c>
      <c r="I148" s="63">
        <v>-8</v>
      </c>
      <c r="J148" s="63">
        <v>0</v>
      </c>
      <c r="K148" s="63">
        <v>0</v>
      </c>
      <c r="L148" s="63">
        <v>0</v>
      </c>
      <c r="M148" s="63">
        <f>SUM(G148,H148,I148,J148,K148,L148)</f>
        <v>1506</v>
      </c>
      <c r="N148" s="118">
        <v>1413.6231615384615</v>
      </c>
    </row>
    <row r="149" spans="1:14" x14ac:dyDescent="0.3">
      <c r="A149" s="101"/>
      <c r="B149" s="96">
        <f t="shared" si="27"/>
        <v>134</v>
      </c>
      <c r="C149" s="81"/>
      <c r="D149" s="96" t="str">
        <f t="shared" si="28"/>
        <v>342</v>
      </c>
      <c r="E149" s="81"/>
      <c r="F149" s="100" t="s">
        <v>497</v>
      </c>
      <c r="G149" s="63">
        <v>1474</v>
      </c>
      <c r="H149" s="63">
        <v>165</v>
      </c>
      <c r="I149" s="63">
        <v>0</v>
      </c>
      <c r="J149" s="63">
        <v>0</v>
      </c>
      <c r="K149" s="63">
        <v>0</v>
      </c>
      <c r="L149" s="63">
        <v>0</v>
      </c>
      <c r="M149" s="63">
        <f>SUM(G149,H149,I149,J149,K149,L149)</f>
        <v>1639</v>
      </c>
      <c r="N149" s="118">
        <v>1556.2388100000001</v>
      </c>
    </row>
    <row r="150" spans="1:14" x14ac:dyDescent="0.3">
      <c r="A150" s="101"/>
      <c r="B150" s="96">
        <f t="shared" si="27"/>
        <v>135</v>
      </c>
      <c r="C150" s="81"/>
      <c r="D150" s="96" t="str">
        <f t="shared" si="28"/>
        <v>343</v>
      </c>
      <c r="E150" s="81"/>
      <c r="F150" s="100" t="s">
        <v>498</v>
      </c>
      <c r="G150" s="63">
        <v>12472</v>
      </c>
      <c r="H150" s="63">
        <v>257</v>
      </c>
      <c r="I150" s="63">
        <v>-17</v>
      </c>
      <c r="J150" s="63">
        <v>-2</v>
      </c>
      <c r="K150" s="63">
        <v>0</v>
      </c>
      <c r="L150" s="63">
        <v>0</v>
      </c>
      <c r="M150" s="63">
        <f>SUM(G150,H150,I150,J150,K150,L150)</f>
        <v>12710</v>
      </c>
      <c r="N150" s="118">
        <v>12583.741009230771</v>
      </c>
    </row>
    <row r="151" spans="1:14" x14ac:dyDescent="0.3">
      <c r="A151" s="101"/>
      <c r="B151" s="96">
        <f t="shared" si="27"/>
        <v>136</v>
      </c>
      <c r="C151" s="81"/>
      <c r="D151" s="96" t="str">
        <f t="shared" si="28"/>
        <v>344</v>
      </c>
      <c r="E151" s="81"/>
      <c r="F151" s="100" t="s">
        <v>499</v>
      </c>
      <c r="G151" s="63">
        <v>2996</v>
      </c>
      <c r="H151" s="63">
        <v>337</v>
      </c>
      <c r="I151" s="63">
        <v>0</v>
      </c>
      <c r="J151" s="63">
        <v>0</v>
      </c>
      <c r="K151" s="63">
        <v>0</v>
      </c>
      <c r="L151" s="63">
        <v>0</v>
      </c>
      <c r="M151" s="63">
        <f>SUM(G151,H151,I151,J151,K151,L151)</f>
        <v>3333</v>
      </c>
      <c r="N151" s="118">
        <v>3164.3685900000005</v>
      </c>
    </row>
    <row r="152" spans="1:14" x14ac:dyDescent="0.3">
      <c r="A152" s="101"/>
      <c r="B152" s="96">
        <f t="shared" si="27"/>
        <v>137</v>
      </c>
      <c r="C152" s="81"/>
      <c r="D152" s="96" t="str">
        <f t="shared" si="28"/>
        <v>345</v>
      </c>
      <c r="E152" s="81"/>
      <c r="F152" s="100" t="s">
        <v>500</v>
      </c>
      <c r="G152" s="63">
        <v>725</v>
      </c>
      <c r="H152" s="63">
        <v>131</v>
      </c>
      <c r="I152" s="63">
        <v>-8</v>
      </c>
      <c r="J152" s="63">
        <v>0</v>
      </c>
      <c r="K152" s="63">
        <v>0</v>
      </c>
      <c r="L152" s="63">
        <v>0</v>
      </c>
      <c r="M152" s="63">
        <f>SUM(G152,H152,I152,J152,K152,L152)+1</f>
        <v>849</v>
      </c>
      <c r="N152" s="118">
        <v>784.08167769230761</v>
      </c>
    </row>
    <row r="153" spans="1:14" x14ac:dyDescent="0.3">
      <c r="A153" s="101"/>
      <c r="B153" s="96">
        <f t="shared" si="27"/>
        <v>138</v>
      </c>
      <c r="C153" s="81"/>
      <c r="D153" s="96" t="str">
        <f t="shared" si="28"/>
        <v>346</v>
      </c>
      <c r="E153" s="81"/>
      <c r="F153" s="100" t="s">
        <v>501</v>
      </c>
      <c r="G153" s="63">
        <v>353</v>
      </c>
      <c r="H153" s="63">
        <v>60</v>
      </c>
      <c r="I153" s="63">
        <v>0</v>
      </c>
      <c r="J153" s="63">
        <v>0</v>
      </c>
      <c r="K153" s="63">
        <v>0</v>
      </c>
      <c r="L153" s="63">
        <v>0</v>
      </c>
      <c r="M153" s="63">
        <f>SUM(G153,H153,I153,J153,K153,L153)</f>
        <v>413</v>
      </c>
      <c r="N153" s="118">
        <v>383.50671</v>
      </c>
    </row>
    <row r="154" spans="1:14" x14ac:dyDescent="0.3">
      <c r="A154" s="101"/>
      <c r="B154" s="96">
        <f t="shared" si="27"/>
        <v>139</v>
      </c>
      <c r="C154" s="81"/>
      <c r="D154" s="96">
        <v>346.2</v>
      </c>
      <c r="E154" s="81"/>
      <c r="F154" s="100" t="s">
        <v>504</v>
      </c>
      <c r="G154" s="63">
        <v>21</v>
      </c>
      <c r="H154" s="63">
        <v>0</v>
      </c>
      <c r="I154" s="63">
        <v>0</v>
      </c>
      <c r="J154" s="63">
        <v>0</v>
      </c>
      <c r="K154" s="63">
        <v>0</v>
      </c>
      <c r="L154" s="63">
        <v>0</v>
      </c>
      <c r="M154" s="63">
        <f>SUM(G154,H154,I154,J154,K154,L154)</f>
        <v>21</v>
      </c>
      <c r="N154" s="118">
        <v>21.470570000000006</v>
      </c>
    </row>
    <row r="155" spans="1:14" x14ac:dyDescent="0.3">
      <c r="A155" s="105"/>
      <c r="B155" s="96">
        <f t="shared" si="27"/>
        <v>140</v>
      </c>
      <c r="C155" s="81"/>
      <c r="D155" s="96"/>
      <c r="E155" s="81"/>
      <c r="F155" s="103" t="s">
        <v>760</v>
      </c>
      <c r="G155" s="64">
        <f t="shared" ref="G155:N155" si="29">SUM(G148:G154)</f>
        <v>19369</v>
      </c>
      <c r="H155" s="64">
        <f t="shared" si="29"/>
        <v>1136</v>
      </c>
      <c r="I155" s="64">
        <f t="shared" si="29"/>
        <v>-33</v>
      </c>
      <c r="J155" s="64">
        <f t="shared" si="29"/>
        <v>-2</v>
      </c>
      <c r="K155" s="64">
        <f t="shared" si="29"/>
        <v>0</v>
      </c>
      <c r="L155" s="64">
        <f t="shared" si="29"/>
        <v>0</v>
      </c>
      <c r="M155" s="64">
        <f t="shared" si="29"/>
        <v>20471</v>
      </c>
      <c r="N155" s="119">
        <f t="shared" si="29"/>
        <v>19907.030528461546</v>
      </c>
    </row>
    <row r="156" spans="1:14" x14ac:dyDescent="0.3">
      <c r="A156" s="101"/>
      <c r="B156" s="96">
        <f t="shared" si="27"/>
        <v>141</v>
      </c>
      <c r="C156" s="81"/>
      <c r="D156" s="96"/>
      <c r="E156" s="81"/>
      <c r="F156" s="103"/>
      <c r="G156" s="63"/>
      <c r="H156" s="63"/>
      <c r="I156" s="63"/>
      <c r="J156" s="63"/>
      <c r="K156" s="63"/>
      <c r="L156" s="63"/>
      <c r="M156" s="63"/>
      <c r="N156" s="117"/>
    </row>
    <row r="157" spans="1:14" x14ac:dyDescent="0.3">
      <c r="A157" s="101"/>
      <c r="B157" s="96">
        <f t="shared" si="27"/>
        <v>142</v>
      </c>
      <c r="C157" s="81"/>
      <c r="D157" s="96"/>
      <c r="E157" s="81"/>
      <c r="F157" s="99" t="s">
        <v>508</v>
      </c>
      <c r="G157" s="63"/>
      <c r="H157" s="63"/>
      <c r="I157" s="63"/>
      <c r="J157" s="63"/>
      <c r="K157" s="63"/>
      <c r="L157" s="63"/>
      <c r="M157" s="63"/>
      <c r="N157" s="117"/>
    </row>
    <row r="158" spans="1:14" x14ac:dyDescent="0.3">
      <c r="A158" s="101"/>
      <c r="B158" s="96">
        <f t="shared" si="27"/>
        <v>143</v>
      </c>
      <c r="C158" s="81"/>
      <c r="D158" s="96" t="str">
        <f>LEFT(F158,3)</f>
        <v>341</v>
      </c>
      <c r="E158" s="81"/>
      <c r="F158" s="100" t="s">
        <v>496</v>
      </c>
      <c r="G158" s="63">
        <v>28172</v>
      </c>
      <c r="H158" s="63">
        <v>3172</v>
      </c>
      <c r="I158" s="63">
        <v>-389</v>
      </c>
      <c r="J158" s="63">
        <v>-130</v>
      </c>
      <c r="K158" s="63">
        <v>0</v>
      </c>
      <c r="L158" s="63">
        <v>0</v>
      </c>
      <c r="M158" s="63">
        <f>SUM(G158,H158,I158,J158,K158,L158)</f>
        <v>30825</v>
      </c>
      <c r="N158" s="118">
        <v>29678.152192307691</v>
      </c>
    </row>
    <row r="159" spans="1:14" x14ac:dyDescent="0.3">
      <c r="A159" s="101"/>
      <c r="B159" s="96">
        <f t="shared" si="27"/>
        <v>144</v>
      </c>
      <c r="C159" s="81"/>
      <c r="D159" s="96" t="str">
        <f t="shared" ref="D159:D164" si="30">LEFT(F159,3)</f>
        <v>342</v>
      </c>
      <c r="E159" s="81"/>
      <c r="F159" s="100" t="s">
        <v>497</v>
      </c>
      <c r="G159" s="63">
        <v>16859</v>
      </c>
      <c r="H159" s="63">
        <v>6240</v>
      </c>
      <c r="I159" s="63">
        <v>-100</v>
      </c>
      <c r="J159" s="63">
        <v>-39</v>
      </c>
      <c r="K159" s="63">
        <v>0</v>
      </c>
      <c r="L159" s="63">
        <v>0</v>
      </c>
      <c r="M159" s="63">
        <f>SUM(G159,H159,I159,J159,K159,L159)</f>
        <v>22960</v>
      </c>
      <c r="N159" s="118">
        <v>19893.74601923077</v>
      </c>
    </row>
    <row r="160" spans="1:14" x14ac:dyDescent="0.3">
      <c r="A160" s="101"/>
      <c r="B160" s="96">
        <f t="shared" si="27"/>
        <v>145</v>
      </c>
      <c r="C160" s="81"/>
      <c r="D160" s="96" t="str">
        <f t="shared" si="30"/>
        <v>343</v>
      </c>
      <c r="E160" s="81"/>
      <c r="F160" s="100" t="s">
        <v>498</v>
      </c>
      <c r="G160" s="63">
        <v>60794</v>
      </c>
      <c r="H160" s="63">
        <v>23849</v>
      </c>
      <c r="I160" s="63">
        <v>-5583</v>
      </c>
      <c r="J160" s="63">
        <v>-183</v>
      </c>
      <c r="K160" s="63">
        <v>532</v>
      </c>
      <c r="L160" s="63">
        <v>0</v>
      </c>
      <c r="M160" s="63">
        <f>SUM(G160,H160,I160,J160,K160,L160)</f>
        <v>79409</v>
      </c>
      <c r="N160" s="118">
        <v>71824.437084615376</v>
      </c>
    </row>
    <row r="161" spans="1:14" x14ac:dyDescent="0.3">
      <c r="A161" s="101"/>
      <c r="B161" s="96">
        <f t="shared" si="27"/>
        <v>146</v>
      </c>
      <c r="C161" s="81"/>
      <c r="D161" s="96" t="str">
        <f>LEFT(F161,5)</f>
        <v>343.1</v>
      </c>
      <c r="E161" s="81"/>
      <c r="F161" s="108" t="s">
        <v>506</v>
      </c>
      <c r="G161" s="63">
        <v>-96407</v>
      </c>
      <c r="H161" s="63">
        <v>18248</v>
      </c>
      <c r="I161" s="63">
        <v>16974</v>
      </c>
      <c r="J161" s="63">
        <v>-1035</v>
      </c>
      <c r="K161" s="63">
        <v>59815</v>
      </c>
      <c r="L161" s="63">
        <v>0</v>
      </c>
      <c r="M161" s="63">
        <f>SUM(G161,H161,I161,J161,K161,L161)+1</f>
        <v>-2404</v>
      </c>
      <c r="N161" s="118">
        <v>-17410.691020000002</v>
      </c>
    </row>
    <row r="162" spans="1:14" x14ac:dyDescent="0.3">
      <c r="A162" s="101"/>
      <c r="B162" s="96">
        <f t="shared" si="27"/>
        <v>147</v>
      </c>
      <c r="C162" s="81"/>
      <c r="D162" s="96" t="str">
        <f t="shared" si="30"/>
        <v>344</v>
      </c>
      <c r="E162" s="81"/>
      <c r="F162" s="100" t="s">
        <v>499</v>
      </c>
      <c r="G162" s="63">
        <v>8745</v>
      </c>
      <c r="H162" s="63">
        <v>228</v>
      </c>
      <c r="I162" s="63">
        <v>0</v>
      </c>
      <c r="J162" s="63">
        <v>0</v>
      </c>
      <c r="K162" s="63">
        <v>0</v>
      </c>
      <c r="L162" s="63">
        <v>0</v>
      </c>
      <c r="M162" s="63">
        <f>SUM(G162,H162,I162,J162,K162,L162)</f>
        <v>8973</v>
      </c>
      <c r="N162" s="118">
        <v>8850.9378799999995</v>
      </c>
    </row>
    <row r="163" spans="1:14" x14ac:dyDescent="0.3">
      <c r="A163" s="101"/>
      <c r="B163" s="96">
        <f t="shared" si="27"/>
        <v>148</v>
      </c>
      <c r="C163" s="81"/>
      <c r="D163" s="96" t="str">
        <f t="shared" si="30"/>
        <v>345</v>
      </c>
      <c r="E163" s="81"/>
      <c r="F163" s="100" t="s">
        <v>500</v>
      </c>
      <c r="G163" s="63">
        <v>9754</v>
      </c>
      <c r="H163" s="63">
        <v>3131</v>
      </c>
      <c r="I163" s="63">
        <v>-28</v>
      </c>
      <c r="J163" s="63">
        <v>0</v>
      </c>
      <c r="K163" s="63">
        <v>0</v>
      </c>
      <c r="L163" s="63">
        <v>0</v>
      </c>
      <c r="M163" s="63">
        <f>SUM(G163,H163,I163,J163,K163,L163)+1</f>
        <v>12858</v>
      </c>
      <c r="N163" s="118">
        <v>11270.498663076924</v>
      </c>
    </row>
    <row r="164" spans="1:14" x14ac:dyDescent="0.3">
      <c r="A164" s="101"/>
      <c r="B164" s="96">
        <f t="shared" si="27"/>
        <v>149</v>
      </c>
      <c r="C164" s="81"/>
      <c r="D164" s="96" t="str">
        <f t="shared" si="30"/>
        <v>346</v>
      </c>
      <c r="E164" s="81"/>
      <c r="F164" s="100" t="s">
        <v>501</v>
      </c>
      <c r="G164" s="63">
        <v>1871</v>
      </c>
      <c r="H164" s="63">
        <v>181</v>
      </c>
      <c r="I164" s="63">
        <v>-43</v>
      </c>
      <c r="J164" s="63">
        <v>0</v>
      </c>
      <c r="K164" s="63">
        <v>0</v>
      </c>
      <c r="L164" s="63">
        <v>0</v>
      </c>
      <c r="M164" s="63">
        <f>SUM(G164,H164,I164,J164,K164,L164)</f>
        <v>2009</v>
      </c>
      <c r="N164" s="118">
        <v>1943.0564338461541</v>
      </c>
    </row>
    <row r="165" spans="1:14" x14ac:dyDescent="0.3">
      <c r="A165" s="101"/>
      <c r="B165" s="96">
        <f t="shared" si="27"/>
        <v>150</v>
      </c>
      <c r="C165" s="81"/>
      <c r="D165" s="96">
        <v>346.2</v>
      </c>
      <c r="E165" s="81"/>
      <c r="F165" s="100" t="s">
        <v>504</v>
      </c>
      <c r="G165" s="63">
        <v>0</v>
      </c>
      <c r="H165" s="63">
        <v>0</v>
      </c>
      <c r="I165" s="63">
        <v>0</v>
      </c>
      <c r="J165" s="63">
        <v>0</v>
      </c>
      <c r="K165" s="63">
        <v>0</v>
      </c>
      <c r="L165" s="63">
        <v>0</v>
      </c>
      <c r="M165" s="63">
        <f>SUM(G165,H165,I165,J165,K165,L165)</f>
        <v>0</v>
      </c>
      <c r="N165" s="118">
        <v>0</v>
      </c>
    </row>
    <row r="166" spans="1:14" x14ac:dyDescent="0.3">
      <c r="A166" s="101"/>
      <c r="B166" s="96">
        <f t="shared" si="27"/>
        <v>151</v>
      </c>
      <c r="C166" s="81"/>
      <c r="D166" s="96"/>
      <c r="E166" s="81"/>
      <c r="F166" s="103" t="s">
        <v>761</v>
      </c>
      <c r="G166" s="64">
        <f t="shared" ref="G166:L166" si="31">SUM(G158:G165)</f>
        <v>29788</v>
      </c>
      <c r="H166" s="64">
        <f t="shared" si="31"/>
        <v>55049</v>
      </c>
      <c r="I166" s="64">
        <f t="shared" si="31"/>
        <v>10831</v>
      </c>
      <c r="J166" s="64">
        <f t="shared" si="31"/>
        <v>-1387</v>
      </c>
      <c r="K166" s="64">
        <f t="shared" si="31"/>
        <v>60347</v>
      </c>
      <c r="L166" s="64">
        <f t="shared" si="31"/>
        <v>0</v>
      </c>
      <c r="M166" s="64">
        <f>SUM(M158:M165)-1</f>
        <v>154629</v>
      </c>
      <c r="N166" s="119">
        <f>SUM(N158:N165)</f>
        <v>126050.13725307691</v>
      </c>
    </row>
    <row r="167" spans="1:14" x14ac:dyDescent="0.3">
      <c r="A167" s="101"/>
      <c r="B167" s="96">
        <f t="shared" si="27"/>
        <v>152</v>
      </c>
      <c r="C167" s="81"/>
      <c r="D167" s="96"/>
      <c r="E167" s="81"/>
      <c r="F167" s="103"/>
      <c r="G167" s="63"/>
      <c r="H167" s="63"/>
      <c r="I167" s="63"/>
      <c r="J167" s="63"/>
      <c r="K167" s="63"/>
      <c r="L167" s="63"/>
      <c r="M167" s="63"/>
      <c r="N167" s="117"/>
    </row>
    <row r="168" spans="1:14" x14ac:dyDescent="0.3">
      <c r="A168" s="101"/>
      <c r="B168" s="96">
        <f t="shared" si="27"/>
        <v>153</v>
      </c>
      <c r="C168" s="81"/>
      <c r="D168" s="96"/>
      <c r="E168" s="81"/>
      <c r="F168" s="99" t="s">
        <v>509</v>
      </c>
      <c r="G168" s="63"/>
      <c r="H168" s="63"/>
      <c r="I168" s="63"/>
      <c r="J168" s="63"/>
      <c r="K168" s="63"/>
      <c r="L168" s="63"/>
      <c r="M168" s="63"/>
      <c r="N168" s="117"/>
    </row>
    <row r="169" spans="1:14" x14ac:dyDescent="0.3">
      <c r="A169" s="101"/>
      <c r="B169" s="96">
        <f t="shared" si="27"/>
        <v>154</v>
      </c>
      <c r="C169" s="81"/>
      <c r="D169" s="96" t="str">
        <f t="shared" ref="D169:D171" si="32">LEFT(F169,3)</f>
        <v>341</v>
      </c>
      <c r="E169" s="81"/>
      <c r="F169" s="100" t="s">
        <v>496</v>
      </c>
      <c r="G169" s="63">
        <v>3616</v>
      </c>
      <c r="H169" s="63">
        <v>60</v>
      </c>
      <c r="I169" s="63">
        <v>-7</v>
      </c>
      <c r="J169" s="63">
        <v>0</v>
      </c>
      <c r="K169" s="63">
        <v>0</v>
      </c>
      <c r="L169" s="63">
        <v>0</v>
      </c>
      <c r="M169" s="63">
        <f t="shared" ref="M169:M176" si="33">SUM(G169,H169,I169,J169,K169,L169)</f>
        <v>3669</v>
      </c>
      <c r="N169" s="118">
        <v>3645.0393315384613</v>
      </c>
    </row>
    <row r="170" spans="1:14" x14ac:dyDescent="0.3">
      <c r="A170" s="101"/>
      <c r="B170" s="96">
        <f t="shared" si="27"/>
        <v>155</v>
      </c>
      <c r="C170" s="81"/>
      <c r="D170" s="96" t="str">
        <f t="shared" si="32"/>
        <v>342</v>
      </c>
      <c r="E170" s="81"/>
      <c r="F170" s="100" t="s">
        <v>497</v>
      </c>
      <c r="G170" s="63">
        <v>6646</v>
      </c>
      <c r="H170" s="63">
        <v>4</v>
      </c>
      <c r="I170" s="63">
        <v>0</v>
      </c>
      <c r="J170" s="63">
        <v>0</v>
      </c>
      <c r="K170" s="63">
        <v>0</v>
      </c>
      <c r="L170" s="63">
        <v>0</v>
      </c>
      <c r="M170" s="63">
        <f t="shared" si="33"/>
        <v>6650</v>
      </c>
      <c r="N170" s="118">
        <v>6647.7441207692309</v>
      </c>
    </row>
    <row r="171" spans="1:14" x14ac:dyDescent="0.3">
      <c r="A171" s="101"/>
      <c r="B171" s="96">
        <f t="shared" si="27"/>
        <v>156</v>
      </c>
      <c r="C171" s="81"/>
      <c r="D171" s="96" t="str">
        <f t="shared" si="32"/>
        <v>343</v>
      </c>
      <c r="E171" s="81"/>
      <c r="F171" s="100" t="s">
        <v>498</v>
      </c>
      <c r="G171" s="63">
        <v>62408</v>
      </c>
      <c r="H171" s="63">
        <v>640</v>
      </c>
      <c r="I171" s="63">
        <v>-5605</v>
      </c>
      <c r="J171" s="63">
        <v>-40</v>
      </c>
      <c r="K171" s="63">
        <v>0</v>
      </c>
      <c r="L171" s="63">
        <v>0</v>
      </c>
      <c r="M171" s="63">
        <f t="shared" si="33"/>
        <v>57403</v>
      </c>
      <c r="N171" s="118">
        <v>59000.856556153856</v>
      </c>
    </row>
    <row r="172" spans="1:14" x14ac:dyDescent="0.3">
      <c r="A172" s="101"/>
      <c r="B172" s="96">
        <f t="shared" si="27"/>
        <v>157</v>
      </c>
      <c r="C172" s="81"/>
      <c r="D172" s="96" t="str">
        <f>LEFT(F172,5)</f>
        <v>343.1</v>
      </c>
      <c r="E172" s="81"/>
      <c r="F172" s="100" t="s">
        <v>506</v>
      </c>
      <c r="G172" s="63">
        <v>0</v>
      </c>
      <c r="H172" s="63">
        <v>28</v>
      </c>
      <c r="I172" s="63">
        <v>0</v>
      </c>
      <c r="J172" s="63">
        <v>0</v>
      </c>
      <c r="K172" s="63">
        <v>0</v>
      </c>
      <c r="L172" s="63">
        <v>0</v>
      </c>
      <c r="M172" s="63">
        <f t="shared" si="33"/>
        <v>28</v>
      </c>
      <c r="N172" s="118">
        <v>9.6347953846153853</v>
      </c>
    </row>
    <row r="173" spans="1:14" x14ac:dyDescent="0.3">
      <c r="A173" s="101"/>
      <c r="B173" s="96">
        <f t="shared" si="27"/>
        <v>158</v>
      </c>
      <c r="C173" s="81"/>
      <c r="D173" s="96" t="str">
        <f t="shared" ref="D173:D176" si="34">LEFT(F173,3)</f>
        <v>345</v>
      </c>
      <c r="E173" s="81"/>
      <c r="F173" s="100" t="s">
        <v>510</v>
      </c>
      <c r="G173" s="63">
        <v>17366</v>
      </c>
      <c r="H173" s="63">
        <v>165</v>
      </c>
      <c r="I173" s="63">
        <v>-261</v>
      </c>
      <c r="J173" s="63">
        <v>0</v>
      </c>
      <c r="K173" s="63">
        <v>0</v>
      </c>
      <c r="L173" s="63">
        <v>0</v>
      </c>
      <c r="M173" s="63">
        <f t="shared" si="33"/>
        <v>17270</v>
      </c>
      <c r="N173" s="118">
        <v>17267.662766153844</v>
      </c>
    </row>
    <row r="174" spans="1:14" x14ac:dyDescent="0.3">
      <c r="A174" s="101"/>
      <c r="B174" s="96">
        <f t="shared" si="27"/>
        <v>159</v>
      </c>
      <c r="C174" s="81"/>
      <c r="D174" s="96" t="str">
        <f t="shared" si="34"/>
        <v>346</v>
      </c>
      <c r="E174" s="81"/>
      <c r="F174" s="100" t="s">
        <v>511</v>
      </c>
      <c r="G174" s="63">
        <v>4467</v>
      </c>
      <c r="H174" s="63">
        <v>84</v>
      </c>
      <c r="I174" s="63">
        <v>-61</v>
      </c>
      <c r="J174" s="63">
        <v>-15</v>
      </c>
      <c r="K174" s="63">
        <v>0</v>
      </c>
      <c r="L174" s="63">
        <v>0</v>
      </c>
      <c r="M174" s="63">
        <f t="shared" si="33"/>
        <v>4475</v>
      </c>
      <c r="N174" s="118">
        <v>4469.3301115384611</v>
      </c>
    </row>
    <row r="175" spans="1:14" x14ac:dyDescent="0.3">
      <c r="A175" s="101"/>
      <c r="B175" s="96">
        <f t="shared" si="27"/>
        <v>160</v>
      </c>
      <c r="C175" s="81"/>
      <c r="D175" s="96" t="str">
        <f t="shared" si="34"/>
        <v>347</v>
      </c>
      <c r="E175" s="81"/>
      <c r="F175" s="100" t="s">
        <v>512</v>
      </c>
      <c r="G175" s="63">
        <v>788</v>
      </c>
      <c r="H175" s="63">
        <v>0</v>
      </c>
      <c r="I175" s="63">
        <v>0</v>
      </c>
      <c r="J175" s="63">
        <v>0</v>
      </c>
      <c r="K175" s="63">
        <v>0</v>
      </c>
      <c r="L175" s="63">
        <v>0</v>
      </c>
      <c r="M175" s="63">
        <f t="shared" si="33"/>
        <v>788</v>
      </c>
      <c r="N175" s="118">
        <v>788.08060846153842</v>
      </c>
    </row>
    <row r="176" spans="1:14" x14ac:dyDescent="0.3">
      <c r="A176" s="101"/>
      <c r="B176" s="96">
        <f t="shared" si="27"/>
        <v>161</v>
      </c>
      <c r="C176" s="81"/>
      <c r="D176" s="96" t="str">
        <f t="shared" si="34"/>
        <v>348</v>
      </c>
      <c r="E176" s="81"/>
      <c r="F176" s="100" t="s">
        <v>513</v>
      </c>
      <c r="G176" s="63">
        <v>1</v>
      </c>
      <c r="H176" s="63">
        <v>0</v>
      </c>
      <c r="I176" s="63">
        <v>0</v>
      </c>
      <c r="J176" s="63">
        <v>0</v>
      </c>
      <c r="K176" s="63">
        <v>0</v>
      </c>
      <c r="L176" s="63">
        <v>0</v>
      </c>
      <c r="M176" s="63">
        <f t="shared" si="33"/>
        <v>1</v>
      </c>
      <c r="N176" s="118">
        <v>1.4099000000000002</v>
      </c>
    </row>
    <row r="177" spans="1:14" x14ac:dyDescent="0.3">
      <c r="A177" s="101"/>
      <c r="B177" s="96">
        <f t="shared" si="27"/>
        <v>162</v>
      </c>
      <c r="C177" s="81"/>
      <c r="D177" s="96"/>
      <c r="E177" s="81"/>
      <c r="F177" s="103" t="s">
        <v>762</v>
      </c>
      <c r="G177" s="64">
        <f t="shared" ref="G177:N177" si="35">SUM(G169:G176)</f>
        <v>95292</v>
      </c>
      <c r="H177" s="64">
        <f t="shared" si="35"/>
        <v>981</v>
      </c>
      <c r="I177" s="64">
        <f t="shared" si="35"/>
        <v>-5934</v>
      </c>
      <c r="J177" s="64">
        <f t="shared" si="35"/>
        <v>-55</v>
      </c>
      <c r="K177" s="64">
        <f t="shared" si="35"/>
        <v>0</v>
      </c>
      <c r="L177" s="64">
        <f t="shared" si="35"/>
        <v>0</v>
      </c>
      <c r="M177" s="64">
        <f t="shared" si="35"/>
        <v>90284</v>
      </c>
      <c r="N177" s="119">
        <f t="shared" si="35"/>
        <v>91829.758190000008</v>
      </c>
    </row>
    <row r="178" spans="1:14" x14ac:dyDescent="0.3">
      <c r="A178" s="101"/>
      <c r="B178" s="96">
        <f t="shared" si="27"/>
        <v>163</v>
      </c>
      <c r="C178" s="81"/>
      <c r="D178" s="96"/>
      <c r="E178" s="81"/>
      <c r="F178" s="103"/>
      <c r="G178" s="63"/>
      <c r="H178" s="63"/>
      <c r="I178" s="63"/>
      <c r="J178" s="63"/>
      <c r="K178" s="63"/>
      <c r="L178" s="63"/>
      <c r="M178" s="63"/>
      <c r="N178" s="117"/>
    </row>
    <row r="179" spans="1:14" x14ac:dyDescent="0.3">
      <c r="A179" s="101"/>
      <c r="B179" s="96">
        <f t="shared" si="27"/>
        <v>164</v>
      </c>
      <c r="C179" s="81"/>
      <c r="D179" s="96"/>
      <c r="E179" s="81"/>
      <c r="F179" s="99" t="s">
        <v>514</v>
      </c>
      <c r="G179" s="63"/>
      <c r="H179" s="63"/>
      <c r="I179" s="63"/>
      <c r="J179" s="63"/>
      <c r="K179" s="63"/>
      <c r="L179" s="63"/>
      <c r="M179" s="63"/>
      <c r="N179" s="117"/>
    </row>
    <row r="180" spans="1:14" x14ac:dyDescent="0.3">
      <c r="A180" s="101"/>
      <c r="B180" s="96">
        <f t="shared" si="27"/>
        <v>165</v>
      </c>
      <c r="C180" s="81"/>
      <c r="D180" s="96" t="str">
        <f t="shared" ref="D180:D185" si="36">LEFT(F180,3)</f>
        <v>341</v>
      </c>
      <c r="E180" s="81"/>
      <c r="F180" s="100" t="s">
        <v>496</v>
      </c>
      <c r="G180" s="63">
        <v>5170</v>
      </c>
      <c r="H180" s="63">
        <v>279</v>
      </c>
      <c r="I180" s="63">
        <v>0</v>
      </c>
      <c r="J180" s="63">
        <v>0</v>
      </c>
      <c r="K180" s="63">
        <v>0</v>
      </c>
      <c r="L180" s="63">
        <v>0</v>
      </c>
      <c r="M180" s="63">
        <f>SUM(G180,H180,I180,J180,K180,L180)+1</f>
        <v>5450</v>
      </c>
      <c r="N180" s="118">
        <v>5309.8624800000007</v>
      </c>
    </row>
    <row r="181" spans="1:14" x14ac:dyDescent="0.3">
      <c r="A181" s="101"/>
      <c r="B181" s="96">
        <f t="shared" si="27"/>
        <v>166</v>
      </c>
      <c r="C181" s="81"/>
      <c r="D181" s="96" t="str">
        <f t="shared" si="36"/>
        <v>342</v>
      </c>
      <c r="E181" s="81"/>
      <c r="F181" s="100" t="s">
        <v>497</v>
      </c>
      <c r="G181" s="63">
        <v>6763</v>
      </c>
      <c r="H181" s="63">
        <v>570</v>
      </c>
      <c r="I181" s="63">
        <v>0</v>
      </c>
      <c r="J181" s="63">
        <v>0</v>
      </c>
      <c r="K181" s="63">
        <v>0</v>
      </c>
      <c r="L181" s="63">
        <v>0</v>
      </c>
      <c r="M181" s="63">
        <f>SUM(G181,H181,I181,J181,K181,L181)+1</f>
        <v>7334</v>
      </c>
      <c r="N181" s="118">
        <v>7047.5715553846157</v>
      </c>
    </row>
    <row r="182" spans="1:14" x14ac:dyDescent="0.3">
      <c r="A182" s="101"/>
      <c r="B182" s="96">
        <f t="shared" si="27"/>
        <v>167</v>
      </c>
      <c r="C182" s="81"/>
      <c r="D182" s="96" t="str">
        <f t="shared" si="36"/>
        <v>343</v>
      </c>
      <c r="E182" s="81"/>
      <c r="F182" s="100" t="s">
        <v>498</v>
      </c>
      <c r="G182" s="63">
        <v>26696</v>
      </c>
      <c r="H182" s="63">
        <v>604</v>
      </c>
      <c r="I182" s="63">
        <v>-149</v>
      </c>
      <c r="J182" s="63">
        <v>-158</v>
      </c>
      <c r="K182" s="63">
        <v>0</v>
      </c>
      <c r="L182" s="63">
        <v>0</v>
      </c>
      <c r="M182" s="63">
        <f>SUM(G182,H182,I182,J182,K182,L182)+1</f>
        <v>26994</v>
      </c>
      <c r="N182" s="118">
        <v>26806.353188461533</v>
      </c>
    </row>
    <row r="183" spans="1:14" x14ac:dyDescent="0.3">
      <c r="A183" s="101"/>
      <c r="B183" s="96">
        <f t="shared" si="27"/>
        <v>168</v>
      </c>
      <c r="C183" s="81"/>
      <c r="D183" s="96" t="str">
        <f t="shared" si="36"/>
        <v>344</v>
      </c>
      <c r="E183" s="81"/>
      <c r="F183" s="100" t="s">
        <v>499</v>
      </c>
      <c r="G183" s="63">
        <v>7865</v>
      </c>
      <c r="H183" s="63">
        <v>9</v>
      </c>
      <c r="I183" s="63">
        <v>0</v>
      </c>
      <c r="J183" s="63">
        <v>0</v>
      </c>
      <c r="K183" s="63">
        <v>0</v>
      </c>
      <c r="L183" s="63">
        <v>0</v>
      </c>
      <c r="M183" s="63">
        <f>SUM(G183,H183,I183,J183,K183,L183)</f>
        <v>7874</v>
      </c>
      <c r="N183" s="118">
        <v>7869.2438299999976</v>
      </c>
    </row>
    <row r="184" spans="1:14" x14ac:dyDescent="0.3">
      <c r="A184" s="101"/>
      <c r="B184" s="96">
        <f t="shared" si="27"/>
        <v>169</v>
      </c>
      <c r="C184" s="81"/>
      <c r="D184" s="96" t="str">
        <f t="shared" si="36"/>
        <v>345</v>
      </c>
      <c r="E184" s="81"/>
      <c r="F184" s="100" t="s">
        <v>500</v>
      </c>
      <c r="G184" s="63">
        <v>5708</v>
      </c>
      <c r="H184" s="63">
        <v>365</v>
      </c>
      <c r="I184" s="63">
        <v>-39</v>
      </c>
      <c r="J184" s="63">
        <v>-1</v>
      </c>
      <c r="K184" s="63">
        <v>87</v>
      </c>
      <c r="L184" s="63">
        <v>0</v>
      </c>
      <c r="M184" s="63">
        <f>SUM(G184,H184,I184,J184,K184,L184)</f>
        <v>6120</v>
      </c>
      <c r="N184" s="118">
        <v>5892.5820684615373</v>
      </c>
    </row>
    <row r="185" spans="1:14" x14ac:dyDescent="0.3">
      <c r="A185" s="101"/>
      <c r="B185" s="96">
        <f t="shared" si="27"/>
        <v>170</v>
      </c>
      <c r="C185" s="81"/>
      <c r="D185" s="96" t="str">
        <f t="shared" si="36"/>
        <v>346</v>
      </c>
      <c r="E185" s="81"/>
      <c r="F185" s="100" t="s">
        <v>501</v>
      </c>
      <c r="G185" s="63">
        <v>693</v>
      </c>
      <c r="H185" s="63">
        <v>63</v>
      </c>
      <c r="I185" s="63">
        <v>-15</v>
      </c>
      <c r="J185" s="63">
        <v>0</v>
      </c>
      <c r="K185" s="63">
        <v>0</v>
      </c>
      <c r="L185" s="63">
        <v>0</v>
      </c>
      <c r="M185" s="63">
        <f>SUM(G185,H185,I185,J185,K185,L185)</f>
        <v>741</v>
      </c>
      <c r="N185" s="118">
        <v>718.46135923076918</v>
      </c>
    </row>
    <row r="186" spans="1:14" x14ac:dyDescent="0.3">
      <c r="A186" s="101"/>
      <c r="B186" s="96">
        <f t="shared" si="27"/>
        <v>171</v>
      </c>
      <c r="C186" s="81"/>
      <c r="D186" s="96">
        <v>346.2</v>
      </c>
      <c r="E186" s="81"/>
      <c r="F186" s="100" t="s">
        <v>504</v>
      </c>
      <c r="G186" s="63">
        <v>22</v>
      </c>
      <c r="H186" s="63">
        <v>0</v>
      </c>
      <c r="I186" s="63">
        <v>0</v>
      </c>
      <c r="J186" s="63">
        <v>0</v>
      </c>
      <c r="K186" s="63">
        <v>0</v>
      </c>
      <c r="L186" s="63">
        <v>0</v>
      </c>
      <c r="M186" s="63">
        <f>SUM(G186,H186,I186,J186,K186,L186)</f>
        <v>22</v>
      </c>
      <c r="N186" s="118">
        <v>21.832390000000007</v>
      </c>
    </row>
    <row r="187" spans="1:14" x14ac:dyDescent="0.3">
      <c r="A187" s="101"/>
      <c r="B187" s="96">
        <f t="shared" si="27"/>
        <v>172</v>
      </c>
      <c r="C187" s="81"/>
      <c r="D187" s="96"/>
      <c r="E187" s="81"/>
      <c r="F187" s="103" t="s">
        <v>763</v>
      </c>
      <c r="G187" s="64">
        <f t="shared" ref="G187:L187" si="37">SUM(G180:G186)</f>
        <v>52917</v>
      </c>
      <c r="H187" s="64">
        <f t="shared" si="37"/>
        <v>1890</v>
      </c>
      <c r="I187" s="64">
        <f t="shared" si="37"/>
        <v>-203</v>
      </c>
      <c r="J187" s="64">
        <f t="shared" si="37"/>
        <v>-159</v>
      </c>
      <c r="K187" s="64">
        <f t="shared" si="37"/>
        <v>87</v>
      </c>
      <c r="L187" s="64">
        <f t="shared" si="37"/>
        <v>0</v>
      </c>
      <c r="M187" s="64">
        <f>SUM(M180:M186)-3</f>
        <v>54532</v>
      </c>
      <c r="N187" s="119">
        <f>SUM(N180:N186)</f>
        <v>53665.906871538464</v>
      </c>
    </row>
    <row r="188" spans="1:14" x14ac:dyDescent="0.3">
      <c r="A188" s="101"/>
      <c r="B188" s="96">
        <f t="shared" si="27"/>
        <v>173</v>
      </c>
      <c r="C188" s="81"/>
      <c r="D188" s="96"/>
      <c r="E188" s="81"/>
      <c r="F188" s="103"/>
      <c r="G188" s="63"/>
      <c r="H188" s="63"/>
      <c r="I188" s="63"/>
      <c r="J188" s="63"/>
      <c r="K188" s="63"/>
      <c r="L188" s="63"/>
      <c r="M188" s="63"/>
      <c r="N188" s="117"/>
    </row>
    <row r="189" spans="1:14" x14ac:dyDescent="0.3">
      <c r="A189" s="101"/>
      <c r="B189" s="96">
        <f t="shared" si="27"/>
        <v>174</v>
      </c>
      <c r="C189" s="81"/>
      <c r="D189" s="96"/>
      <c r="E189" s="81"/>
      <c r="F189" s="103" t="s">
        <v>515</v>
      </c>
      <c r="G189" s="64">
        <v>1011</v>
      </c>
      <c r="H189" s="64"/>
      <c r="I189" s="64">
        <v>-5</v>
      </c>
      <c r="J189" s="64"/>
      <c r="K189" s="64"/>
      <c r="L189" s="64">
        <f>SUM(L182:L188)</f>
        <v>0</v>
      </c>
      <c r="M189" s="64">
        <f>SUM(G189:L189)</f>
        <v>1006</v>
      </c>
      <c r="N189" s="119">
        <v>1006.5469492307693</v>
      </c>
    </row>
    <row r="190" spans="1:14" x14ac:dyDescent="0.3">
      <c r="A190" s="101"/>
      <c r="B190" s="96">
        <f t="shared" si="27"/>
        <v>175</v>
      </c>
      <c r="C190" s="81"/>
      <c r="D190" s="96"/>
      <c r="E190" s="81"/>
      <c r="F190" s="103"/>
      <c r="G190" s="63"/>
      <c r="H190" s="63"/>
      <c r="I190" s="63"/>
      <c r="J190" s="63"/>
      <c r="K190" s="63"/>
      <c r="L190" s="63"/>
      <c r="M190" s="63"/>
      <c r="N190" s="121"/>
    </row>
    <row r="191" spans="1:14" x14ac:dyDescent="0.3">
      <c r="A191" s="101"/>
      <c r="B191" s="96">
        <f t="shared" si="27"/>
        <v>176</v>
      </c>
      <c r="C191" s="81"/>
      <c r="D191" s="96"/>
      <c r="E191" s="81"/>
      <c r="F191" s="99" t="s">
        <v>486</v>
      </c>
      <c r="G191" s="63"/>
      <c r="H191" s="63"/>
      <c r="I191" s="63"/>
      <c r="J191" s="63"/>
      <c r="K191" s="63"/>
      <c r="L191" s="63"/>
      <c r="M191" s="63"/>
      <c r="N191" s="117"/>
    </row>
    <row r="192" spans="1:14" x14ac:dyDescent="0.3">
      <c r="A192" s="101"/>
      <c r="B192" s="96">
        <f t="shared" si="27"/>
        <v>177</v>
      </c>
      <c r="C192" s="81"/>
      <c r="D192" s="96" t="str">
        <f t="shared" ref="D192:D197" si="38">LEFT(F192,3)</f>
        <v>341</v>
      </c>
      <c r="E192" s="81"/>
      <c r="F192" s="100" t="s">
        <v>496</v>
      </c>
      <c r="G192" s="63">
        <v>115</v>
      </c>
      <c r="H192" s="63">
        <v>37</v>
      </c>
      <c r="I192" s="63">
        <v>0</v>
      </c>
      <c r="J192" s="63">
        <v>0</v>
      </c>
      <c r="K192" s="63">
        <v>0</v>
      </c>
      <c r="L192" s="63">
        <v>0</v>
      </c>
      <c r="M192" s="63">
        <f t="shared" ref="M192:M198" si="39">SUM(G192,H192,I192,J192,K192,L192)</f>
        <v>152</v>
      </c>
      <c r="N192" s="118">
        <v>133.2944</v>
      </c>
    </row>
    <row r="193" spans="1:14" x14ac:dyDescent="0.3">
      <c r="A193" s="101"/>
      <c r="B193" s="96">
        <f t="shared" si="27"/>
        <v>178</v>
      </c>
      <c r="C193" s="81"/>
      <c r="D193" s="96" t="str">
        <f t="shared" si="38"/>
        <v>342</v>
      </c>
      <c r="E193" s="81"/>
      <c r="F193" s="100" t="s">
        <v>497</v>
      </c>
      <c r="G193" s="63">
        <v>47</v>
      </c>
      <c r="H193" s="63">
        <v>0</v>
      </c>
      <c r="I193" s="63">
        <v>0</v>
      </c>
      <c r="J193" s="63">
        <v>0</v>
      </c>
      <c r="K193" s="63">
        <v>0</v>
      </c>
      <c r="L193" s="63">
        <v>0</v>
      </c>
      <c r="M193" s="63">
        <f t="shared" si="39"/>
        <v>47</v>
      </c>
      <c r="N193" s="118">
        <v>46.586390000000009</v>
      </c>
    </row>
    <row r="194" spans="1:14" x14ac:dyDescent="0.3">
      <c r="A194" s="101"/>
      <c r="B194" s="96">
        <f t="shared" si="27"/>
        <v>179</v>
      </c>
      <c r="C194" s="81"/>
      <c r="D194" s="96" t="str">
        <f t="shared" si="38"/>
        <v>343</v>
      </c>
      <c r="E194" s="81"/>
      <c r="F194" s="100" t="s">
        <v>498</v>
      </c>
      <c r="G194" s="63">
        <v>-178</v>
      </c>
      <c r="H194" s="63">
        <v>0</v>
      </c>
      <c r="I194" s="63">
        <v>0</v>
      </c>
      <c r="J194" s="63">
        <v>0</v>
      </c>
      <c r="K194" s="63">
        <v>0</v>
      </c>
      <c r="L194" s="63">
        <v>0</v>
      </c>
      <c r="M194" s="63">
        <f t="shared" si="39"/>
        <v>-178</v>
      </c>
      <c r="N194" s="118">
        <v>-177.86792999999994</v>
      </c>
    </row>
    <row r="195" spans="1:14" x14ac:dyDescent="0.3">
      <c r="A195" s="101"/>
      <c r="B195" s="96">
        <f t="shared" si="27"/>
        <v>180</v>
      </c>
      <c r="C195" s="81"/>
      <c r="D195" s="96" t="str">
        <f t="shared" si="38"/>
        <v>344</v>
      </c>
      <c r="E195" s="81"/>
      <c r="F195" s="100" t="s">
        <v>499</v>
      </c>
      <c r="G195" s="63">
        <v>11</v>
      </c>
      <c r="H195" s="63">
        <v>0</v>
      </c>
      <c r="I195" s="63">
        <v>0</v>
      </c>
      <c r="J195" s="63">
        <v>0</v>
      </c>
      <c r="K195" s="63">
        <v>0</v>
      </c>
      <c r="L195" s="63">
        <v>0</v>
      </c>
      <c r="M195" s="63">
        <f t="shared" si="39"/>
        <v>11</v>
      </c>
      <c r="N195" s="118">
        <v>11.361409999999996</v>
      </c>
    </row>
    <row r="196" spans="1:14" x14ac:dyDescent="0.3">
      <c r="A196" s="101"/>
      <c r="B196" s="96">
        <f t="shared" si="27"/>
        <v>181</v>
      </c>
      <c r="C196" s="81"/>
      <c r="D196" s="96" t="str">
        <f t="shared" si="38"/>
        <v>345</v>
      </c>
      <c r="E196" s="81"/>
      <c r="F196" s="100" t="s">
        <v>500</v>
      </c>
      <c r="G196" s="63">
        <v>-205</v>
      </c>
      <c r="H196" s="63">
        <v>0</v>
      </c>
      <c r="I196" s="63">
        <v>0</v>
      </c>
      <c r="J196" s="63">
        <v>0</v>
      </c>
      <c r="K196" s="63">
        <v>0</v>
      </c>
      <c r="L196" s="63">
        <v>0</v>
      </c>
      <c r="M196" s="63">
        <f t="shared" si="39"/>
        <v>-205</v>
      </c>
      <c r="N196" s="118">
        <v>-204.66273000000001</v>
      </c>
    </row>
    <row r="197" spans="1:14" x14ac:dyDescent="0.3">
      <c r="A197" s="101"/>
      <c r="B197" s="96">
        <f t="shared" si="27"/>
        <v>182</v>
      </c>
      <c r="C197" s="81"/>
      <c r="D197" s="96" t="str">
        <f t="shared" si="38"/>
        <v>346</v>
      </c>
      <c r="E197" s="81"/>
      <c r="F197" s="100" t="s">
        <v>501</v>
      </c>
      <c r="G197" s="63">
        <v>-224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f t="shared" si="39"/>
        <v>-224</v>
      </c>
      <c r="N197" s="118">
        <v>-223.91015999999993</v>
      </c>
    </row>
    <row r="198" spans="1:14" x14ac:dyDescent="0.3">
      <c r="A198" s="101"/>
      <c r="B198" s="96">
        <f t="shared" si="27"/>
        <v>183</v>
      </c>
      <c r="C198" s="81"/>
      <c r="D198" s="96">
        <v>346.2</v>
      </c>
      <c r="E198" s="81"/>
      <c r="F198" s="100" t="s">
        <v>504</v>
      </c>
      <c r="G198" s="63">
        <v>2</v>
      </c>
      <c r="H198" s="63">
        <v>0</v>
      </c>
      <c r="I198" s="63">
        <v>0</v>
      </c>
      <c r="J198" s="63">
        <v>0</v>
      </c>
      <c r="K198" s="63">
        <v>0</v>
      </c>
      <c r="L198" s="63">
        <v>0</v>
      </c>
      <c r="M198" s="63">
        <f t="shared" si="39"/>
        <v>2</v>
      </c>
      <c r="N198" s="118">
        <v>1.8959000000000001</v>
      </c>
    </row>
    <row r="199" spans="1:14" x14ac:dyDescent="0.3">
      <c r="A199" s="101"/>
      <c r="B199" s="96">
        <f t="shared" si="27"/>
        <v>184</v>
      </c>
      <c r="C199" s="81"/>
      <c r="D199" s="96"/>
      <c r="E199" s="81"/>
      <c r="F199" s="103" t="s">
        <v>764</v>
      </c>
      <c r="G199" s="64">
        <f t="shared" ref="G199:N199" si="40">SUM(G192:G198)</f>
        <v>-432</v>
      </c>
      <c r="H199" s="64">
        <f t="shared" si="40"/>
        <v>37</v>
      </c>
      <c r="I199" s="64">
        <f t="shared" si="40"/>
        <v>0</v>
      </c>
      <c r="J199" s="64">
        <f t="shared" si="40"/>
        <v>0</v>
      </c>
      <c r="K199" s="64">
        <f t="shared" si="40"/>
        <v>0</v>
      </c>
      <c r="L199" s="64">
        <f t="shared" si="40"/>
        <v>0</v>
      </c>
      <c r="M199" s="64">
        <f t="shared" si="40"/>
        <v>-395</v>
      </c>
      <c r="N199" s="119">
        <f t="shared" si="40"/>
        <v>-413.30271999999991</v>
      </c>
    </row>
    <row r="200" spans="1:14" x14ac:dyDescent="0.3">
      <c r="A200" s="101"/>
      <c r="B200" s="96">
        <f t="shared" si="27"/>
        <v>185</v>
      </c>
      <c r="C200" s="81"/>
      <c r="D200" s="96"/>
      <c r="E200" s="81"/>
      <c r="F200" s="103"/>
      <c r="G200" s="63"/>
      <c r="H200" s="63"/>
      <c r="I200" s="63"/>
      <c r="J200" s="63"/>
      <c r="K200" s="63"/>
      <c r="L200" s="63"/>
      <c r="M200" s="63"/>
      <c r="N200" s="117"/>
    </row>
    <row r="201" spans="1:14" x14ac:dyDescent="0.3">
      <c r="A201" s="101"/>
      <c r="B201" s="96">
        <f t="shared" si="27"/>
        <v>186</v>
      </c>
      <c r="C201" s="81"/>
      <c r="D201" s="96"/>
      <c r="E201" s="81"/>
      <c r="F201" s="99" t="s">
        <v>516</v>
      </c>
      <c r="G201" s="63"/>
      <c r="H201" s="63"/>
      <c r="I201" s="63"/>
      <c r="J201" s="63"/>
      <c r="K201" s="63"/>
      <c r="L201" s="63"/>
      <c r="M201" s="63"/>
      <c r="N201" s="117"/>
    </row>
    <row r="202" spans="1:14" x14ac:dyDescent="0.3">
      <c r="A202" s="101"/>
      <c r="B202" s="96">
        <f t="shared" si="27"/>
        <v>187</v>
      </c>
      <c r="C202" s="81"/>
      <c r="D202" s="96" t="str">
        <f>LEFT(F202,3)</f>
        <v>341</v>
      </c>
      <c r="E202" s="81"/>
      <c r="F202" s="100" t="s">
        <v>496</v>
      </c>
      <c r="G202" s="63">
        <v>30428</v>
      </c>
      <c r="H202" s="63">
        <v>2110</v>
      </c>
      <c r="I202" s="63">
        <v>-107</v>
      </c>
      <c r="J202" s="63">
        <v>-7</v>
      </c>
      <c r="K202" s="63">
        <v>0</v>
      </c>
      <c r="L202" s="63">
        <v>0</v>
      </c>
      <c r="M202" s="63">
        <f>SUM(G202,H202,I202,J202,K202,L202)</f>
        <v>32424</v>
      </c>
      <c r="N202" s="118">
        <v>31438.40878307692</v>
      </c>
    </row>
    <row r="203" spans="1:14" x14ac:dyDescent="0.3">
      <c r="A203" s="101"/>
      <c r="B203" s="96">
        <f t="shared" si="27"/>
        <v>188</v>
      </c>
      <c r="C203" s="81"/>
      <c r="D203" s="96" t="str">
        <f t="shared" ref="D203:D208" si="41">LEFT(F203,3)</f>
        <v>342</v>
      </c>
      <c r="E203" s="81"/>
      <c r="F203" s="100" t="s">
        <v>497</v>
      </c>
      <c r="G203" s="63">
        <v>13249</v>
      </c>
      <c r="H203" s="63">
        <v>298</v>
      </c>
      <c r="I203" s="63">
        <v>-157</v>
      </c>
      <c r="J203" s="63">
        <v>-8</v>
      </c>
      <c r="K203" s="63">
        <v>0</v>
      </c>
      <c r="L203" s="63">
        <v>0</v>
      </c>
      <c r="M203" s="63">
        <f>SUM(G203,H203,I203,J203,K203,L203)+1</f>
        <v>13383</v>
      </c>
      <c r="N203" s="118">
        <v>13349.386064615384</v>
      </c>
    </row>
    <row r="204" spans="1:14" x14ac:dyDescent="0.3">
      <c r="A204" s="101"/>
      <c r="B204" s="96">
        <f t="shared" si="27"/>
        <v>189</v>
      </c>
      <c r="C204" s="81"/>
      <c r="D204" s="96" t="str">
        <f t="shared" si="41"/>
        <v>343</v>
      </c>
      <c r="E204" s="81"/>
      <c r="F204" s="100" t="s">
        <v>498</v>
      </c>
      <c r="G204" s="63">
        <v>31759</v>
      </c>
      <c r="H204" s="63">
        <v>11637</v>
      </c>
      <c r="I204" s="63">
        <v>-2455</v>
      </c>
      <c r="J204" s="63">
        <v>-31</v>
      </c>
      <c r="K204" s="63">
        <v>24</v>
      </c>
      <c r="L204" s="63">
        <v>0</v>
      </c>
      <c r="M204" s="63">
        <f>SUM(G204,H204,I204,J204,K204,L204)+1</f>
        <v>40935</v>
      </c>
      <c r="N204" s="118">
        <v>35715.669131538467</v>
      </c>
    </row>
    <row r="205" spans="1:14" x14ac:dyDescent="0.3">
      <c r="A205" s="101"/>
      <c r="B205" s="96">
        <f t="shared" si="27"/>
        <v>190</v>
      </c>
      <c r="C205" s="81"/>
      <c r="D205" s="96" t="str">
        <f>LEFT(F205,5)</f>
        <v>343.1</v>
      </c>
      <c r="E205" s="81"/>
      <c r="F205" s="100" t="s">
        <v>506</v>
      </c>
      <c r="G205" s="63">
        <v>14950</v>
      </c>
      <c r="H205" s="63">
        <v>12097</v>
      </c>
      <c r="I205" s="63">
        <v>0</v>
      </c>
      <c r="J205" s="63">
        <v>0</v>
      </c>
      <c r="K205" s="63">
        <v>0</v>
      </c>
      <c r="L205" s="63">
        <v>0</v>
      </c>
      <c r="M205" s="63">
        <f>SUM(G205,H205,I205,J205,K205,L205)</f>
        <v>27047</v>
      </c>
      <c r="N205" s="118">
        <v>20998.620800000001</v>
      </c>
    </row>
    <row r="206" spans="1:14" x14ac:dyDescent="0.3">
      <c r="A206" s="101"/>
      <c r="B206" s="96">
        <f t="shared" si="27"/>
        <v>191</v>
      </c>
      <c r="C206" s="81"/>
      <c r="D206" s="96" t="str">
        <f t="shared" si="41"/>
        <v>344</v>
      </c>
      <c r="E206" s="81"/>
      <c r="F206" s="100" t="s">
        <v>499</v>
      </c>
      <c r="G206" s="63">
        <v>30484</v>
      </c>
      <c r="H206" s="63">
        <v>941</v>
      </c>
      <c r="I206" s="63">
        <v>-1900</v>
      </c>
      <c r="J206" s="63">
        <v>0</v>
      </c>
      <c r="K206" s="63">
        <v>0</v>
      </c>
      <c r="L206" s="63">
        <v>0</v>
      </c>
      <c r="M206" s="63">
        <f>SUM(G206,H206,I206,J206,K206,L206)</f>
        <v>29525</v>
      </c>
      <c r="N206" s="118">
        <v>30089.757576923075</v>
      </c>
    </row>
    <row r="207" spans="1:14" x14ac:dyDescent="0.3">
      <c r="A207" s="101"/>
      <c r="B207" s="96">
        <f t="shared" si="27"/>
        <v>192</v>
      </c>
      <c r="C207" s="81"/>
      <c r="D207" s="96" t="str">
        <f t="shared" si="41"/>
        <v>345</v>
      </c>
      <c r="E207" s="81"/>
      <c r="F207" s="100" t="s">
        <v>500</v>
      </c>
      <c r="G207" s="63">
        <v>19421</v>
      </c>
      <c r="H207" s="63">
        <v>1793</v>
      </c>
      <c r="I207" s="63">
        <v>-66</v>
      </c>
      <c r="J207" s="63">
        <v>0</v>
      </c>
      <c r="K207" s="63">
        <v>0</v>
      </c>
      <c r="L207" s="63">
        <v>0</v>
      </c>
      <c r="M207" s="63">
        <f>SUM(G207,H207,I207,J207,K207,L207)</f>
        <v>21148</v>
      </c>
      <c r="N207" s="118">
        <v>20312.844300000001</v>
      </c>
    </row>
    <row r="208" spans="1:14" x14ac:dyDescent="0.3">
      <c r="A208" s="101"/>
      <c r="B208" s="96">
        <f t="shared" si="27"/>
        <v>193</v>
      </c>
      <c r="C208" s="81"/>
      <c r="D208" s="96" t="str">
        <f t="shared" si="41"/>
        <v>346</v>
      </c>
      <c r="E208" s="81"/>
      <c r="F208" s="100" t="s">
        <v>501</v>
      </c>
      <c r="G208" s="63">
        <v>1953</v>
      </c>
      <c r="H208" s="63">
        <v>652</v>
      </c>
      <c r="I208" s="63">
        <v>-21</v>
      </c>
      <c r="J208" s="63">
        <v>0</v>
      </c>
      <c r="K208" s="63">
        <v>0</v>
      </c>
      <c r="L208" s="63">
        <v>0</v>
      </c>
      <c r="M208" s="63">
        <f>SUM(G208,H208,I208,J208,K208,L208)</f>
        <v>2584</v>
      </c>
      <c r="N208" s="118">
        <v>2274.8708746153848</v>
      </c>
    </row>
    <row r="209" spans="1:14" x14ac:dyDescent="0.3">
      <c r="A209" s="101"/>
      <c r="B209" s="96">
        <f t="shared" si="27"/>
        <v>194</v>
      </c>
      <c r="C209" s="81"/>
      <c r="D209" s="96">
        <v>346.2</v>
      </c>
      <c r="E209" s="81"/>
      <c r="F209" s="100" t="s">
        <v>504</v>
      </c>
      <c r="G209" s="63">
        <v>27</v>
      </c>
      <c r="H209" s="63">
        <v>0</v>
      </c>
      <c r="I209" s="63">
        <v>0</v>
      </c>
      <c r="J209" s="63">
        <v>0</v>
      </c>
      <c r="K209" s="63">
        <v>0</v>
      </c>
      <c r="L209" s="63">
        <v>0</v>
      </c>
      <c r="M209" s="63">
        <f>SUM(G209,H209,I209,J209,K209,L209)</f>
        <v>27</v>
      </c>
      <c r="N209" s="118">
        <v>27.05931</v>
      </c>
    </row>
    <row r="210" spans="1:14" x14ac:dyDescent="0.3">
      <c r="A210" s="101"/>
      <c r="B210" s="96">
        <f t="shared" ref="B210:B273" si="42">B209+1</f>
        <v>195</v>
      </c>
      <c r="C210" s="81"/>
      <c r="D210" s="96"/>
      <c r="E210" s="81"/>
      <c r="F210" s="103" t="s">
        <v>765</v>
      </c>
      <c r="G210" s="64">
        <f t="shared" ref="G210:N210" si="43">SUM(G202:G209)</f>
        <v>142271</v>
      </c>
      <c r="H210" s="64">
        <f t="shared" si="43"/>
        <v>29528</v>
      </c>
      <c r="I210" s="64">
        <f t="shared" si="43"/>
        <v>-4706</v>
      </c>
      <c r="J210" s="64">
        <f t="shared" si="43"/>
        <v>-46</v>
      </c>
      <c r="K210" s="64">
        <f t="shared" si="43"/>
        <v>24</v>
      </c>
      <c r="L210" s="64">
        <f t="shared" si="43"/>
        <v>0</v>
      </c>
      <c r="M210" s="64">
        <f t="shared" si="43"/>
        <v>167073</v>
      </c>
      <c r="N210" s="119">
        <f t="shared" si="43"/>
        <v>154206.61684076925</v>
      </c>
    </row>
    <row r="211" spans="1:14" x14ac:dyDescent="0.3">
      <c r="A211" s="101"/>
      <c r="B211" s="96">
        <f t="shared" si="42"/>
        <v>196</v>
      </c>
      <c r="C211" s="81"/>
      <c r="D211" s="96"/>
      <c r="E211" s="81"/>
      <c r="F211" s="103"/>
      <c r="G211" s="63"/>
      <c r="H211" s="63"/>
      <c r="I211" s="63"/>
      <c r="J211" s="63"/>
      <c r="K211" s="63"/>
      <c r="L211" s="63"/>
      <c r="M211" s="63"/>
      <c r="N211" s="117"/>
    </row>
    <row r="212" spans="1:14" x14ac:dyDescent="0.3">
      <c r="A212" s="101"/>
      <c r="B212" s="96">
        <f t="shared" si="42"/>
        <v>197</v>
      </c>
      <c r="C212" s="81"/>
      <c r="D212" s="96"/>
      <c r="E212" s="81"/>
      <c r="F212" s="99" t="s">
        <v>517</v>
      </c>
      <c r="G212" s="63"/>
      <c r="H212" s="63"/>
      <c r="I212" s="63"/>
      <c r="J212" s="63"/>
      <c r="K212" s="63"/>
      <c r="L212" s="63"/>
      <c r="M212" s="63"/>
      <c r="N212" s="117"/>
    </row>
    <row r="213" spans="1:14" x14ac:dyDescent="0.3">
      <c r="A213" s="101"/>
      <c r="B213" s="96">
        <f t="shared" si="42"/>
        <v>198</v>
      </c>
      <c r="C213" s="81"/>
      <c r="D213" s="96" t="str">
        <f>LEFT(F213,3)</f>
        <v>341</v>
      </c>
      <c r="E213" s="81"/>
      <c r="F213" s="100" t="s">
        <v>496</v>
      </c>
      <c r="G213" s="63">
        <v>15070</v>
      </c>
      <c r="H213" s="63">
        <v>183</v>
      </c>
      <c r="I213" s="63">
        <v>-19</v>
      </c>
      <c r="J213" s="63">
        <v>-6</v>
      </c>
      <c r="K213" s="63">
        <v>0</v>
      </c>
      <c r="L213" s="63">
        <v>0</v>
      </c>
      <c r="M213" s="63">
        <f>SUM(G213,H213,I213,J213,K213,L213)+1</f>
        <v>15229</v>
      </c>
      <c r="N213" s="118">
        <v>15159.786364615382</v>
      </c>
    </row>
    <row r="214" spans="1:14" x14ac:dyDescent="0.3">
      <c r="A214" s="101"/>
      <c r="B214" s="96">
        <f t="shared" si="42"/>
        <v>199</v>
      </c>
      <c r="C214" s="81"/>
      <c r="D214" s="96" t="str">
        <f t="shared" ref="D214:D219" si="44">LEFT(F214,3)</f>
        <v>342</v>
      </c>
      <c r="E214" s="81"/>
      <c r="F214" s="100" t="s">
        <v>497</v>
      </c>
      <c r="G214" s="63">
        <v>7561</v>
      </c>
      <c r="H214" s="63">
        <v>299</v>
      </c>
      <c r="I214" s="63">
        <v>-76</v>
      </c>
      <c r="J214" s="63">
        <v>-8</v>
      </c>
      <c r="K214" s="63">
        <v>43</v>
      </c>
      <c r="L214" s="63">
        <v>0</v>
      </c>
      <c r="M214" s="63">
        <f>SUM(G214,H214,I214,J214,K214,L214)+1+1</f>
        <v>7821</v>
      </c>
      <c r="N214" s="118">
        <v>7710.6004300000004</v>
      </c>
    </row>
    <row r="215" spans="1:14" x14ac:dyDescent="0.3">
      <c r="A215" s="101"/>
      <c r="B215" s="96">
        <f t="shared" si="42"/>
        <v>200</v>
      </c>
      <c r="C215" s="81"/>
      <c r="D215" s="96" t="str">
        <f t="shared" si="44"/>
        <v>343</v>
      </c>
      <c r="E215" s="81"/>
      <c r="F215" s="100" t="s">
        <v>498</v>
      </c>
      <c r="G215" s="63">
        <v>-3980</v>
      </c>
      <c r="H215" s="63">
        <v>6100</v>
      </c>
      <c r="I215" s="63">
        <v>-115</v>
      </c>
      <c r="J215" s="63">
        <v>-15</v>
      </c>
      <c r="K215" s="63">
        <v>-11791</v>
      </c>
      <c r="L215" s="63">
        <v>0</v>
      </c>
      <c r="M215" s="63">
        <f>SUM(G215,H215,I215,J215,K215,L215)</f>
        <v>-9801</v>
      </c>
      <c r="N215" s="118">
        <v>-4606.2425999999996</v>
      </c>
    </row>
    <row r="216" spans="1:14" x14ac:dyDescent="0.3">
      <c r="A216" s="101"/>
      <c r="B216" s="96">
        <f t="shared" si="42"/>
        <v>201</v>
      </c>
      <c r="C216" s="81"/>
      <c r="D216" s="96" t="str">
        <f>LEFT(F216,5)</f>
        <v>343.1</v>
      </c>
      <c r="E216" s="81"/>
      <c r="F216" s="100" t="s">
        <v>506</v>
      </c>
      <c r="G216" s="63">
        <v>4676</v>
      </c>
      <c r="H216" s="63">
        <v>8233</v>
      </c>
      <c r="I216" s="63">
        <v>0</v>
      </c>
      <c r="J216" s="63">
        <v>0</v>
      </c>
      <c r="K216" s="63">
        <v>0</v>
      </c>
      <c r="L216" s="63">
        <v>0</v>
      </c>
      <c r="M216" s="63">
        <f>SUM(G216,H216,I216,J216,K216,L216)+1</f>
        <v>12910</v>
      </c>
      <c r="N216" s="118">
        <v>8793.0067799999997</v>
      </c>
    </row>
    <row r="217" spans="1:14" x14ac:dyDescent="0.3">
      <c r="A217" s="101"/>
      <c r="B217" s="96">
        <f t="shared" si="42"/>
        <v>202</v>
      </c>
      <c r="C217" s="81"/>
      <c r="D217" s="96" t="str">
        <f t="shared" si="44"/>
        <v>344</v>
      </c>
      <c r="E217" s="81"/>
      <c r="F217" s="100" t="s">
        <v>499</v>
      </c>
      <c r="G217" s="63">
        <v>15879</v>
      </c>
      <c r="H217" s="63">
        <v>1082</v>
      </c>
      <c r="I217" s="63">
        <v>-14</v>
      </c>
      <c r="J217" s="63">
        <v>0</v>
      </c>
      <c r="K217" s="63">
        <v>0</v>
      </c>
      <c r="L217" s="63">
        <v>0</v>
      </c>
      <c r="M217" s="63">
        <f>SUM(G217,H217,I217,J217,K217,L217)+1</f>
        <v>16948</v>
      </c>
      <c r="N217" s="118">
        <v>16419.293496153849</v>
      </c>
    </row>
    <row r="218" spans="1:14" x14ac:dyDescent="0.3">
      <c r="A218" s="101"/>
      <c r="B218" s="96">
        <f t="shared" si="42"/>
        <v>203</v>
      </c>
      <c r="C218" s="81"/>
      <c r="D218" s="96" t="str">
        <f t="shared" si="44"/>
        <v>345</v>
      </c>
      <c r="E218" s="81"/>
      <c r="F218" s="100" t="s">
        <v>500</v>
      </c>
      <c r="G218" s="63">
        <v>7524</v>
      </c>
      <c r="H218" s="63">
        <v>709</v>
      </c>
      <c r="I218" s="63">
        <v>-61</v>
      </c>
      <c r="J218" s="63">
        <v>-9</v>
      </c>
      <c r="K218" s="63">
        <v>0</v>
      </c>
      <c r="L218" s="63">
        <v>0</v>
      </c>
      <c r="M218" s="63">
        <f>SUM(G218,H218,I218,J218,K218,L218)+1</f>
        <v>8164</v>
      </c>
      <c r="N218" s="118">
        <v>7871.9174915384592</v>
      </c>
    </row>
    <row r="219" spans="1:14" x14ac:dyDescent="0.3">
      <c r="A219" s="101"/>
      <c r="B219" s="96">
        <f t="shared" si="42"/>
        <v>204</v>
      </c>
      <c r="C219" s="81"/>
      <c r="D219" s="96" t="str">
        <f t="shared" si="44"/>
        <v>346</v>
      </c>
      <c r="E219" s="81"/>
      <c r="F219" s="100" t="s">
        <v>501</v>
      </c>
      <c r="G219" s="63">
        <v>1421</v>
      </c>
      <c r="H219" s="63">
        <v>104</v>
      </c>
      <c r="I219" s="63">
        <v>0</v>
      </c>
      <c r="J219" s="63">
        <v>0</v>
      </c>
      <c r="K219" s="63">
        <v>0</v>
      </c>
      <c r="L219" s="63">
        <v>0</v>
      </c>
      <c r="M219" s="63">
        <f>SUM(G219,H219,I219,J219,K219,L219)</f>
        <v>1525</v>
      </c>
      <c r="N219" s="118">
        <v>1473.4798200000002</v>
      </c>
    </row>
    <row r="220" spans="1:14" x14ac:dyDescent="0.3">
      <c r="A220" s="101"/>
      <c r="B220" s="96">
        <f t="shared" si="42"/>
        <v>205</v>
      </c>
      <c r="C220" s="81"/>
      <c r="D220" s="96"/>
      <c r="E220" s="81"/>
      <c r="F220" s="103" t="s">
        <v>766</v>
      </c>
      <c r="G220" s="64">
        <f t="shared" ref="G220:L220" si="45">SUM(G213:G219)</f>
        <v>48151</v>
      </c>
      <c r="H220" s="64">
        <f t="shared" si="45"/>
        <v>16710</v>
      </c>
      <c r="I220" s="64">
        <f t="shared" si="45"/>
        <v>-285</v>
      </c>
      <c r="J220" s="64">
        <f t="shared" si="45"/>
        <v>-38</v>
      </c>
      <c r="K220" s="64">
        <f t="shared" si="45"/>
        <v>-11748</v>
      </c>
      <c r="L220" s="64">
        <f t="shared" si="45"/>
        <v>0</v>
      </c>
      <c r="M220" s="64">
        <f>SUM(M213:M219)-2</f>
        <v>52794</v>
      </c>
      <c r="N220" s="119">
        <f t="shared" ref="N220" si="46">SUM(N213:N219)</f>
        <v>52821.841782307689</v>
      </c>
    </row>
    <row r="221" spans="1:14" x14ac:dyDescent="0.3">
      <c r="A221" s="101"/>
      <c r="B221" s="96">
        <f t="shared" si="42"/>
        <v>206</v>
      </c>
      <c r="C221" s="81"/>
      <c r="D221" s="96"/>
      <c r="E221" s="81"/>
      <c r="F221" s="103"/>
      <c r="G221" s="63"/>
      <c r="H221" s="63"/>
      <c r="I221" s="63"/>
      <c r="J221" s="63"/>
      <c r="K221" s="63"/>
      <c r="L221" s="63"/>
      <c r="M221" s="63"/>
      <c r="N221" s="117"/>
    </row>
    <row r="222" spans="1:14" x14ac:dyDescent="0.3">
      <c r="A222" s="101"/>
      <c r="B222" s="96">
        <f t="shared" si="42"/>
        <v>207</v>
      </c>
      <c r="C222" s="81"/>
      <c r="D222" s="96"/>
      <c r="E222" s="81"/>
      <c r="F222" s="99" t="s">
        <v>518</v>
      </c>
      <c r="G222" s="63"/>
      <c r="H222" s="63"/>
      <c r="I222" s="63"/>
      <c r="J222" s="63"/>
      <c r="K222" s="63"/>
      <c r="L222" s="63"/>
      <c r="M222" s="63"/>
      <c r="N222" s="117"/>
    </row>
    <row r="223" spans="1:14" x14ac:dyDescent="0.3">
      <c r="A223" s="101"/>
      <c r="B223" s="96">
        <f t="shared" si="42"/>
        <v>208</v>
      </c>
      <c r="C223" s="81"/>
      <c r="D223" s="96" t="str">
        <f>LEFT(F223,3)</f>
        <v>341</v>
      </c>
      <c r="E223" s="81"/>
      <c r="F223" s="100" t="s">
        <v>496</v>
      </c>
      <c r="G223" s="63">
        <v>6875</v>
      </c>
      <c r="H223" s="63">
        <v>196</v>
      </c>
      <c r="I223" s="63">
        <v>-44</v>
      </c>
      <c r="J223" s="63">
        <v>-7</v>
      </c>
      <c r="K223" s="63">
        <v>0</v>
      </c>
      <c r="L223" s="63">
        <v>0</v>
      </c>
      <c r="M223" s="63">
        <f>SUM(G223,H223,I223,J223,K223,L223)-1</f>
        <v>7019</v>
      </c>
      <c r="N223" s="118">
        <v>6968.0572699999993</v>
      </c>
    </row>
    <row r="224" spans="1:14" x14ac:dyDescent="0.3">
      <c r="A224" s="101"/>
      <c r="B224" s="96">
        <f t="shared" si="42"/>
        <v>209</v>
      </c>
      <c r="C224" s="81"/>
      <c r="D224" s="96" t="str">
        <f t="shared" ref="D224:D229" si="47">LEFT(F224,3)</f>
        <v>342</v>
      </c>
      <c r="E224" s="81"/>
      <c r="F224" s="100" t="s">
        <v>497</v>
      </c>
      <c r="G224" s="63">
        <v>11762</v>
      </c>
      <c r="H224" s="63">
        <v>-720</v>
      </c>
      <c r="I224" s="63">
        <v>-27</v>
      </c>
      <c r="J224" s="63">
        <v>0</v>
      </c>
      <c r="K224" s="63">
        <v>0</v>
      </c>
      <c r="L224" s="63">
        <v>0</v>
      </c>
      <c r="M224" s="63">
        <f t="shared" ref="M224:M229" si="48">SUM(G224,H224,I224,J224,K224,L224)</f>
        <v>11015</v>
      </c>
      <c r="N224" s="118">
        <v>11400.119268461538</v>
      </c>
    </row>
    <row r="225" spans="1:14" x14ac:dyDescent="0.3">
      <c r="A225" s="101"/>
      <c r="B225" s="96">
        <f t="shared" si="42"/>
        <v>210</v>
      </c>
      <c r="C225" s="81"/>
      <c r="D225" s="96" t="str">
        <f t="shared" si="47"/>
        <v>343</v>
      </c>
      <c r="E225" s="81"/>
      <c r="F225" s="100" t="s">
        <v>498</v>
      </c>
      <c r="G225" s="63">
        <v>19135</v>
      </c>
      <c r="H225" s="63">
        <v>7273</v>
      </c>
      <c r="I225" s="63">
        <v>-359</v>
      </c>
      <c r="J225" s="63">
        <v>-3</v>
      </c>
      <c r="K225" s="63">
        <v>20</v>
      </c>
      <c r="L225" s="63">
        <v>0</v>
      </c>
      <c r="M225" s="63">
        <f t="shared" si="48"/>
        <v>26066</v>
      </c>
      <c r="N225" s="118">
        <v>22628.332243076926</v>
      </c>
    </row>
    <row r="226" spans="1:14" x14ac:dyDescent="0.3">
      <c r="A226" s="101"/>
      <c r="B226" s="96">
        <f t="shared" si="42"/>
        <v>211</v>
      </c>
      <c r="C226" s="81"/>
      <c r="D226" s="96" t="str">
        <f>LEFT(F226,5)</f>
        <v>343.1</v>
      </c>
      <c r="E226" s="81"/>
      <c r="F226" s="100" t="s">
        <v>506</v>
      </c>
      <c r="G226" s="63">
        <v>5049</v>
      </c>
      <c r="H226" s="63">
        <v>4386</v>
      </c>
      <c r="I226" s="63">
        <v>0</v>
      </c>
      <c r="J226" s="63">
        <v>0</v>
      </c>
      <c r="K226" s="63">
        <v>0</v>
      </c>
      <c r="L226" s="63">
        <v>0</v>
      </c>
      <c r="M226" s="63">
        <f t="shared" si="48"/>
        <v>9435</v>
      </c>
      <c r="N226" s="118">
        <v>7242.0056000000004</v>
      </c>
    </row>
    <row r="227" spans="1:14" x14ac:dyDescent="0.3">
      <c r="A227" s="101"/>
      <c r="B227" s="96">
        <f t="shared" si="42"/>
        <v>212</v>
      </c>
      <c r="C227" s="81"/>
      <c r="D227" s="96" t="str">
        <f t="shared" si="47"/>
        <v>344</v>
      </c>
      <c r="E227" s="81"/>
      <c r="F227" s="100" t="s">
        <v>499</v>
      </c>
      <c r="G227" s="63">
        <v>30126</v>
      </c>
      <c r="H227" s="63">
        <v>1148</v>
      </c>
      <c r="I227" s="63">
        <v>0</v>
      </c>
      <c r="J227" s="63">
        <v>0</v>
      </c>
      <c r="K227" s="63">
        <v>0</v>
      </c>
      <c r="L227" s="63">
        <v>0</v>
      </c>
      <c r="M227" s="63">
        <f t="shared" si="48"/>
        <v>31274</v>
      </c>
      <c r="N227" s="118">
        <v>30699.600149999998</v>
      </c>
    </row>
    <row r="228" spans="1:14" x14ac:dyDescent="0.3">
      <c r="A228" s="101"/>
      <c r="B228" s="96">
        <f t="shared" si="42"/>
        <v>213</v>
      </c>
      <c r="C228" s="81"/>
      <c r="D228" s="96" t="str">
        <f t="shared" si="47"/>
        <v>345</v>
      </c>
      <c r="E228" s="81"/>
      <c r="F228" s="100" t="s">
        <v>500</v>
      </c>
      <c r="G228" s="63">
        <v>14381</v>
      </c>
      <c r="H228" s="63">
        <v>420</v>
      </c>
      <c r="I228" s="63">
        <v>-529</v>
      </c>
      <c r="J228" s="63">
        <v>0</v>
      </c>
      <c r="K228" s="63">
        <v>0</v>
      </c>
      <c r="L228" s="63">
        <v>0</v>
      </c>
      <c r="M228" s="63">
        <f t="shared" si="48"/>
        <v>14272</v>
      </c>
      <c r="N228" s="118">
        <v>14429.14341153846</v>
      </c>
    </row>
    <row r="229" spans="1:14" x14ac:dyDescent="0.3">
      <c r="A229" s="101"/>
      <c r="B229" s="96">
        <f t="shared" si="42"/>
        <v>214</v>
      </c>
      <c r="C229" s="81"/>
      <c r="D229" s="96" t="str">
        <f t="shared" si="47"/>
        <v>346</v>
      </c>
      <c r="E229" s="81"/>
      <c r="F229" s="100" t="s">
        <v>501</v>
      </c>
      <c r="G229" s="63">
        <v>871</v>
      </c>
      <c r="H229" s="63">
        <v>71</v>
      </c>
      <c r="I229" s="63">
        <v>0</v>
      </c>
      <c r="J229" s="63">
        <v>0</v>
      </c>
      <c r="K229" s="63">
        <v>0</v>
      </c>
      <c r="L229" s="63">
        <v>0</v>
      </c>
      <c r="M229" s="63">
        <f t="shared" si="48"/>
        <v>942</v>
      </c>
      <c r="N229" s="118">
        <v>906.56005000000016</v>
      </c>
    </row>
    <row r="230" spans="1:14" x14ac:dyDescent="0.3">
      <c r="A230" s="101"/>
      <c r="B230" s="96">
        <f t="shared" si="42"/>
        <v>215</v>
      </c>
      <c r="C230" s="81"/>
      <c r="D230" s="96"/>
      <c r="E230" s="81"/>
      <c r="F230" s="103" t="s">
        <v>767</v>
      </c>
      <c r="G230" s="64">
        <f t="shared" ref="G230:N230" si="49">SUM(G223:G229)</f>
        <v>88199</v>
      </c>
      <c r="H230" s="64">
        <f t="shared" si="49"/>
        <v>12774</v>
      </c>
      <c r="I230" s="64">
        <f t="shared" si="49"/>
        <v>-959</v>
      </c>
      <c r="J230" s="64">
        <f t="shared" si="49"/>
        <v>-10</v>
      </c>
      <c r="K230" s="64">
        <f t="shared" si="49"/>
        <v>20</v>
      </c>
      <c r="L230" s="64">
        <f t="shared" si="49"/>
        <v>0</v>
      </c>
      <c r="M230" s="64">
        <f t="shared" si="49"/>
        <v>100023</v>
      </c>
      <c r="N230" s="119">
        <f t="shared" si="49"/>
        <v>94273.817993076926</v>
      </c>
    </row>
    <row r="231" spans="1:14" x14ac:dyDescent="0.3">
      <c r="A231" s="101"/>
      <c r="B231" s="96">
        <f t="shared" si="42"/>
        <v>216</v>
      </c>
      <c r="C231" s="81"/>
      <c r="D231" s="96"/>
      <c r="E231" s="81"/>
      <c r="F231" s="103"/>
      <c r="G231" s="63"/>
      <c r="H231" s="63"/>
      <c r="I231" s="63"/>
      <c r="J231" s="63"/>
      <c r="K231" s="63"/>
      <c r="L231" s="63"/>
      <c r="M231" s="63"/>
      <c r="N231" s="117"/>
    </row>
    <row r="232" spans="1:14" x14ac:dyDescent="0.3">
      <c r="A232" s="101"/>
      <c r="B232" s="96">
        <f t="shared" si="42"/>
        <v>217</v>
      </c>
      <c r="C232" s="81"/>
      <c r="D232" s="96"/>
      <c r="E232" s="81"/>
      <c r="F232" s="99" t="s">
        <v>519</v>
      </c>
      <c r="G232" s="63"/>
      <c r="H232" s="63"/>
      <c r="I232" s="63"/>
      <c r="J232" s="63"/>
      <c r="K232" s="63"/>
      <c r="L232" s="63"/>
      <c r="M232" s="63"/>
      <c r="N232" s="117"/>
    </row>
    <row r="233" spans="1:14" x14ac:dyDescent="0.3">
      <c r="A233" s="101"/>
      <c r="B233" s="96">
        <f t="shared" si="42"/>
        <v>218</v>
      </c>
      <c r="C233" s="81"/>
      <c r="D233" s="96" t="str">
        <f>LEFT(F233,3)</f>
        <v>341</v>
      </c>
      <c r="E233" s="81"/>
      <c r="F233" s="100" t="s">
        <v>496</v>
      </c>
      <c r="G233" s="63">
        <v>7202</v>
      </c>
      <c r="H233" s="63">
        <v>267</v>
      </c>
      <c r="I233" s="63">
        <v>-9</v>
      </c>
      <c r="J233" s="63">
        <v>-2</v>
      </c>
      <c r="K233" s="63">
        <v>0</v>
      </c>
      <c r="L233" s="63">
        <v>0</v>
      </c>
      <c r="M233" s="63">
        <f>SUM(G233,H233,I233,J233,K233,L233)</f>
        <v>7458</v>
      </c>
      <c r="N233" s="118">
        <v>7328.2029730769236</v>
      </c>
    </row>
    <row r="234" spans="1:14" x14ac:dyDescent="0.3">
      <c r="A234" s="101"/>
      <c r="B234" s="96">
        <f t="shared" si="42"/>
        <v>219</v>
      </c>
      <c r="C234" s="81"/>
      <c r="D234" s="96" t="str">
        <f t="shared" ref="D234:D239" si="50">LEFT(F234,3)</f>
        <v>342</v>
      </c>
      <c r="E234" s="81"/>
      <c r="F234" s="100" t="s">
        <v>497</v>
      </c>
      <c r="G234" s="63">
        <v>3974</v>
      </c>
      <c r="H234" s="63">
        <v>172</v>
      </c>
      <c r="I234" s="63">
        <v>-20</v>
      </c>
      <c r="J234" s="63">
        <v>-4</v>
      </c>
      <c r="K234" s="63">
        <v>9</v>
      </c>
      <c r="L234" s="63">
        <v>0</v>
      </c>
      <c r="M234" s="63">
        <f>SUM(G234,H234,I234,J234,K234,L234)</f>
        <v>4131</v>
      </c>
      <c r="N234" s="118">
        <v>4054.4979515384621</v>
      </c>
    </row>
    <row r="235" spans="1:14" x14ac:dyDescent="0.3">
      <c r="A235" s="101"/>
      <c r="B235" s="96">
        <f t="shared" si="42"/>
        <v>220</v>
      </c>
      <c r="C235" s="81"/>
      <c r="D235" s="96" t="str">
        <f t="shared" si="50"/>
        <v>343</v>
      </c>
      <c r="E235" s="81"/>
      <c r="F235" s="100" t="s">
        <v>498</v>
      </c>
      <c r="G235" s="63">
        <v>32814</v>
      </c>
      <c r="H235" s="63">
        <v>6055</v>
      </c>
      <c r="I235" s="63">
        <v>-1170</v>
      </c>
      <c r="J235" s="63">
        <v>-413</v>
      </c>
      <c r="K235" s="63">
        <v>0</v>
      </c>
      <c r="L235" s="63">
        <v>0</v>
      </c>
      <c r="M235" s="63">
        <f>SUM(G235,H235,I235,J235,K235,L235)</f>
        <v>37286</v>
      </c>
      <c r="N235" s="118">
        <v>35007.938806153848</v>
      </c>
    </row>
    <row r="236" spans="1:14" x14ac:dyDescent="0.3">
      <c r="A236" s="101"/>
      <c r="B236" s="96">
        <f t="shared" si="42"/>
        <v>221</v>
      </c>
      <c r="C236" s="81"/>
      <c r="D236" s="96" t="str">
        <f>LEFT(F236,5)</f>
        <v>343.1</v>
      </c>
      <c r="E236" s="81"/>
      <c r="F236" s="100" t="s">
        <v>506</v>
      </c>
      <c r="G236" s="63">
        <v>-3149</v>
      </c>
      <c r="H236" s="63">
        <v>5257</v>
      </c>
      <c r="I236" s="63">
        <v>-454</v>
      </c>
      <c r="J236" s="63">
        <v>0</v>
      </c>
      <c r="K236" s="63">
        <v>0</v>
      </c>
      <c r="L236" s="63">
        <v>0</v>
      </c>
      <c r="M236" s="63">
        <f>SUM(G236,H236,I236,J236,K236,L236)</f>
        <v>1654</v>
      </c>
      <c r="N236" s="118">
        <v>17100.945650000001</v>
      </c>
    </row>
    <row r="237" spans="1:14" x14ac:dyDescent="0.3">
      <c r="A237" s="101"/>
      <c r="B237" s="96">
        <f t="shared" si="42"/>
        <v>222</v>
      </c>
      <c r="C237" s="81"/>
      <c r="D237" s="96" t="str">
        <f t="shared" si="50"/>
        <v>344</v>
      </c>
      <c r="E237" s="81"/>
      <c r="F237" s="100" t="s">
        <v>499</v>
      </c>
      <c r="G237" s="63">
        <v>16441</v>
      </c>
      <c r="H237" s="63">
        <v>1321</v>
      </c>
      <c r="I237" s="63">
        <v>0</v>
      </c>
      <c r="J237" s="63">
        <v>0</v>
      </c>
      <c r="K237" s="63">
        <v>0</v>
      </c>
      <c r="L237" s="63">
        <v>0</v>
      </c>
      <c r="M237" s="63">
        <f>SUM(G237,H237,I237,J237,K237,L237)-1</f>
        <v>17761</v>
      </c>
      <c r="N237" s="118">
        <v>11673.296553846156</v>
      </c>
    </row>
    <row r="238" spans="1:14" x14ac:dyDescent="0.3">
      <c r="A238" s="101"/>
      <c r="B238" s="96">
        <f t="shared" si="42"/>
        <v>223</v>
      </c>
      <c r="C238" s="81"/>
      <c r="D238" s="96" t="str">
        <f t="shared" si="50"/>
        <v>345</v>
      </c>
      <c r="E238" s="81"/>
      <c r="F238" s="100" t="s">
        <v>500</v>
      </c>
      <c r="G238" s="63">
        <v>11348</v>
      </c>
      <c r="H238" s="63">
        <v>677</v>
      </c>
      <c r="I238" s="63">
        <v>-104</v>
      </c>
      <c r="J238" s="63">
        <v>0</v>
      </c>
      <c r="K238" s="63">
        <v>0</v>
      </c>
      <c r="L238" s="63">
        <v>0</v>
      </c>
      <c r="M238" s="63">
        <f>SUM(G238,H238,I238,J238,K238,L238)-1</f>
        <v>11920</v>
      </c>
      <c r="N238" s="118">
        <v>2571.1898261538463</v>
      </c>
    </row>
    <row r="239" spans="1:14" x14ac:dyDescent="0.3">
      <c r="A239" s="101"/>
      <c r="B239" s="96">
        <f t="shared" si="42"/>
        <v>224</v>
      </c>
      <c r="C239" s="81"/>
      <c r="D239" s="96" t="str">
        <f t="shared" si="50"/>
        <v>346</v>
      </c>
      <c r="E239" s="81"/>
      <c r="F239" s="100" t="s">
        <v>501</v>
      </c>
      <c r="G239" s="63">
        <v>2428</v>
      </c>
      <c r="H239" s="63">
        <v>287</v>
      </c>
      <c r="I239" s="63">
        <v>0</v>
      </c>
      <c r="J239" s="63">
        <v>0</v>
      </c>
      <c r="K239" s="63">
        <v>0</v>
      </c>
      <c r="L239" s="63">
        <v>0</v>
      </c>
      <c r="M239" s="63">
        <f>SUM(G239,H239,I239,J239,K239,L239)</f>
        <v>2715</v>
      </c>
      <c r="N239" s="118">
        <v>-655.63605692307692</v>
      </c>
    </row>
    <row r="240" spans="1:14" x14ac:dyDescent="0.3">
      <c r="A240" s="101"/>
      <c r="B240" s="96">
        <f t="shared" si="42"/>
        <v>225</v>
      </c>
      <c r="C240" s="81"/>
      <c r="D240" s="96"/>
      <c r="E240" s="81"/>
      <c r="F240" s="103" t="s">
        <v>768</v>
      </c>
      <c r="G240" s="64">
        <f t="shared" ref="G240:N240" si="51">SUM(G233:G239)</f>
        <v>71058</v>
      </c>
      <c r="H240" s="64">
        <f t="shared" si="51"/>
        <v>14036</v>
      </c>
      <c r="I240" s="64">
        <f t="shared" si="51"/>
        <v>-1757</v>
      </c>
      <c r="J240" s="64">
        <f t="shared" si="51"/>
        <v>-419</v>
      </c>
      <c r="K240" s="64">
        <f t="shared" si="51"/>
        <v>9</v>
      </c>
      <c r="L240" s="64">
        <f t="shared" si="51"/>
        <v>0</v>
      </c>
      <c r="M240" s="64">
        <f t="shared" si="51"/>
        <v>82925</v>
      </c>
      <c r="N240" s="119">
        <f t="shared" si="51"/>
        <v>77080.43570384616</v>
      </c>
    </row>
    <row r="241" spans="1:14" x14ac:dyDescent="0.3">
      <c r="A241" s="101"/>
      <c r="B241" s="96">
        <f t="shared" si="42"/>
        <v>226</v>
      </c>
      <c r="C241" s="81"/>
      <c r="D241" s="96"/>
      <c r="E241" s="81"/>
      <c r="F241" s="103"/>
      <c r="G241" s="63"/>
      <c r="H241" s="63"/>
      <c r="I241" s="63"/>
      <c r="J241" s="63"/>
      <c r="K241" s="63"/>
      <c r="L241" s="63"/>
      <c r="M241" s="63"/>
      <c r="N241" s="117"/>
    </row>
    <row r="242" spans="1:14" x14ac:dyDescent="0.3">
      <c r="A242" s="101"/>
      <c r="B242" s="96">
        <f t="shared" si="42"/>
        <v>227</v>
      </c>
      <c r="C242" s="81"/>
      <c r="D242" s="96"/>
      <c r="E242" s="81"/>
      <c r="F242" s="99" t="s">
        <v>520</v>
      </c>
      <c r="G242" s="63"/>
      <c r="H242" s="63"/>
      <c r="I242" s="63"/>
      <c r="J242" s="63"/>
      <c r="K242" s="63"/>
      <c r="L242" s="63"/>
      <c r="M242" s="63"/>
      <c r="N242" s="117"/>
    </row>
    <row r="243" spans="1:14" x14ac:dyDescent="0.3">
      <c r="A243" s="101"/>
      <c r="B243" s="96">
        <f t="shared" si="42"/>
        <v>228</v>
      </c>
      <c r="C243" s="81"/>
      <c r="D243" s="96" t="str">
        <f>LEFT(F243,3)</f>
        <v>341</v>
      </c>
      <c r="E243" s="81"/>
      <c r="F243" s="100" t="s">
        <v>496</v>
      </c>
      <c r="G243" s="63">
        <v>3592</v>
      </c>
      <c r="H243" s="63">
        <v>113</v>
      </c>
      <c r="I243" s="63">
        <v>0</v>
      </c>
      <c r="J243" s="63">
        <v>0</v>
      </c>
      <c r="K243" s="63">
        <v>0</v>
      </c>
      <c r="L243" s="63">
        <v>0</v>
      </c>
      <c r="M243" s="63">
        <f t="shared" ref="M243:M248" si="52">SUM(G243,H243,I243,J243,K243,L243)</f>
        <v>3705</v>
      </c>
      <c r="N243" s="118">
        <v>3647.904408461538</v>
      </c>
    </row>
    <row r="244" spans="1:14" x14ac:dyDescent="0.3">
      <c r="A244" s="101"/>
      <c r="B244" s="96">
        <f t="shared" si="42"/>
        <v>229</v>
      </c>
      <c r="C244" s="81"/>
      <c r="D244" s="96" t="str">
        <f t="shared" ref="D244:D248" si="53">LEFT(F244,3)</f>
        <v>342</v>
      </c>
      <c r="E244" s="81"/>
      <c r="F244" s="100" t="s">
        <v>497</v>
      </c>
      <c r="G244" s="63">
        <v>3389</v>
      </c>
      <c r="H244" s="63">
        <v>-210</v>
      </c>
      <c r="I244" s="63">
        <v>0</v>
      </c>
      <c r="J244" s="63">
        <v>0</v>
      </c>
      <c r="K244" s="63">
        <v>0</v>
      </c>
      <c r="L244" s="63">
        <v>0</v>
      </c>
      <c r="M244" s="63">
        <f t="shared" si="52"/>
        <v>3179</v>
      </c>
      <c r="N244" s="118">
        <v>3283.74053</v>
      </c>
    </row>
    <row r="245" spans="1:14" x14ac:dyDescent="0.3">
      <c r="A245" s="101"/>
      <c r="B245" s="96">
        <f t="shared" si="42"/>
        <v>230</v>
      </c>
      <c r="C245" s="81"/>
      <c r="D245" s="96" t="str">
        <f t="shared" si="53"/>
        <v>343</v>
      </c>
      <c r="E245" s="81"/>
      <c r="F245" s="100" t="s">
        <v>498</v>
      </c>
      <c r="G245" s="63">
        <v>18341</v>
      </c>
      <c r="H245" s="63">
        <v>1792</v>
      </c>
      <c r="I245" s="63">
        <v>-46</v>
      </c>
      <c r="J245" s="63">
        <v>0</v>
      </c>
      <c r="K245" s="63">
        <v>0</v>
      </c>
      <c r="L245" s="63">
        <v>0</v>
      </c>
      <c r="M245" s="63">
        <f t="shared" si="52"/>
        <v>20087</v>
      </c>
      <c r="N245" s="118">
        <v>19212.797779230768</v>
      </c>
    </row>
    <row r="246" spans="1:14" x14ac:dyDescent="0.3">
      <c r="A246" s="101"/>
      <c r="B246" s="96">
        <f t="shared" si="42"/>
        <v>231</v>
      </c>
      <c r="C246" s="81"/>
      <c r="D246" s="96" t="str">
        <f t="shared" si="53"/>
        <v>344</v>
      </c>
      <c r="E246" s="81"/>
      <c r="F246" s="100" t="s">
        <v>499</v>
      </c>
      <c r="G246" s="63">
        <v>4132</v>
      </c>
      <c r="H246" s="63">
        <v>165</v>
      </c>
      <c r="I246" s="63">
        <v>0</v>
      </c>
      <c r="J246" s="63">
        <v>0</v>
      </c>
      <c r="K246" s="63">
        <v>0</v>
      </c>
      <c r="L246" s="63">
        <v>0</v>
      </c>
      <c r="M246" s="63">
        <f t="shared" si="52"/>
        <v>4297</v>
      </c>
      <c r="N246" s="118">
        <v>4214.1253669230764</v>
      </c>
    </row>
    <row r="247" spans="1:14" x14ac:dyDescent="0.3">
      <c r="A247" s="101"/>
      <c r="B247" s="96">
        <f t="shared" si="42"/>
        <v>232</v>
      </c>
      <c r="C247" s="81"/>
      <c r="D247" s="96" t="str">
        <f t="shared" si="53"/>
        <v>345</v>
      </c>
      <c r="E247" s="81"/>
      <c r="F247" s="100" t="s">
        <v>500</v>
      </c>
      <c r="G247" s="63">
        <v>3621</v>
      </c>
      <c r="H247" s="63">
        <v>329</v>
      </c>
      <c r="I247" s="63">
        <v>-44</v>
      </c>
      <c r="J247" s="63">
        <v>0</v>
      </c>
      <c r="K247" s="63">
        <v>0</v>
      </c>
      <c r="L247" s="63">
        <v>0</v>
      </c>
      <c r="M247" s="63">
        <f t="shared" si="52"/>
        <v>3906</v>
      </c>
      <c r="N247" s="118">
        <v>3751.0290415384611</v>
      </c>
    </row>
    <row r="248" spans="1:14" x14ac:dyDescent="0.3">
      <c r="A248" s="101"/>
      <c r="B248" s="96">
        <f t="shared" si="42"/>
        <v>233</v>
      </c>
      <c r="C248" s="81"/>
      <c r="D248" s="96" t="str">
        <f t="shared" si="53"/>
        <v>346</v>
      </c>
      <c r="E248" s="81"/>
      <c r="F248" s="100" t="s">
        <v>501</v>
      </c>
      <c r="G248" s="63">
        <v>1238</v>
      </c>
      <c r="H248" s="63">
        <v>108</v>
      </c>
      <c r="I248" s="63">
        <v>-29</v>
      </c>
      <c r="J248" s="63">
        <v>-1</v>
      </c>
      <c r="K248" s="63">
        <v>0</v>
      </c>
      <c r="L248" s="63">
        <v>-1</v>
      </c>
      <c r="M248" s="63">
        <f t="shared" si="52"/>
        <v>1315</v>
      </c>
      <c r="N248" s="118">
        <v>1263.7936269230768</v>
      </c>
    </row>
    <row r="249" spans="1:14" x14ac:dyDescent="0.3">
      <c r="A249" s="101"/>
      <c r="B249" s="96">
        <f t="shared" si="42"/>
        <v>234</v>
      </c>
      <c r="C249" s="81"/>
      <c r="D249" s="96"/>
      <c r="E249" s="81"/>
      <c r="F249" s="103" t="s">
        <v>769</v>
      </c>
      <c r="G249" s="64">
        <f t="shared" ref="G249:N249" si="54">SUM(G243:G248)</f>
        <v>34313</v>
      </c>
      <c r="H249" s="64">
        <f t="shared" si="54"/>
        <v>2297</v>
      </c>
      <c r="I249" s="64">
        <f t="shared" si="54"/>
        <v>-119</v>
      </c>
      <c r="J249" s="64">
        <f t="shared" si="54"/>
        <v>-1</v>
      </c>
      <c r="K249" s="64">
        <f t="shared" si="54"/>
        <v>0</v>
      </c>
      <c r="L249" s="64">
        <f t="shared" si="54"/>
        <v>-1</v>
      </c>
      <c r="M249" s="64">
        <f t="shared" si="54"/>
        <v>36489</v>
      </c>
      <c r="N249" s="119">
        <f t="shared" si="54"/>
        <v>35373.390753076921</v>
      </c>
    </row>
    <row r="250" spans="1:14" x14ac:dyDescent="0.3">
      <c r="A250" s="101"/>
      <c r="B250" s="96">
        <f t="shared" si="42"/>
        <v>235</v>
      </c>
      <c r="C250" s="81"/>
      <c r="D250" s="96"/>
      <c r="E250" s="81"/>
      <c r="F250" s="103"/>
      <c r="G250" s="63"/>
      <c r="H250" s="63"/>
      <c r="I250" s="63"/>
      <c r="J250" s="63"/>
      <c r="K250" s="63"/>
      <c r="L250" s="63"/>
      <c r="M250" s="63"/>
      <c r="N250" s="117"/>
    </row>
    <row r="251" spans="1:14" x14ac:dyDescent="0.3">
      <c r="A251" s="101"/>
      <c r="B251" s="96">
        <f t="shared" si="42"/>
        <v>236</v>
      </c>
      <c r="C251" s="81"/>
      <c r="D251" s="96"/>
      <c r="E251" s="81"/>
      <c r="F251" s="99" t="s">
        <v>521</v>
      </c>
      <c r="G251" s="63"/>
      <c r="H251" s="63"/>
      <c r="I251" s="63"/>
      <c r="J251" s="63"/>
      <c r="K251" s="63"/>
      <c r="L251" s="63"/>
      <c r="M251" s="63"/>
      <c r="N251" s="117"/>
    </row>
    <row r="252" spans="1:14" x14ac:dyDescent="0.3">
      <c r="A252" s="101"/>
      <c r="B252" s="96">
        <f t="shared" si="42"/>
        <v>237</v>
      </c>
      <c r="C252" s="81"/>
      <c r="D252" s="96" t="str">
        <f t="shared" ref="D252:D258" si="55">LEFT(F252,3)</f>
        <v>341</v>
      </c>
      <c r="E252" s="81"/>
      <c r="F252" s="100" t="s">
        <v>496</v>
      </c>
      <c r="G252" s="63">
        <v>7359</v>
      </c>
      <c r="H252" s="63">
        <v>182</v>
      </c>
      <c r="I252" s="63">
        <v>0</v>
      </c>
      <c r="J252" s="63">
        <v>0</v>
      </c>
      <c r="K252" s="63">
        <v>0</v>
      </c>
      <c r="L252" s="63">
        <v>0</v>
      </c>
      <c r="M252" s="63">
        <f>SUM(G252,H252,I252,J252,K252,L252)</f>
        <v>7541</v>
      </c>
      <c r="N252" s="118">
        <v>7449.8154100000011</v>
      </c>
    </row>
    <row r="253" spans="1:14" x14ac:dyDescent="0.3">
      <c r="A253" s="101"/>
      <c r="B253" s="96">
        <f t="shared" si="42"/>
        <v>238</v>
      </c>
      <c r="C253" s="81"/>
      <c r="D253" s="96" t="str">
        <f t="shared" si="55"/>
        <v>342</v>
      </c>
      <c r="E253" s="81"/>
      <c r="F253" s="100" t="s">
        <v>497</v>
      </c>
      <c r="G253" s="63">
        <v>5387</v>
      </c>
      <c r="H253" s="63">
        <v>197</v>
      </c>
      <c r="I253" s="63">
        <v>-6</v>
      </c>
      <c r="J253" s="63">
        <v>0</v>
      </c>
      <c r="K253" s="63">
        <v>0</v>
      </c>
      <c r="L253" s="63">
        <v>0</v>
      </c>
      <c r="M253" s="63">
        <f>SUM(G253,H253,I253,J253,K253,L253)</f>
        <v>5578</v>
      </c>
      <c r="N253" s="118">
        <v>5485.1120392307694</v>
      </c>
    </row>
    <row r="254" spans="1:14" x14ac:dyDescent="0.3">
      <c r="A254" s="101"/>
      <c r="B254" s="96">
        <f t="shared" si="42"/>
        <v>239</v>
      </c>
      <c r="C254" s="81"/>
      <c r="D254" s="96" t="str">
        <f t="shared" si="55"/>
        <v>343</v>
      </c>
      <c r="E254" s="81"/>
      <c r="F254" s="100" t="s">
        <v>498</v>
      </c>
      <c r="G254" s="63">
        <v>43718</v>
      </c>
      <c r="H254" s="63">
        <v>2349</v>
      </c>
      <c r="I254" s="63">
        <v>-3908</v>
      </c>
      <c r="J254" s="63">
        <v>-190</v>
      </c>
      <c r="K254" s="63">
        <v>0</v>
      </c>
      <c r="L254" s="63">
        <v>0</v>
      </c>
      <c r="M254" s="63">
        <f>SUM(G254,H254,I254,J254,K254,L254)</f>
        <v>41969</v>
      </c>
      <c r="N254" s="118">
        <v>43647.348269230773</v>
      </c>
    </row>
    <row r="255" spans="1:14" x14ac:dyDescent="0.3">
      <c r="A255" s="101"/>
      <c r="B255" s="96">
        <f t="shared" si="42"/>
        <v>240</v>
      </c>
      <c r="C255" s="81"/>
      <c r="D255" s="96" t="str">
        <f>LEFT(F255,5)</f>
        <v>343.1</v>
      </c>
      <c r="E255" s="81"/>
      <c r="F255" s="100" t="s">
        <v>506</v>
      </c>
      <c r="G255" s="63">
        <v>70</v>
      </c>
      <c r="H255" s="63">
        <v>197</v>
      </c>
      <c r="I255" s="63">
        <v>0</v>
      </c>
      <c r="J255" s="63">
        <v>0</v>
      </c>
      <c r="K255" s="63">
        <v>0</v>
      </c>
      <c r="L255" s="63">
        <v>0</v>
      </c>
      <c r="M255" s="63">
        <f>SUM(G255,H255,I255,J255,K255,L255)-1</f>
        <v>266</v>
      </c>
      <c r="N255" s="118">
        <v>154.00338615384615</v>
      </c>
    </row>
    <row r="256" spans="1:14" x14ac:dyDescent="0.3">
      <c r="A256" s="101"/>
      <c r="B256" s="96">
        <f t="shared" si="42"/>
        <v>241</v>
      </c>
      <c r="C256" s="81"/>
      <c r="D256" s="96" t="str">
        <f t="shared" si="55"/>
        <v>344</v>
      </c>
      <c r="E256" s="81"/>
      <c r="F256" s="100" t="s">
        <v>499</v>
      </c>
      <c r="G256" s="63">
        <v>12503</v>
      </c>
      <c r="H256" s="63">
        <v>412</v>
      </c>
      <c r="I256" s="63">
        <v>-476</v>
      </c>
      <c r="J256" s="63">
        <v>0</v>
      </c>
      <c r="K256" s="63">
        <v>0</v>
      </c>
      <c r="L256" s="63">
        <v>0</v>
      </c>
      <c r="M256" s="63">
        <f>SUM(G256,H256,I256,J256,K256,L256)-1</f>
        <v>12438</v>
      </c>
      <c r="N256" s="118">
        <v>12487.787541538461</v>
      </c>
    </row>
    <row r="257" spans="1:14" x14ac:dyDescent="0.3">
      <c r="A257" s="101"/>
      <c r="B257" s="96">
        <f t="shared" si="42"/>
        <v>242</v>
      </c>
      <c r="C257" s="81"/>
      <c r="D257" s="96" t="str">
        <f t="shared" si="55"/>
        <v>345</v>
      </c>
      <c r="E257" s="81"/>
      <c r="F257" s="100" t="s">
        <v>500</v>
      </c>
      <c r="G257" s="63">
        <v>4070</v>
      </c>
      <c r="H257" s="63">
        <v>245</v>
      </c>
      <c r="I257" s="63">
        <v>-628</v>
      </c>
      <c r="J257" s="63">
        <v>0</v>
      </c>
      <c r="K257" s="63">
        <v>0</v>
      </c>
      <c r="L257" s="63">
        <v>0</v>
      </c>
      <c r="M257" s="63">
        <f>SUM(G257,H257,I257,J257,K257,L257)</f>
        <v>3687</v>
      </c>
      <c r="N257" s="118">
        <v>4112.660996153847</v>
      </c>
    </row>
    <row r="258" spans="1:14" x14ac:dyDescent="0.3">
      <c r="A258" s="101"/>
      <c r="B258" s="96">
        <f t="shared" si="42"/>
        <v>243</v>
      </c>
      <c r="C258" s="81"/>
      <c r="D258" s="96" t="str">
        <f t="shared" si="55"/>
        <v>346</v>
      </c>
      <c r="E258" s="81"/>
      <c r="F258" s="100" t="s">
        <v>501</v>
      </c>
      <c r="G258" s="63">
        <v>507</v>
      </c>
      <c r="H258" s="63">
        <v>50</v>
      </c>
      <c r="I258" s="63">
        <v>-11</v>
      </c>
      <c r="J258" s="63">
        <v>0</v>
      </c>
      <c r="K258" s="63">
        <v>0</v>
      </c>
      <c r="L258" s="63">
        <v>0</v>
      </c>
      <c r="M258" s="63">
        <f>SUM(G258,H258,I258,J258,K258,L258)</f>
        <v>546</v>
      </c>
      <c r="N258" s="118">
        <v>521.41076076923082</v>
      </c>
    </row>
    <row r="259" spans="1:14" x14ac:dyDescent="0.3">
      <c r="A259" s="101"/>
      <c r="B259" s="96">
        <f t="shared" si="42"/>
        <v>244</v>
      </c>
      <c r="C259" s="81"/>
      <c r="D259" s="96">
        <v>346.2</v>
      </c>
      <c r="E259" s="81"/>
      <c r="F259" s="100" t="s">
        <v>504</v>
      </c>
      <c r="G259" s="63">
        <v>45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f>SUM(G259,H259,I259,J259,K259,L259)</f>
        <v>45</v>
      </c>
      <c r="N259" s="118">
        <v>45.077670000000005</v>
      </c>
    </row>
    <row r="260" spans="1:14" x14ac:dyDescent="0.3">
      <c r="A260" s="101"/>
      <c r="B260" s="96">
        <f t="shared" si="42"/>
        <v>245</v>
      </c>
      <c r="C260" s="81"/>
      <c r="D260" s="96"/>
      <c r="E260" s="81"/>
      <c r="F260" s="103" t="s">
        <v>770</v>
      </c>
      <c r="G260" s="64">
        <f t="shared" ref="G260:N260" si="56">SUM(G252:G259)</f>
        <v>73659</v>
      </c>
      <c r="H260" s="64">
        <f t="shared" si="56"/>
        <v>3632</v>
      </c>
      <c r="I260" s="64">
        <f t="shared" si="56"/>
        <v>-5029</v>
      </c>
      <c r="J260" s="64">
        <f t="shared" si="56"/>
        <v>-190</v>
      </c>
      <c r="K260" s="64">
        <f t="shared" si="56"/>
        <v>0</v>
      </c>
      <c r="L260" s="64">
        <f t="shared" si="56"/>
        <v>0</v>
      </c>
      <c r="M260" s="64">
        <f t="shared" si="56"/>
        <v>72070</v>
      </c>
      <c r="N260" s="119">
        <f t="shared" si="56"/>
        <v>73903.216073076925</v>
      </c>
    </row>
    <row r="261" spans="1:14" x14ac:dyDescent="0.3">
      <c r="A261" s="101"/>
      <c r="B261" s="96">
        <f t="shared" si="42"/>
        <v>246</v>
      </c>
      <c r="C261" s="81"/>
      <c r="D261" s="96"/>
      <c r="E261" s="81"/>
      <c r="F261" s="103"/>
      <c r="G261" s="63"/>
      <c r="H261" s="63"/>
      <c r="I261" s="63"/>
      <c r="J261" s="63"/>
      <c r="K261" s="63"/>
      <c r="L261" s="63"/>
      <c r="M261" s="63"/>
      <c r="N261" s="117"/>
    </row>
    <row r="262" spans="1:14" x14ac:dyDescent="0.3">
      <c r="A262" s="101"/>
      <c r="B262" s="96">
        <f t="shared" si="42"/>
        <v>247</v>
      </c>
      <c r="C262" s="81"/>
      <c r="D262" s="96"/>
      <c r="E262" s="81"/>
      <c r="F262" s="99" t="s">
        <v>522</v>
      </c>
      <c r="G262" s="63"/>
      <c r="H262" s="63"/>
      <c r="I262" s="63"/>
      <c r="J262" s="63"/>
      <c r="K262" s="63"/>
      <c r="L262" s="63"/>
      <c r="M262" s="63"/>
      <c r="N262" s="117"/>
    </row>
    <row r="263" spans="1:14" x14ac:dyDescent="0.3">
      <c r="A263" s="101"/>
      <c r="B263" s="96">
        <f t="shared" si="42"/>
        <v>248</v>
      </c>
      <c r="C263" s="81"/>
      <c r="D263" s="96" t="str">
        <f t="shared" ref="D263:D268" si="57">LEFT(F263,3)</f>
        <v>341</v>
      </c>
      <c r="E263" s="81"/>
      <c r="F263" s="100" t="s">
        <v>496</v>
      </c>
      <c r="G263" s="63">
        <v>1645</v>
      </c>
      <c r="H263" s="63">
        <v>20</v>
      </c>
      <c r="I263" s="63">
        <v>0</v>
      </c>
      <c r="J263" s="63">
        <v>0</v>
      </c>
      <c r="K263" s="63">
        <v>0</v>
      </c>
      <c r="L263" s="63">
        <v>0</v>
      </c>
      <c r="M263" s="63">
        <f t="shared" ref="M263:M268" si="58">SUM(G263,H263,I263,J263,K263,L263)</f>
        <v>1665</v>
      </c>
      <c r="N263" s="118">
        <v>1655.29765</v>
      </c>
    </row>
    <row r="264" spans="1:14" x14ac:dyDescent="0.3">
      <c r="A264" s="101"/>
      <c r="B264" s="96">
        <f t="shared" si="42"/>
        <v>249</v>
      </c>
      <c r="C264" s="81"/>
      <c r="D264" s="96" t="str">
        <f t="shared" si="57"/>
        <v>342</v>
      </c>
      <c r="E264" s="81"/>
      <c r="F264" s="100" t="s">
        <v>497</v>
      </c>
      <c r="G264" s="63">
        <v>1420</v>
      </c>
      <c r="H264" s="63">
        <v>21</v>
      </c>
      <c r="I264" s="63">
        <v>0</v>
      </c>
      <c r="J264" s="63">
        <v>0</v>
      </c>
      <c r="K264" s="63">
        <v>0</v>
      </c>
      <c r="L264" s="63">
        <v>0</v>
      </c>
      <c r="M264" s="63">
        <f t="shared" si="58"/>
        <v>1441</v>
      </c>
      <c r="N264" s="118">
        <v>1430.5205900000001</v>
      </c>
    </row>
    <row r="265" spans="1:14" x14ac:dyDescent="0.3">
      <c r="A265" s="101"/>
      <c r="B265" s="96">
        <f t="shared" si="42"/>
        <v>250</v>
      </c>
      <c r="C265" s="81"/>
      <c r="D265" s="96" t="str">
        <f t="shared" si="57"/>
        <v>343</v>
      </c>
      <c r="E265" s="81"/>
      <c r="F265" s="100" t="s">
        <v>498</v>
      </c>
      <c r="G265" s="63">
        <v>20062</v>
      </c>
      <c r="H265" s="63">
        <v>359</v>
      </c>
      <c r="I265" s="63">
        <v>0</v>
      </c>
      <c r="J265" s="63">
        <v>0</v>
      </c>
      <c r="K265" s="63">
        <v>0</v>
      </c>
      <c r="L265" s="63">
        <v>0</v>
      </c>
      <c r="M265" s="63">
        <f t="shared" si="58"/>
        <v>20421</v>
      </c>
      <c r="N265" s="118">
        <v>20241.584869999999</v>
      </c>
    </row>
    <row r="266" spans="1:14" x14ac:dyDescent="0.3">
      <c r="A266" s="101"/>
      <c r="B266" s="96">
        <f t="shared" si="42"/>
        <v>251</v>
      </c>
      <c r="C266" s="81"/>
      <c r="D266" s="96" t="str">
        <f t="shared" si="57"/>
        <v>344</v>
      </c>
      <c r="E266" s="81"/>
      <c r="F266" s="100" t="s">
        <v>499</v>
      </c>
      <c r="G266" s="63">
        <v>3548</v>
      </c>
      <c r="H266" s="63">
        <v>48</v>
      </c>
      <c r="I266" s="63">
        <v>0</v>
      </c>
      <c r="J266" s="63">
        <v>0</v>
      </c>
      <c r="K266" s="63">
        <v>0</v>
      </c>
      <c r="L266" s="63">
        <v>0</v>
      </c>
      <c r="M266" s="63">
        <f t="shared" si="58"/>
        <v>3596</v>
      </c>
      <c r="N266" s="118">
        <v>3572.2672400000001</v>
      </c>
    </row>
    <row r="267" spans="1:14" x14ac:dyDescent="0.3">
      <c r="A267" s="101"/>
      <c r="B267" s="96">
        <f t="shared" si="42"/>
        <v>252</v>
      </c>
      <c r="C267" s="81"/>
      <c r="D267" s="96" t="str">
        <f t="shared" si="57"/>
        <v>345</v>
      </c>
      <c r="E267" s="81"/>
      <c r="F267" s="100" t="s">
        <v>500</v>
      </c>
      <c r="G267" s="63">
        <v>3696</v>
      </c>
      <c r="H267" s="63">
        <v>76</v>
      </c>
      <c r="I267" s="63">
        <v>-99</v>
      </c>
      <c r="J267" s="63">
        <v>0</v>
      </c>
      <c r="K267" s="63">
        <v>0</v>
      </c>
      <c r="L267" s="63">
        <v>0</v>
      </c>
      <c r="M267" s="63">
        <f t="shared" si="58"/>
        <v>3673</v>
      </c>
      <c r="N267" s="118">
        <v>3725.9379123076924</v>
      </c>
    </row>
    <row r="268" spans="1:14" x14ac:dyDescent="0.3">
      <c r="A268" s="101"/>
      <c r="B268" s="96">
        <f t="shared" si="42"/>
        <v>253</v>
      </c>
      <c r="C268" s="81"/>
      <c r="D268" s="96" t="str">
        <f t="shared" si="57"/>
        <v>346</v>
      </c>
      <c r="E268" s="81"/>
      <c r="F268" s="100" t="s">
        <v>501</v>
      </c>
      <c r="G268" s="63">
        <v>170</v>
      </c>
      <c r="H268" s="63">
        <v>6</v>
      </c>
      <c r="I268" s="63">
        <v>0</v>
      </c>
      <c r="J268" s="63">
        <v>0</v>
      </c>
      <c r="K268" s="63">
        <v>0</v>
      </c>
      <c r="L268" s="63">
        <v>0</v>
      </c>
      <c r="M268" s="63">
        <f t="shared" si="58"/>
        <v>176</v>
      </c>
      <c r="N268" s="118">
        <v>173.45447999999999</v>
      </c>
    </row>
    <row r="269" spans="1:14" x14ac:dyDescent="0.3">
      <c r="A269" s="101"/>
      <c r="B269" s="96">
        <f t="shared" si="42"/>
        <v>254</v>
      </c>
      <c r="C269" s="81"/>
      <c r="D269" s="96"/>
      <c r="E269" s="81"/>
      <c r="F269" s="103" t="s">
        <v>771</v>
      </c>
      <c r="G269" s="64">
        <f t="shared" ref="G269:L269" si="59">SUM(G263:G268)</f>
        <v>30541</v>
      </c>
      <c r="H269" s="64">
        <f t="shared" si="59"/>
        <v>530</v>
      </c>
      <c r="I269" s="64">
        <f t="shared" si="59"/>
        <v>-99</v>
      </c>
      <c r="J269" s="64">
        <f t="shared" si="59"/>
        <v>0</v>
      </c>
      <c r="K269" s="64">
        <f t="shared" si="59"/>
        <v>0</v>
      </c>
      <c r="L269" s="64">
        <f t="shared" si="59"/>
        <v>0</v>
      </c>
      <c r="M269" s="64">
        <f>SUM(M263:M268)+1</f>
        <v>30973</v>
      </c>
      <c r="N269" s="119">
        <f>SUM(N263:N268)</f>
        <v>30799.062742307695</v>
      </c>
    </row>
    <row r="270" spans="1:14" x14ac:dyDescent="0.3">
      <c r="A270" s="101"/>
      <c r="B270" s="96">
        <f t="shared" si="42"/>
        <v>255</v>
      </c>
      <c r="C270" s="81"/>
      <c r="D270" s="96"/>
      <c r="E270" s="81"/>
      <c r="F270" s="103"/>
      <c r="G270" s="63"/>
      <c r="H270" s="63"/>
      <c r="I270" s="63"/>
      <c r="J270" s="63"/>
      <c r="K270" s="63"/>
      <c r="L270" s="63"/>
      <c r="M270" s="63"/>
      <c r="N270" s="117"/>
    </row>
    <row r="271" spans="1:14" x14ac:dyDescent="0.3">
      <c r="A271" s="101"/>
      <c r="B271" s="96">
        <f t="shared" si="42"/>
        <v>256</v>
      </c>
      <c r="C271" s="81"/>
      <c r="D271" s="96"/>
      <c r="E271" s="81"/>
      <c r="F271" s="99" t="s">
        <v>523</v>
      </c>
      <c r="G271" s="63"/>
      <c r="H271" s="63"/>
      <c r="I271" s="63"/>
      <c r="J271" s="63"/>
      <c r="K271" s="63"/>
      <c r="L271" s="63"/>
      <c r="M271" s="63"/>
      <c r="N271" s="117"/>
    </row>
    <row r="272" spans="1:14" x14ac:dyDescent="0.3">
      <c r="A272" s="101"/>
      <c r="B272" s="96">
        <f t="shared" si="42"/>
        <v>257</v>
      </c>
      <c r="C272" s="81"/>
      <c r="D272" s="96" t="str">
        <f t="shared" ref="D272:D277" si="60">LEFT(F272,3)</f>
        <v>341</v>
      </c>
      <c r="E272" s="81"/>
      <c r="F272" s="100" t="s">
        <v>496</v>
      </c>
      <c r="G272" s="63">
        <v>714</v>
      </c>
      <c r="H272" s="63">
        <v>35</v>
      </c>
      <c r="I272" s="63">
        <v>0</v>
      </c>
      <c r="J272" s="63">
        <v>0</v>
      </c>
      <c r="K272" s="63">
        <v>0</v>
      </c>
      <c r="L272" s="63">
        <v>0</v>
      </c>
      <c r="M272" s="63">
        <f t="shared" ref="M272:M277" si="61">SUM(G272,H272,I272,J272,K272,L272)</f>
        <v>749</v>
      </c>
      <c r="N272" s="118">
        <v>731.51567999999997</v>
      </c>
    </row>
    <row r="273" spans="1:14" x14ac:dyDescent="0.3">
      <c r="A273" s="101"/>
      <c r="B273" s="96">
        <f t="shared" si="42"/>
        <v>258</v>
      </c>
      <c r="C273" s="81"/>
      <c r="D273" s="96" t="str">
        <f t="shared" si="60"/>
        <v>342</v>
      </c>
      <c r="E273" s="81"/>
      <c r="F273" s="100" t="s">
        <v>497</v>
      </c>
      <c r="G273" s="63">
        <v>558</v>
      </c>
      <c r="H273" s="63">
        <v>220</v>
      </c>
      <c r="I273" s="63">
        <v>-25</v>
      </c>
      <c r="J273" s="63">
        <v>-1</v>
      </c>
      <c r="K273" s="63">
        <v>0</v>
      </c>
      <c r="L273" s="63">
        <v>0</v>
      </c>
      <c r="M273" s="63">
        <f t="shared" si="61"/>
        <v>752</v>
      </c>
      <c r="N273" s="118">
        <v>644.4877846153845</v>
      </c>
    </row>
    <row r="274" spans="1:14" x14ac:dyDescent="0.3">
      <c r="A274" s="101"/>
      <c r="B274" s="96">
        <f t="shared" ref="B274:B337" si="62">B273+1</f>
        <v>259</v>
      </c>
      <c r="C274" s="81"/>
      <c r="D274" s="96" t="str">
        <f t="shared" si="60"/>
        <v>343</v>
      </c>
      <c r="E274" s="81"/>
      <c r="F274" s="100" t="s">
        <v>498</v>
      </c>
      <c r="G274" s="63">
        <v>29691</v>
      </c>
      <c r="H274" s="63">
        <v>1486</v>
      </c>
      <c r="I274" s="63">
        <v>-5284</v>
      </c>
      <c r="J274" s="63">
        <v>-28</v>
      </c>
      <c r="K274" s="63">
        <v>0</v>
      </c>
      <c r="L274" s="63">
        <v>0</v>
      </c>
      <c r="M274" s="63">
        <f t="shared" si="61"/>
        <v>25865</v>
      </c>
      <c r="N274" s="118">
        <v>29759.399981538467</v>
      </c>
    </row>
    <row r="275" spans="1:14" x14ac:dyDescent="0.3">
      <c r="A275" s="101"/>
      <c r="B275" s="96">
        <f t="shared" si="62"/>
        <v>260</v>
      </c>
      <c r="C275" s="81"/>
      <c r="D275" s="96" t="str">
        <f t="shared" si="60"/>
        <v>344</v>
      </c>
      <c r="E275" s="81"/>
      <c r="F275" s="100" t="s">
        <v>499</v>
      </c>
      <c r="G275" s="63">
        <v>10699</v>
      </c>
      <c r="H275" s="63">
        <v>259</v>
      </c>
      <c r="I275" s="63">
        <v>0</v>
      </c>
      <c r="J275" s="63">
        <v>0</v>
      </c>
      <c r="K275" s="63">
        <v>0</v>
      </c>
      <c r="L275" s="63">
        <v>0</v>
      </c>
      <c r="M275" s="63">
        <f t="shared" si="61"/>
        <v>10958</v>
      </c>
      <c r="N275" s="118">
        <v>10827.961910769231</v>
      </c>
    </row>
    <row r="276" spans="1:14" x14ac:dyDescent="0.3">
      <c r="A276" s="101"/>
      <c r="B276" s="96">
        <f t="shared" si="62"/>
        <v>261</v>
      </c>
      <c r="C276" s="81"/>
      <c r="D276" s="96" t="str">
        <f t="shared" si="60"/>
        <v>345</v>
      </c>
      <c r="E276" s="81"/>
      <c r="F276" s="100" t="s">
        <v>500</v>
      </c>
      <c r="G276" s="63">
        <v>4430</v>
      </c>
      <c r="H276" s="63">
        <v>174</v>
      </c>
      <c r="I276" s="63">
        <v>-9</v>
      </c>
      <c r="J276" s="63">
        <v>0</v>
      </c>
      <c r="K276" s="63">
        <v>-3</v>
      </c>
      <c r="L276" s="63">
        <v>0</v>
      </c>
      <c r="M276" s="63">
        <f t="shared" si="61"/>
        <v>4592</v>
      </c>
      <c r="N276" s="118">
        <v>4507.1694984615378</v>
      </c>
    </row>
    <row r="277" spans="1:14" x14ac:dyDescent="0.3">
      <c r="A277" s="101"/>
      <c r="B277" s="96">
        <f t="shared" si="62"/>
        <v>262</v>
      </c>
      <c r="C277" s="81"/>
      <c r="D277" s="96" t="str">
        <f t="shared" si="60"/>
        <v>346</v>
      </c>
      <c r="E277" s="81"/>
      <c r="F277" s="100" t="s">
        <v>501</v>
      </c>
      <c r="G277" s="63">
        <v>102</v>
      </c>
      <c r="H277" s="63">
        <v>6</v>
      </c>
      <c r="I277" s="63">
        <v>0</v>
      </c>
      <c r="J277" s="63">
        <v>0</v>
      </c>
      <c r="K277" s="63">
        <v>0</v>
      </c>
      <c r="L277" s="63">
        <v>0</v>
      </c>
      <c r="M277" s="63">
        <f t="shared" si="61"/>
        <v>108</v>
      </c>
      <c r="N277" s="118">
        <v>104.86462923076922</v>
      </c>
    </row>
    <row r="278" spans="1:14" x14ac:dyDescent="0.3">
      <c r="A278" s="101"/>
      <c r="B278" s="96">
        <f t="shared" si="62"/>
        <v>263</v>
      </c>
      <c r="C278" s="81"/>
      <c r="D278" s="96"/>
      <c r="E278" s="81"/>
      <c r="F278" s="103" t="s">
        <v>772</v>
      </c>
      <c r="G278" s="64">
        <f t="shared" ref="G278:N278" si="63">SUM(G272:G277)</f>
        <v>46194</v>
      </c>
      <c r="H278" s="64">
        <f t="shared" si="63"/>
        <v>2180</v>
      </c>
      <c r="I278" s="64">
        <f t="shared" si="63"/>
        <v>-5318</v>
      </c>
      <c r="J278" s="64">
        <f t="shared" si="63"/>
        <v>-29</v>
      </c>
      <c r="K278" s="64">
        <f t="shared" si="63"/>
        <v>-3</v>
      </c>
      <c r="L278" s="64">
        <f t="shared" si="63"/>
        <v>0</v>
      </c>
      <c r="M278" s="64">
        <f t="shared" si="63"/>
        <v>43024</v>
      </c>
      <c r="N278" s="119">
        <f t="shared" si="63"/>
        <v>46575.399484615387</v>
      </c>
    </row>
    <row r="279" spans="1:14" x14ac:dyDescent="0.3">
      <c r="A279" s="101"/>
      <c r="B279" s="96">
        <f t="shared" si="62"/>
        <v>264</v>
      </c>
      <c r="C279" s="81"/>
      <c r="D279" s="96"/>
      <c r="E279" s="81"/>
      <c r="F279" s="103"/>
      <c r="G279" s="63"/>
      <c r="H279" s="63"/>
      <c r="I279" s="63"/>
      <c r="J279" s="63"/>
      <c r="K279" s="63"/>
      <c r="L279" s="63"/>
      <c r="M279" s="63"/>
      <c r="N279" s="117"/>
    </row>
    <row r="280" spans="1:14" x14ac:dyDescent="0.3">
      <c r="A280" s="101"/>
      <c r="B280" s="96">
        <f t="shared" si="62"/>
        <v>265</v>
      </c>
      <c r="C280" s="81"/>
      <c r="D280" s="96"/>
      <c r="E280" s="81"/>
      <c r="F280" s="109" t="s">
        <v>524</v>
      </c>
      <c r="G280" s="63"/>
      <c r="H280" s="63"/>
      <c r="I280" s="63"/>
      <c r="J280" s="63"/>
      <c r="K280" s="63"/>
      <c r="L280" s="63"/>
      <c r="M280" s="63"/>
      <c r="N280" s="117"/>
    </row>
    <row r="281" spans="1:14" x14ac:dyDescent="0.3">
      <c r="A281" s="101"/>
      <c r="B281" s="96">
        <f t="shared" si="62"/>
        <v>266</v>
      </c>
      <c r="C281" s="81"/>
      <c r="D281" s="96" t="str">
        <f t="shared" ref="D281:D287" si="64">LEFT(F281,3)</f>
        <v>341</v>
      </c>
      <c r="E281" s="81"/>
      <c r="F281" s="108" t="s">
        <v>496</v>
      </c>
      <c r="G281" s="63">
        <v>41390</v>
      </c>
      <c r="H281" s="63">
        <v>1528</v>
      </c>
      <c r="I281" s="63">
        <v>-123</v>
      </c>
      <c r="J281" s="63">
        <v>-17</v>
      </c>
      <c r="K281" s="63">
        <v>0</v>
      </c>
      <c r="L281" s="63">
        <v>0</v>
      </c>
      <c r="M281" s="63">
        <f t="shared" ref="M281:M287" si="65">SUM(G281,H281,I281,J281,K281,L281)</f>
        <v>42778</v>
      </c>
      <c r="N281" s="118">
        <v>42097.683572307695</v>
      </c>
    </row>
    <row r="282" spans="1:14" x14ac:dyDescent="0.3">
      <c r="A282" s="101"/>
      <c r="B282" s="96">
        <f t="shared" si="62"/>
        <v>267</v>
      </c>
      <c r="C282" s="81"/>
      <c r="D282" s="96" t="str">
        <f t="shared" si="64"/>
        <v>342</v>
      </c>
      <c r="E282" s="81"/>
      <c r="F282" s="108" t="s">
        <v>497</v>
      </c>
      <c r="G282" s="63">
        <v>8020</v>
      </c>
      <c r="H282" s="63">
        <v>313</v>
      </c>
      <c r="I282" s="63">
        <v>-3</v>
      </c>
      <c r="J282" s="63">
        <v>0</v>
      </c>
      <c r="K282" s="63">
        <v>0</v>
      </c>
      <c r="L282" s="63">
        <v>0</v>
      </c>
      <c r="M282" s="63">
        <f t="shared" si="65"/>
        <v>8330</v>
      </c>
      <c r="N282" s="118">
        <v>8175.235802307694</v>
      </c>
    </row>
    <row r="283" spans="1:14" x14ac:dyDescent="0.3">
      <c r="A283" s="101"/>
      <c r="B283" s="96">
        <f t="shared" si="62"/>
        <v>268</v>
      </c>
      <c r="C283" s="81"/>
      <c r="D283" s="96" t="str">
        <f t="shared" si="64"/>
        <v>343</v>
      </c>
      <c r="E283" s="81"/>
      <c r="F283" s="108" t="s">
        <v>498</v>
      </c>
      <c r="G283" s="63">
        <v>84620</v>
      </c>
      <c r="H283" s="63">
        <v>5225</v>
      </c>
      <c r="I283" s="63">
        <v>-2694</v>
      </c>
      <c r="J283" s="63">
        <v>-131</v>
      </c>
      <c r="K283" s="63">
        <v>38</v>
      </c>
      <c r="L283" s="63">
        <v>0</v>
      </c>
      <c r="M283" s="63">
        <f t="shared" si="65"/>
        <v>87058</v>
      </c>
      <c r="N283" s="118">
        <v>85949.561487692306</v>
      </c>
    </row>
    <row r="284" spans="1:14" x14ac:dyDescent="0.3">
      <c r="A284" s="101"/>
      <c r="B284" s="96">
        <f t="shared" si="62"/>
        <v>269</v>
      </c>
      <c r="C284" s="81"/>
      <c r="D284" s="96" t="str">
        <f>LEFT(F284,5)</f>
        <v>343.1</v>
      </c>
      <c r="E284" s="81"/>
      <c r="F284" s="108" t="s">
        <v>506</v>
      </c>
      <c r="G284" s="63">
        <v>12531</v>
      </c>
      <c r="H284" s="63">
        <v>4023</v>
      </c>
      <c r="I284" s="63">
        <v>-26110</v>
      </c>
      <c r="J284" s="63">
        <v>0</v>
      </c>
      <c r="K284" s="63">
        <v>0</v>
      </c>
      <c r="L284" s="63">
        <v>0</v>
      </c>
      <c r="M284" s="63">
        <f t="shared" si="65"/>
        <v>-9556</v>
      </c>
      <c r="N284" s="118">
        <v>3085.2686538461535</v>
      </c>
    </row>
    <row r="285" spans="1:14" x14ac:dyDescent="0.3">
      <c r="A285" s="101"/>
      <c r="B285" s="96">
        <f t="shared" si="62"/>
        <v>270</v>
      </c>
      <c r="C285" s="81"/>
      <c r="D285" s="96" t="str">
        <f t="shared" si="64"/>
        <v>344</v>
      </c>
      <c r="E285" s="81"/>
      <c r="F285" s="108" t="s">
        <v>499</v>
      </c>
      <c r="G285" s="63">
        <v>15984</v>
      </c>
      <c r="H285" s="63">
        <v>768</v>
      </c>
      <c r="I285" s="63">
        <v>-268</v>
      </c>
      <c r="J285" s="63">
        <v>0</v>
      </c>
      <c r="K285" s="63">
        <v>0</v>
      </c>
      <c r="L285" s="63">
        <v>0</v>
      </c>
      <c r="M285" s="63">
        <f t="shared" si="65"/>
        <v>16484</v>
      </c>
      <c r="N285" s="118">
        <v>16249.649986153847</v>
      </c>
    </row>
    <row r="286" spans="1:14" x14ac:dyDescent="0.3">
      <c r="A286" s="101"/>
      <c r="B286" s="96">
        <f t="shared" si="62"/>
        <v>271</v>
      </c>
      <c r="C286" s="81"/>
      <c r="D286" s="96" t="str">
        <f t="shared" si="64"/>
        <v>345</v>
      </c>
      <c r="E286" s="81"/>
      <c r="F286" s="108" t="s">
        <v>500</v>
      </c>
      <c r="G286" s="63">
        <v>24094</v>
      </c>
      <c r="H286" s="63">
        <v>829</v>
      </c>
      <c r="I286" s="63">
        <v>-343</v>
      </c>
      <c r="J286" s="63">
        <v>-313</v>
      </c>
      <c r="K286" s="63">
        <v>0</v>
      </c>
      <c r="L286" s="63">
        <v>0</v>
      </c>
      <c r="M286" s="63">
        <f t="shared" si="65"/>
        <v>24267</v>
      </c>
      <c r="N286" s="118">
        <v>24236.962134615387</v>
      </c>
    </row>
    <row r="287" spans="1:14" x14ac:dyDescent="0.3">
      <c r="A287" s="101"/>
      <c r="B287" s="96">
        <f t="shared" si="62"/>
        <v>272</v>
      </c>
      <c r="C287" s="81"/>
      <c r="D287" s="96" t="str">
        <f t="shared" si="64"/>
        <v>346</v>
      </c>
      <c r="E287" s="81"/>
      <c r="F287" s="108" t="s">
        <v>501</v>
      </c>
      <c r="G287" s="63">
        <v>4392</v>
      </c>
      <c r="H287" s="63">
        <v>261</v>
      </c>
      <c r="I287" s="63">
        <v>-44</v>
      </c>
      <c r="J287" s="63">
        <v>-2</v>
      </c>
      <c r="K287" s="63">
        <v>0</v>
      </c>
      <c r="L287" s="63">
        <v>0</v>
      </c>
      <c r="M287" s="63">
        <f t="shared" si="65"/>
        <v>4607</v>
      </c>
      <c r="N287" s="118">
        <v>4489.0785384615383</v>
      </c>
    </row>
    <row r="288" spans="1:14" x14ac:dyDescent="0.3">
      <c r="A288" s="101"/>
      <c r="B288" s="96">
        <f t="shared" si="62"/>
        <v>273</v>
      </c>
      <c r="C288" s="81"/>
      <c r="D288" s="96"/>
      <c r="E288" s="81"/>
      <c r="F288" s="110" t="s">
        <v>773</v>
      </c>
      <c r="G288" s="64">
        <f t="shared" ref="G288:N288" si="66">SUM(G281:G287)</f>
        <v>191031</v>
      </c>
      <c r="H288" s="64">
        <f t="shared" si="66"/>
        <v>12947</v>
      </c>
      <c r="I288" s="64">
        <f t="shared" si="66"/>
        <v>-29585</v>
      </c>
      <c r="J288" s="64">
        <f t="shared" si="66"/>
        <v>-463</v>
      </c>
      <c r="K288" s="64">
        <f t="shared" si="66"/>
        <v>38</v>
      </c>
      <c r="L288" s="64">
        <f t="shared" si="66"/>
        <v>0</v>
      </c>
      <c r="M288" s="64">
        <f t="shared" si="66"/>
        <v>173968</v>
      </c>
      <c r="N288" s="119">
        <f t="shared" si="66"/>
        <v>184283.44017538463</v>
      </c>
    </row>
    <row r="289" spans="1:14" x14ac:dyDescent="0.3">
      <c r="A289" s="101"/>
      <c r="B289" s="96">
        <f t="shared" si="62"/>
        <v>274</v>
      </c>
      <c r="C289" s="81"/>
      <c r="D289" s="96"/>
      <c r="E289" s="81"/>
      <c r="F289" s="103"/>
      <c r="G289" s="63"/>
      <c r="H289" s="63"/>
      <c r="I289" s="63"/>
      <c r="J289" s="63"/>
      <c r="K289" s="63"/>
      <c r="L289" s="63"/>
      <c r="M289" s="63"/>
      <c r="N289" s="117"/>
    </row>
    <row r="290" spans="1:14" x14ac:dyDescent="0.3">
      <c r="A290" s="101"/>
      <c r="B290" s="96">
        <f t="shared" si="62"/>
        <v>275</v>
      </c>
      <c r="C290" s="81"/>
      <c r="D290" s="96"/>
      <c r="E290" s="81"/>
      <c r="F290" s="99" t="s">
        <v>525</v>
      </c>
      <c r="G290" s="63"/>
      <c r="H290" s="63"/>
      <c r="I290" s="63"/>
      <c r="J290" s="63"/>
      <c r="K290" s="63"/>
      <c r="L290" s="63"/>
      <c r="M290" s="63"/>
      <c r="N290" s="117"/>
    </row>
    <row r="291" spans="1:14" x14ac:dyDescent="0.3">
      <c r="A291" s="101"/>
      <c r="B291" s="96">
        <f t="shared" si="62"/>
        <v>276</v>
      </c>
      <c r="C291" s="81"/>
      <c r="D291" s="96" t="str">
        <f t="shared" ref="D291:D296" si="67">LEFT(F291,3)</f>
        <v>341</v>
      </c>
      <c r="E291" s="81"/>
      <c r="F291" s="100" t="s">
        <v>496</v>
      </c>
      <c r="G291" s="63">
        <v>28</v>
      </c>
      <c r="H291" s="63">
        <v>0</v>
      </c>
      <c r="I291" s="63">
        <v>0</v>
      </c>
      <c r="J291" s="63">
        <v>0</v>
      </c>
      <c r="K291" s="63">
        <v>0</v>
      </c>
      <c r="L291" s="63">
        <v>0</v>
      </c>
      <c r="M291" s="63">
        <f t="shared" ref="M291:M296" si="68">SUM(G291,H291,I291,J291,K291,L291)</f>
        <v>28</v>
      </c>
      <c r="N291" s="118">
        <v>27.919109999999993</v>
      </c>
    </row>
    <row r="292" spans="1:14" x14ac:dyDescent="0.3">
      <c r="A292" s="101"/>
      <c r="B292" s="96">
        <f t="shared" si="62"/>
        <v>277</v>
      </c>
      <c r="C292" s="81"/>
      <c r="D292" s="96" t="str">
        <f t="shared" si="67"/>
        <v>342</v>
      </c>
      <c r="E292" s="81"/>
      <c r="F292" s="100" t="s">
        <v>497</v>
      </c>
      <c r="G292" s="63">
        <v>11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63">
        <f t="shared" si="68"/>
        <v>11</v>
      </c>
      <c r="N292" s="118">
        <v>10.79566</v>
      </c>
    </row>
    <row r="293" spans="1:14" x14ac:dyDescent="0.3">
      <c r="A293" s="111"/>
      <c r="B293" s="96">
        <f t="shared" si="62"/>
        <v>278</v>
      </c>
      <c r="C293" s="81"/>
      <c r="D293" s="96" t="str">
        <f t="shared" si="67"/>
        <v>343</v>
      </c>
      <c r="E293" s="81"/>
      <c r="F293" s="100" t="s">
        <v>498</v>
      </c>
      <c r="G293" s="63">
        <v>13</v>
      </c>
      <c r="H293" s="63">
        <v>0</v>
      </c>
      <c r="I293" s="63">
        <v>0</v>
      </c>
      <c r="J293" s="63">
        <v>0</v>
      </c>
      <c r="K293" s="63">
        <v>0</v>
      </c>
      <c r="L293" s="63">
        <v>0</v>
      </c>
      <c r="M293" s="63">
        <f t="shared" si="68"/>
        <v>13</v>
      </c>
      <c r="N293" s="118">
        <v>13.261429999999999</v>
      </c>
    </row>
    <row r="294" spans="1:14" x14ac:dyDescent="0.3">
      <c r="A294" s="111"/>
      <c r="B294" s="96">
        <f t="shared" si="62"/>
        <v>279</v>
      </c>
      <c r="C294" s="81"/>
      <c r="D294" s="96" t="str">
        <f t="shared" si="67"/>
        <v>344</v>
      </c>
      <c r="E294" s="81"/>
      <c r="F294" s="100" t="s">
        <v>499</v>
      </c>
      <c r="G294" s="63">
        <v>2</v>
      </c>
      <c r="H294" s="63">
        <v>0</v>
      </c>
      <c r="I294" s="63">
        <v>0</v>
      </c>
      <c r="J294" s="63">
        <v>0</v>
      </c>
      <c r="K294" s="63">
        <v>0</v>
      </c>
      <c r="L294" s="63">
        <v>0</v>
      </c>
      <c r="M294" s="63">
        <f t="shared" si="68"/>
        <v>2</v>
      </c>
      <c r="N294" s="118">
        <v>2.4858000000000007</v>
      </c>
    </row>
    <row r="295" spans="1:14" x14ac:dyDescent="0.3">
      <c r="A295" s="111"/>
      <c r="B295" s="96">
        <f t="shared" si="62"/>
        <v>280</v>
      </c>
      <c r="C295" s="81"/>
      <c r="D295" s="96" t="str">
        <f t="shared" si="67"/>
        <v>345</v>
      </c>
      <c r="E295" s="81"/>
      <c r="F295" s="100" t="s">
        <v>500</v>
      </c>
      <c r="G295" s="63">
        <v>-21</v>
      </c>
      <c r="H295" s="63">
        <v>0</v>
      </c>
      <c r="I295" s="63">
        <v>0</v>
      </c>
      <c r="J295" s="63">
        <v>0</v>
      </c>
      <c r="K295" s="63">
        <v>0</v>
      </c>
      <c r="L295" s="63">
        <v>0</v>
      </c>
      <c r="M295" s="63">
        <f t="shared" si="68"/>
        <v>-21</v>
      </c>
      <c r="N295" s="118">
        <v>-20.742140000000003</v>
      </c>
    </row>
    <row r="296" spans="1:14" x14ac:dyDescent="0.3">
      <c r="A296" s="111"/>
      <c r="B296" s="96">
        <f t="shared" si="62"/>
        <v>281</v>
      </c>
      <c r="C296" s="81"/>
      <c r="D296" s="96" t="str">
        <f t="shared" si="67"/>
        <v>346</v>
      </c>
      <c r="E296" s="81"/>
      <c r="F296" s="100" t="s">
        <v>501</v>
      </c>
      <c r="G296" s="63">
        <v>366</v>
      </c>
      <c r="H296" s="63">
        <v>0</v>
      </c>
      <c r="I296" s="63">
        <v>0</v>
      </c>
      <c r="J296" s="63">
        <v>0</v>
      </c>
      <c r="K296" s="63">
        <v>0</v>
      </c>
      <c r="L296" s="63">
        <v>0</v>
      </c>
      <c r="M296" s="63">
        <f t="shared" si="68"/>
        <v>366</v>
      </c>
      <c r="N296" s="118">
        <v>365.89708000000007</v>
      </c>
    </row>
    <row r="297" spans="1:14" x14ac:dyDescent="0.3">
      <c r="A297" s="111"/>
      <c r="B297" s="96">
        <f t="shared" si="62"/>
        <v>282</v>
      </c>
      <c r="C297" s="81"/>
      <c r="D297" s="96"/>
      <c r="E297" s="81"/>
      <c r="F297" s="103" t="s">
        <v>774</v>
      </c>
      <c r="G297" s="64">
        <f t="shared" ref="G297:N297" si="69">SUM(G291:G296)</f>
        <v>399</v>
      </c>
      <c r="H297" s="64">
        <f t="shared" si="69"/>
        <v>0</v>
      </c>
      <c r="I297" s="64">
        <f t="shared" si="69"/>
        <v>0</v>
      </c>
      <c r="J297" s="64">
        <f t="shared" si="69"/>
        <v>0</v>
      </c>
      <c r="K297" s="64">
        <f t="shared" si="69"/>
        <v>0</v>
      </c>
      <c r="L297" s="64">
        <f t="shared" si="69"/>
        <v>0</v>
      </c>
      <c r="M297" s="64">
        <f t="shared" si="69"/>
        <v>399</v>
      </c>
      <c r="N297" s="119">
        <f t="shared" si="69"/>
        <v>399.61694000000006</v>
      </c>
    </row>
    <row r="298" spans="1:14" x14ac:dyDescent="0.3">
      <c r="A298" s="111"/>
      <c r="B298" s="96">
        <f t="shared" si="62"/>
        <v>283</v>
      </c>
      <c r="C298" s="81"/>
      <c r="D298" s="96"/>
      <c r="E298" s="81"/>
      <c r="F298" s="103"/>
      <c r="G298" s="63"/>
      <c r="H298" s="63"/>
      <c r="I298" s="63"/>
      <c r="J298" s="63"/>
      <c r="K298" s="63"/>
      <c r="L298" s="63"/>
      <c r="M298" s="63"/>
      <c r="N298" s="117"/>
    </row>
    <row r="299" spans="1:14" x14ac:dyDescent="0.3">
      <c r="A299" s="111"/>
      <c r="B299" s="96">
        <f t="shared" si="62"/>
        <v>284</v>
      </c>
      <c r="C299" s="81"/>
      <c r="D299" s="96"/>
      <c r="E299" s="81"/>
      <c r="F299" s="99" t="s">
        <v>526</v>
      </c>
      <c r="G299" s="63"/>
      <c r="H299" s="63"/>
      <c r="I299" s="63"/>
      <c r="J299" s="63"/>
      <c r="K299" s="63"/>
      <c r="L299" s="63"/>
      <c r="M299" s="63"/>
      <c r="N299" s="117"/>
    </row>
    <row r="300" spans="1:14" x14ac:dyDescent="0.3">
      <c r="A300" s="111"/>
      <c r="B300" s="96">
        <f t="shared" si="62"/>
        <v>285</v>
      </c>
      <c r="C300" s="81"/>
      <c r="D300" s="96" t="str">
        <f t="shared" ref="D300:D305" si="70">LEFT(F300,3)</f>
        <v>341</v>
      </c>
      <c r="E300" s="81"/>
      <c r="F300" s="100" t="s">
        <v>496</v>
      </c>
      <c r="G300" s="63">
        <v>2726</v>
      </c>
      <c r="H300" s="63">
        <v>152</v>
      </c>
      <c r="I300" s="63">
        <v>0</v>
      </c>
      <c r="J300" s="63">
        <v>0</v>
      </c>
      <c r="K300" s="63">
        <v>0</v>
      </c>
      <c r="L300" s="63">
        <v>0</v>
      </c>
      <c r="M300" s="63">
        <f t="shared" ref="M300:M305" si="71">SUM(G300,H300,I300,J300,K300,L300)</f>
        <v>2878</v>
      </c>
      <c r="N300" s="118">
        <v>2802.564249999999</v>
      </c>
    </row>
    <row r="301" spans="1:14" x14ac:dyDescent="0.3">
      <c r="A301" s="111"/>
      <c r="B301" s="96">
        <f t="shared" si="62"/>
        <v>286</v>
      </c>
      <c r="C301" s="81"/>
      <c r="D301" s="96" t="str">
        <f t="shared" si="70"/>
        <v>342</v>
      </c>
      <c r="E301" s="81"/>
      <c r="F301" s="100" t="s">
        <v>497</v>
      </c>
      <c r="G301" s="63">
        <v>4906</v>
      </c>
      <c r="H301" s="63">
        <v>246</v>
      </c>
      <c r="I301" s="63">
        <v>-6</v>
      </c>
      <c r="J301" s="63">
        <v>-32</v>
      </c>
      <c r="K301" s="63">
        <v>0</v>
      </c>
      <c r="L301" s="63">
        <v>0</v>
      </c>
      <c r="M301" s="63">
        <f t="shared" si="71"/>
        <v>5114</v>
      </c>
      <c r="N301" s="118">
        <v>5006.3338646153852</v>
      </c>
    </row>
    <row r="302" spans="1:14" x14ac:dyDescent="0.3">
      <c r="A302" s="111"/>
      <c r="B302" s="96">
        <f t="shared" si="62"/>
        <v>287</v>
      </c>
      <c r="C302" s="81"/>
      <c r="D302" s="96" t="str">
        <f t="shared" si="70"/>
        <v>343</v>
      </c>
      <c r="E302" s="81"/>
      <c r="F302" s="100" t="s">
        <v>498</v>
      </c>
      <c r="G302" s="63">
        <v>16957</v>
      </c>
      <c r="H302" s="63">
        <v>1205</v>
      </c>
      <c r="I302" s="63">
        <v>0</v>
      </c>
      <c r="J302" s="63">
        <v>-3</v>
      </c>
      <c r="K302" s="63">
        <v>0</v>
      </c>
      <c r="L302" s="63">
        <v>0</v>
      </c>
      <c r="M302" s="63">
        <f t="shared" si="71"/>
        <v>18159</v>
      </c>
      <c r="N302" s="118">
        <v>17557.818885384615</v>
      </c>
    </row>
    <row r="303" spans="1:14" x14ac:dyDescent="0.3">
      <c r="A303" s="111"/>
      <c r="B303" s="96">
        <f t="shared" si="62"/>
        <v>288</v>
      </c>
      <c r="C303" s="81"/>
      <c r="D303" s="96" t="str">
        <f t="shared" si="70"/>
        <v>344</v>
      </c>
      <c r="E303" s="81"/>
      <c r="F303" s="100" t="s">
        <v>499</v>
      </c>
      <c r="G303" s="63">
        <v>4527</v>
      </c>
      <c r="H303" s="63">
        <v>309</v>
      </c>
      <c r="I303" s="63">
        <v>0</v>
      </c>
      <c r="J303" s="63">
        <v>0</v>
      </c>
      <c r="K303" s="63">
        <v>0</v>
      </c>
      <c r="L303" s="63">
        <v>0</v>
      </c>
      <c r="M303" s="63">
        <f t="shared" si="71"/>
        <v>4836</v>
      </c>
      <c r="N303" s="118">
        <v>4681.2073999999993</v>
      </c>
    </row>
    <row r="304" spans="1:14" x14ac:dyDescent="0.3">
      <c r="A304" s="111"/>
      <c r="B304" s="96">
        <f t="shared" si="62"/>
        <v>289</v>
      </c>
      <c r="C304" s="81"/>
      <c r="D304" s="96" t="str">
        <f t="shared" si="70"/>
        <v>345</v>
      </c>
      <c r="E304" s="81"/>
      <c r="F304" s="100" t="s">
        <v>500</v>
      </c>
      <c r="G304" s="63">
        <v>1768</v>
      </c>
      <c r="H304" s="63">
        <v>223</v>
      </c>
      <c r="I304" s="63">
        <v>0</v>
      </c>
      <c r="J304" s="63">
        <v>0</v>
      </c>
      <c r="K304" s="63">
        <v>0</v>
      </c>
      <c r="L304" s="63">
        <v>0</v>
      </c>
      <c r="M304" s="63">
        <f t="shared" si="71"/>
        <v>1991</v>
      </c>
      <c r="N304" s="118">
        <v>1879.7603200000001</v>
      </c>
    </row>
    <row r="305" spans="1:14" x14ac:dyDescent="0.3">
      <c r="A305" s="111"/>
      <c r="B305" s="96">
        <f t="shared" si="62"/>
        <v>290</v>
      </c>
      <c r="C305" s="81"/>
      <c r="D305" s="96" t="str">
        <f t="shared" si="70"/>
        <v>346</v>
      </c>
      <c r="E305" s="81"/>
      <c r="F305" s="100" t="s">
        <v>501</v>
      </c>
      <c r="G305" s="63">
        <v>432</v>
      </c>
      <c r="H305" s="63">
        <v>73</v>
      </c>
      <c r="I305" s="63">
        <v>0</v>
      </c>
      <c r="J305" s="63">
        <v>0</v>
      </c>
      <c r="K305" s="63">
        <v>0</v>
      </c>
      <c r="L305" s="63">
        <v>0</v>
      </c>
      <c r="M305" s="63">
        <f t="shared" si="71"/>
        <v>505</v>
      </c>
      <c r="N305" s="118">
        <v>468.18247846153855</v>
      </c>
    </row>
    <row r="306" spans="1:14" x14ac:dyDescent="0.3">
      <c r="A306" s="111"/>
      <c r="B306" s="96">
        <f t="shared" si="62"/>
        <v>291</v>
      </c>
      <c r="C306" s="81"/>
      <c r="D306" s="96"/>
      <c r="E306" s="81"/>
      <c r="F306" s="103" t="s">
        <v>775</v>
      </c>
      <c r="G306" s="64">
        <f t="shared" ref="G306:N306" si="72">SUM(G300:G305)</f>
        <v>31316</v>
      </c>
      <c r="H306" s="64">
        <f t="shared" si="72"/>
        <v>2208</v>
      </c>
      <c r="I306" s="64">
        <f t="shared" si="72"/>
        <v>-6</v>
      </c>
      <c r="J306" s="64">
        <f t="shared" si="72"/>
        <v>-35</v>
      </c>
      <c r="K306" s="64">
        <f t="shared" si="72"/>
        <v>0</v>
      </c>
      <c r="L306" s="64">
        <f t="shared" si="72"/>
        <v>0</v>
      </c>
      <c r="M306" s="64">
        <f t="shared" si="72"/>
        <v>33483</v>
      </c>
      <c r="N306" s="119">
        <f t="shared" si="72"/>
        <v>32395.867198461536</v>
      </c>
    </row>
    <row r="307" spans="1:14" x14ac:dyDescent="0.3">
      <c r="A307" s="111"/>
      <c r="B307" s="96">
        <f t="shared" si="62"/>
        <v>292</v>
      </c>
      <c r="C307" s="81"/>
      <c r="D307" s="96"/>
      <c r="E307" s="81"/>
      <c r="F307" s="112"/>
      <c r="G307" s="63"/>
      <c r="H307" s="63"/>
      <c r="I307" s="63"/>
      <c r="J307" s="63"/>
      <c r="K307" s="63"/>
      <c r="L307" s="63"/>
      <c r="M307" s="63"/>
      <c r="N307" s="117"/>
    </row>
    <row r="308" spans="1:14" x14ac:dyDescent="0.3">
      <c r="A308" s="111"/>
      <c r="B308" s="96">
        <f t="shared" si="62"/>
        <v>293</v>
      </c>
      <c r="C308" s="81"/>
      <c r="D308" s="96">
        <v>346</v>
      </c>
      <c r="E308" s="81"/>
      <c r="F308" s="100" t="s">
        <v>527</v>
      </c>
      <c r="G308" s="63">
        <v>374</v>
      </c>
      <c r="H308" s="63">
        <v>95</v>
      </c>
      <c r="I308" s="63">
        <v>0</v>
      </c>
      <c r="J308" s="63">
        <v>0</v>
      </c>
      <c r="K308" s="63">
        <v>0</v>
      </c>
      <c r="L308" s="63">
        <v>0</v>
      </c>
      <c r="M308" s="63">
        <f>SUM(G308,H308,I308,J308,K308,L308)</f>
        <v>469</v>
      </c>
      <c r="N308" s="118">
        <v>421.68111999999991</v>
      </c>
    </row>
    <row r="309" spans="1:14" x14ac:dyDescent="0.3">
      <c r="A309" s="101"/>
      <c r="B309" s="96">
        <f t="shared" si="62"/>
        <v>294</v>
      </c>
      <c r="C309" s="81"/>
      <c r="D309" s="96">
        <v>346.2</v>
      </c>
      <c r="E309" s="81"/>
      <c r="F309" s="100" t="s">
        <v>528</v>
      </c>
      <c r="G309" s="63">
        <v>32</v>
      </c>
      <c r="H309" s="63">
        <v>0</v>
      </c>
      <c r="I309" s="63">
        <v>0</v>
      </c>
      <c r="J309" s="63">
        <v>0</v>
      </c>
      <c r="K309" s="63">
        <v>0</v>
      </c>
      <c r="L309" s="63">
        <v>0</v>
      </c>
      <c r="M309" s="63">
        <f>SUM(G309,H309,I309,J309,K309,L309)</f>
        <v>32</v>
      </c>
      <c r="N309" s="118">
        <v>31.970829999999996</v>
      </c>
    </row>
    <row r="310" spans="1:14" x14ac:dyDescent="0.3">
      <c r="A310" s="101"/>
      <c r="B310" s="96">
        <f t="shared" si="62"/>
        <v>295</v>
      </c>
      <c r="C310" s="81"/>
      <c r="D310" s="96"/>
      <c r="E310" s="81"/>
      <c r="F310" s="103" t="s">
        <v>776</v>
      </c>
      <c r="G310" s="64">
        <f t="shared" ref="G310:N310" si="73">SUM(G308:G309)</f>
        <v>406</v>
      </c>
      <c r="H310" s="64">
        <f t="shared" si="73"/>
        <v>95</v>
      </c>
      <c r="I310" s="64">
        <f t="shared" si="73"/>
        <v>0</v>
      </c>
      <c r="J310" s="64">
        <f t="shared" si="73"/>
        <v>0</v>
      </c>
      <c r="K310" s="64">
        <f t="shared" si="73"/>
        <v>0</v>
      </c>
      <c r="L310" s="64">
        <f t="shared" si="73"/>
        <v>0</v>
      </c>
      <c r="M310" s="64">
        <f t="shared" si="73"/>
        <v>501</v>
      </c>
      <c r="N310" s="119">
        <f t="shared" si="73"/>
        <v>453.65194999999989</v>
      </c>
    </row>
    <row r="311" spans="1:14" x14ac:dyDescent="0.3">
      <c r="A311" s="101"/>
      <c r="B311" s="96">
        <f t="shared" si="62"/>
        <v>296</v>
      </c>
      <c r="C311" s="81"/>
      <c r="D311" s="96"/>
      <c r="E311" s="81"/>
      <c r="F311" s="112"/>
      <c r="G311" s="63"/>
      <c r="H311" s="63"/>
      <c r="I311" s="63"/>
      <c r="J311" s="63"/>
      <c r="K311" s="63"/>
      <c r="L311" s="63"/>
      <c r="M311" s="63"/>
      <c r="N311" s="117"/>
    </row>
    <row r="312" spans="1:14" x14ac:dyDescent="0.3">
      <c r="A312" s="101"/>
      <c r="B312" s="96">
        <f t="shared" si="62"/>
        <v>297</v>
      </c>
      <c r="C312" s="81"/>
      <c r="D312" s="96"/>
      <c r="E312" s="81"/>
      <c r="F312" s="99" t="s">
        <v>529</v>
      </c>
      <c r="G312" s="63"/>
      <c r="H312" s="63"/>
      <c r="I312" s="63"/>
      <c r="J312" s="63"/>
      <c r="K312" s="63"/>
      <c r="L312" s="63"/>
      <c r="M312" s="63"/>
      <c r="N312" s="117"/>
    </row>
    <row r="313" spans="1:14" x14ac:dyDescent="0.3">
      <c r="A313" s="101"/>
      <c r="B313" s="96">
        <f t="shared" si="62"/>
        <v>298</v>
      </c>
      <c r="C313" s="81"/>
      <c r="D313" s="96" t="str">
        <f t="shared" ref="D313:D319" si="74">LEFT(F313,3)</f>
        <v>341</v>
      </c>
      <c r="E313" s="81"/>
      <c r="F313" s="100" t="s">
        <v>496</v>
      </c>
      <c r="G313" s="63">
        <v>7489</v>
      </c>
      <c r="H313" s="63">
        <v>382</v>
      </c>
      <c r="I313" s="63">
        <v>-78</v>
      </c>
      <c r="J313" s="63">
        <v>0</v>
      </c>
      <c r="K313" s="63">
        <v>0</v>
      </c>
      <c r="L313" s="63">
        <v>0</v>
      </c>
      <c r="M313" s="63">
        <f t="shared" ref="M313:M320" si="75">SUM(G313,H313,I313,J313,K313,L313)</f>
        <v>7793</v>
      </c>
      <c r="N313" s="118">
        <v>7666.7870146153855</v>
      </c>
    </row>
    <row r="314" spans="1:14" x14ac:dyDescent="0.3">
      <c r="A314" s="101"/>
      <c r="B314" s="96">
        <f t="shared" si="62"/>
        <v>299</v>
      </c>
      <c r="C314" s="81"/>
      <c r="D314" s="96" t="str">
        <f t="shared" si="74"/>
        <v>342</v>
      </c>
      <c r="E314" s="81"/>
      <c r="F314" s="100" t="s">
        <v>497</v>
      </c>
      <c r="G314" s="63">
        <v>738</v>
      </c>
      <c r="H314" s="63">
        <v>535</v>
      </c>
      <c r="I314" s="63">
        <v>-31</v>
      </c>
      <c r="J314" s="63">
        <v>0</v>
      </c>
      <c r="K314" s="63">
        <v>0</v>
      </c>
      <c r="L314" s="63">
        <v>0</v>
      </c>
      <c r="M314" s="63">
        <f t="shared" si="75"/>
        <v>1242</v>
      </c>
      <c r="N314" s="118">
        <v>979.16179076923072</v>
      </c>
    </row>
    <row r="315" spans="1:14" x14ac:dyDescent="0.3">
      <c r="A315" s="101"/>
      <c r="B315" s="96">
        <f t="shared" si="62"/>
        <v>300</v>
      </c>
      <c r="C315" s="81"/>
      <c r="D315" s="96" t="str">
        <f t="shared" si="74"/>
        <v>343</v>
      </c>
      <c r="E315" s="81"/>
      <c r="F315" s="100" t="s">
        <v>498</v>
      </c>
      <c r="G315" s="63">
        <v>899</v>
      </c>
      <c r="H315" s="63">
        <v>1995</v>
      </c>
      <c r="I315" s="63">
        <v>-261</v>
      </c>
      <c r="J315" s="63">
        <v>-266</v>
      </c>
      <c r="K315" s="63">
        <v>0</v>
      </c>
      <c r="L315" s="63">
        <v>0</v>
      </c>
      <c r="M315" s="63">
        <f t="shared" si="75"/>
        <v>2367</v>
      </c>
      <c r="N315" s="118">
        <v>1707.6187769230767</v>
      </c>
    </row>
    <row r="316" spans="1:14" x14ac:dyDescent="0.3">
      <c r="A316" s="101"/>
      <c r="B316" s="96">
        <f t="shared" si="62"/>
        <v>301</v>
      </c>
      <c r="C316" s="81"/>
      <c r="D316" s="96" t="str">
        <f>LEFT(F316,5)</f>
        <v>343.1</v>
      </c>
      <c r="E316" s="81"/>
      <c r="F316" s="108" t="s">
        <v>506</v>
      </c>
      <c r="G316" s="63">
        <v>2514</v>
      </c>
      <c r="H316" s="63">
        <v>3001</v>
      </c>
      <c r="I316" s="63">
        <v>0</v>
      </c>
      <c r="J316" s="63">
        <v>0</v>
      </c>
      <c r="K316" s="63">
        <v>0</v>
      </c>
      <c r="L316" s="63">
        <v>0</v>
      </c>
      <c r="M316" s="63">
        <f t="shared" si="75"/>
        <v>5515</v>
      </c>
      <c r="N316" s="118">
        <v>4014.72426</v>
      </c>
    </row>
    <row r="317" spans="1:14" x14ac:dyDescent="0.3">
      <c r="A317" s="101"/>
      <c r="B317" s="96">
        <f t="shared" si="62"/>
        <v>302</v>
      </c>
      <c r="C317" s="81"/>
      <c r="D317" s="96" t="str">
        <f t="shared" si="74"/>
        <v>344</v>
      </c>
      <c r="E317" s="81"/>
      <c r="F317" s="100" t="s">
        <v>499</v>
      </c>
      <c r="G317" s="63">
        <v>2023</v>
      </c>
      <c r="H317" s="63">
        <v>823</v>
      </c>
      <c r="I317" s="63">
        <v>0</v>
      </c>
      <c r="J317" s="63">
        <v>0</v>
      </c>
      <c r="K317" s="63">
        <v>0</v>
      </c>
      <c r="L317" s="63">
        <v>0</v>
      </c>
      <c r="M317" s="63">
        <f t="shared" si="75"/>
        <v>2846</v>
      </c>
      <c r="N317" s="118">
        <v>2434.4816999999998</v>
      </c>
    </row>
    <row r="318" spans="1:14" x14ac:dyDescent="0.3">
      <c r="A318" s="101"/>
      <c r="B318" s="96">
        <f t="shared" si="62"/>
        <v>303</v>
      </c>
      <c r="C318" s="81"/>
      <c r="D318" s="96" t="str">
        <f t="shared" si="74"/>
        <v>345</v>
      </c>
      <c r="E318" s="81"/>
      <c r="F318" s="100" t="s">
        <v>500</v>
      </c>
      <c r="G318" s="63">
        <v>1969</v>
      </c>
      <c r="H318" s="63">
        <v>721</v>
      </c>
      <c r="I318" s="63">
        <v>-4</v>
      </c>
      <c r="J318" s="63">
        <v>0</v>
      </c>
      <c r="K318" s="63">
        <v>0</v>
      </c>
      <c r="L318" s="63">
        <v>0</v>
      </c>
      <c r="M318" s="63">
        <f t="shared" si="75"/>
        <v>2686</v>
      </c>
      <c r="N318" s="118">
        <v>2329.1326653846149</v>
      </c>
    </row>
    <row r="319" spans="1:14" x14ac:dyDescent="0.3">
      <c r="A319" s="101"/>
      <c r="B319" s="96">
        <f t="shared" si="62"/>
        <v>304</v>
      </c>
      <c r="C319" s="81"/>
      <c r="D319" s="96" t="str">
        <f t="shared" si="74"/>
        <v>346</v>
      </c>
      <c r="E319" s="81"/>
      <c r="F319" s="100" t="s">
        <v>501</v>
      </c>
      <c r="G319" s="63">
        <v>1012</v>
      </c>
      <c r="H319" s="63">
        <v>81</v>
      </c>
      <c r="I319" s="63">
        <v>0</v>
      </c>
      <c r="J319" s="63">
        <v>0</v>
      </c>
      <c r="K319" s="63">
        <v>0</v>
      </c>
      <c r="L319" s="63">
        <v>0</v>
      </c>
      <c r="M319" s="63">
        <f t="shared" si="75"/>
        <v>1093</v>
      </c>
      <c r="N319" s="118">
        <v>1052.1784100000002</v>
      </c>
    </row>
    <row r="320" spans="1:14" x14ac:dyDescent="0.3">
      <c r="A320" s="101"/>
      <c r="B320" s="96">
        <f t="shared" si="62"/>
        <v>305</v>
      </c>
      <c r="C320" s="81"/>
      <c r="D320" s="96">
        <v>346.2</v>
      </c>
      <c r="E320" s="81"/>
      <c r="F320" s="100" t="s">
        <v>504</v>
      </c>
      <c r="G320" s="63">
        <v>2</v>
      </c>
      <c r="H320" s="63">
        <v>0</v>
      </c>
      <c r="I320" s="63">
        <v>0</v>
      </c>
      <c r="J320" s="63">
        <v>0</v>
      </c>
      <c r="K320" s="63">
        <v>0</v>
      </c>
      <c r="L320" s="63">
        <v>0</v>
      </c>
      <c r="M320" s="63">
        <f t="shared" si="75"/>
        <v>2</v>
      </c>
      <c r="N320" s="118">
        <v>2.1365500000000002</v>
      </c>
    </row>
    <row r="321" spans="1:14" x14ac:dyDescent="0.3">
      <c r="A321" s="101"/>
      <c r="B321" s="96">
        <f t="shared" si="62"/>
        <v>306</v>
      </c>
      <c r="C321" s="81"/>
      <c r="D321" s="96"/>
      <c r="E321" s="81"/>
      <c r="F321" s="103" t="s">
        <v>777</v>
      </c>
      <c r="G321" s="64">
        <f t="shared" ref="G321:N321" si="76">SUM(G313:G320)</f>
        <v>16646</v>
      </c>
      <c r="H321" s="64">
        <f t="shared" si="76"/>
        <v>7538</v>
      </c>
      <c r="I321" s="64">
        <f t="shared" si="76"/>
        <v>-374</v>
      </c>
      <c r="J321" s="64">
        <f t="shared" si="76"/>
        <v>-266</v>
      </c>
      <c r="K321" s="64">
        <f t="shared" si="76"/>
        <v>0</v>
      </c>
      <c r="L321" s="64">
        <f t="shared" si="76"/>
        <v>0</v>
      </c>
      <c r="M321" s="64">
        <f t="shared" si="76"/>
        <v>23544</v>
      </c>
      <c r="N321" s="119">
        <f t="shared" si="76"/>
        <v>20186.221167692307</v>
      </c>
    </row>
    <row r="322" spans="1:14" x14ac:dyDescent="0.3">
      <c r="A322" s="101"/>
      <c r="B322" s="96">
        <f t="shared" si="62"/>
        <v>307</v>
      </c>
      <c r="C322" s="81"/>
      <c r="D322" s="96"/>
      <c r="E322" s="81"/>
      <c r="F322" s="103"/>
      <c r="G322" s="63"/>
      <c r="H322" s="63"/>
      <c r="I322" s="63"/>
      <c r="J322" s="63"/>
      <c r="K322" s="63"/>
      <c r="L322" s="63"/>
      <c r="M322" s="63"/>
      <c r="N322" s="117"/>
    </row>
    <row r="323" spans="1:14" x14ac:dyDescent="0.3">
      <c r="A323" s="101"/>
      <c r="B323" s="96">
        <f t="shared" si="62"/>
        <v>308</v>
      </c>
      <c r="C323" s="81"/>
      <c r="D323" s="96"/>
      <c r="E323" s="81"/>
      <c r="F323" s="99" t="s">
        <v>487</v>
      </c>
      <c r="G323" s="63"/>
      <c r="H323" s="63"/>
      <c r="I323" s="63"/>
      <c r="J323" s="63"/>
      <c r="K323" s="63"/>
      <c r="L323" s="63"/>
      <c r="M323" s="63"/>
      <c r="N323" s="117"/>
    </row>
    <row r="324" spans="1:14" x14ac:dyDescent="0.3">
      <c r="A324" s="101"/>
      <c r="B324" s="96">
        <f t="shared" si="62"/>
        <v>309</v>
      </c>
      <c r="C324" s="81"/>
      <c r="D324" s="96" t="str">
        <f t="shared" ref="D324:D330" si="77">LEFT(F324,3)</f>
        <v>341</v>
      </c>
      <c r="E324" s="81"/>
      <c r="F324" s="100" t="s">
        <v>496</v>
      </c>
      <c r="G324" s="63">
        <v>0</v>
      </c>
      <c r="H324" s="63">
        <v>0</v>
      </c>
      <c r="I324" s="63">
        <v>0</v>
      </c>
      <c r="J324" s="63">
        <v>0</v>
      </c>
      <c r="K324" s="63">
        <v>0</v>
      </c>
      <c r="L324" s="63">
        <v>0</v>
      </c>
      <c r="M324" s="63">
        <f t="shared" ref="M324:M330" si="78">SUM(G324,H324,I324,J324,K324,L324)</f>
        <v>0</v>
      </c>
      <c r="N324" s="117"/>
    </row>
    <row r="325" spans="1:14" x14ac:dyDescent="0.3">
      <c r="A325" s="101"/>
      <c r="B325" s="96">
        <f t="shared" si="62"/>
        <v>310</v>
      </c>
      <c r="C325" s="81"/>
      <c r="D325" s="96" t="str">
        <f t="shared" si="77"/>
        <v>342</v>
      </c>
      <c r="E325" s="81"/>
      <c r="F325" s="100" t="s">
        <v>497</v>
      </c>
      <c r="G325" s="63">
        <v>-282</v>
      </c>
      <c r="H325" s="63">
        <v>0</v>
      </c>
      <c r="I325" s="63">
        <v>0</v>
      </c>
      <c r="J325" s="63">
        <v>0</v>
      </c>
      <c r="K325" s="63">
        <v>0</v>
      </c>
      <c r="L325" s="63">
        <v>0</v>
      </c>
      <c r="M325" s="63">
        <f t="shared" si="78"/>
        <v>-282</v>
      </c>
      <c r="N325" s="118">
        <v>-282.35921999999994</v>
      </c>
    </row>
    <row r="326" spans="1:14" x14ac:dyDescent="0.3">
      <c r="A326" s="101"/>
      <c r="B326" s="96">
        <f t="shared" si="62"/>
        <v>311</v>
      </c>
      <c r="C326" s="81"/>
      <c r="D326" s="96" t="str">
        <f t="shared" si="77"/>
        <v>343</v>
      </c>
      <c r="E326" s="81"/>
      <c r="F326" s="100" t="s">
        <v>498</v>
      </c>
      <c r="G326" s="63">
        <v>1588</v>
      </c>
      <c r="H326" s="63">
        <v>0</v>
      </c>
      <c r="I326" s="63">
        <v>0</v>
      </c>
      <c r="J326" s="63">
        <v>0</v>
      </c>
      <c r="K326" s="63">
        <v>0</v>
      </c>
      <c r="L326" s="63">
        <v>0</v>
      </c>
      <c r="M326" s="63">
        <f t="shared" si="78"/>
        <v>1588</v>
      </c>
      <c r="N326" s="118">
        <v>1587.7403100000006</v>
      </c>
    </row>
    <row r="327" spans="1:14" x14ac:dyDescent="0.3">
      <c r="A327" s="101"/>
      <c r="B327" s="96">
        <f t="shared" si="62"/>
        <v>312</v>
      </c>
      <c r="C327" s="81"/>
      <c r="D327" s="96" t="str">
        <f>LEFT(F327,5)</f>
        <v>343.1</v>
      </c>
      <c r="E327" s="81"/>
      <c r="F327" s="100" t="s">
        <v>506</v>
      </c>
      <c r="G327" s="63">
        <v>-4834</v>
      </c>
      <c r="H327" s="63">
        <v>0</v>
      </c>
      <c r="I327" s="63">
        <v>0</v>
      </c>
      <c r="J327" s="63">
        <v>0</v>
      </c>
      <c r="K327" s="63">
        <v>0</v>
      </c>
      <c r="L327" s="63">
        <v>0</v>
      </c>
      <c r="M327" s="63">
        <f t="shared" si="78"/>
        <v>-4834</v>
      </c>
      <c r="N327" s="118">
        <v>-4833.8282699999991</v>
      </c>
    </row>
    <row r="328" spans="1:14" x14ac:dyDescent="0.3">
      <c r="A328" s="101"/>
      <c r="B328" s="96">
        <f t="shared" si="62"/>
        <v>313</v>
      </c>
      <c r="C328" s="81"/>
      <c r="D328" s="96" t="str">
        <f t="shared" si="77"/>
        <v>344</v>
      </c>
      <c r="E328" s="81"/>
      <c r="F328" s="100" t="s">
        <v>499</v>
      </c>
      <c r="G328" s="63">
        <v>-1597</v>
      </c>
      <c r="H328" s="63">
        <v>0</v>
      </c>
      <c r="I328" s="63">
        <v>0</v>
      </c>
      <c r="J328" s="63">
        <v>0</v>
      </c>
      <c r="K328" s="63">
        <v>0</v>
      </c>
      <c r="L328" s="63">
        <v>0</v>
      </c>
      <c r="M328" s="63">
        <f t="shared" si="78"/>
        <v>-1597</v>
      </c>
      <c r="N328" s="118">
        <v>-1596.6779200000003</v>
      </c>
    </row>
    <row r="329" spans="1:14" x14ac:dyDescent="0.3">
      <c r="A329" s="101"/>
      <c r="B329" s="96">
        <f t="shared" si="62"/>
        <v>314</v>
      </c>
      <c r="C329" s="81"/>
      <c r="D329" s="96" t="str">
        <f t="shared" si="77"/>
        <v>345</v>
      </c>
      <c r="E329" s="81"/>
      <c r="F329" s="100" t="s">
        <v>500</v>
      </c>
      <c r="G329" s="63">
        <v>-2</v>
      </c>
      <c r="H329" s="63">
        <v>0</v>
      </c>
      <c r="I329" s="63">
        <v>0</v>
      </c>
      <c r="J329" s="63">
        <v>0</v>
      </c>
      <c r="K329" s="63">
        <v>0</v>
      </c>
      <c r="L329" s="63">
        <v>0</v>
      </c>
      <c r="M329" s="63">
        <f t="shared" si="78"/>
        <v>-2</v>
      </c>
      <c r="N329" s="118">
        <v>-1.5707200000000001</v>
      </c>
    </row>
    <row r="330" spans="1:14" x14ac:dyDescent="0.3">
      <c r="A330" s="101"/>
      <c r="B330" s="96">
        <f t="shared" si="62"/>
        <v>315</v>
      </c>
      <c r="C330" s="81"/>
      <c r="D330" s="96" t="str">
        <f t="shared" si="77"/>
        <v>346</v>
      </c>
      <c r="E330" s="81"/>
      <c r="F330" s="100" t="s">
        <v>501</v>
      </c>
      <c r="G330" s="63">
        <v>-9</v>
      </c>
      <c r="H330" s="63">
        <v>0</v>
      </c>
      <c r="I330" s="63">
        <v>0</v>
      </c>
      <c r="J330" s="63">
        <v>0</v>
      </c>
      <c r="K330" s="63">
        <v>0</v>
      </c>
      <c r="L330" s="63">
        <v>0</v>
      </c>
      <c r="M330" s="63">
        <f t="shared" si="78"/>
        <v>-9</v>
      </c>
      <c r="N330" s="118">
        <v>-8.7291199999999964</v>
      </c>
    </row>
    <row r="331" spans="1:14" x14ac:dyDescent="0.3">
      <c r="A331" s="101"/>
      <c r="B331" s="96">
        <f t="shared" si="62"/>
        <v>316</v>
      </c>
      <c r="C331" s="81"/>
      <c r="D331" s="96"/>
      <c r="E331" s="81"/>
      <c r="F331" s="103" t="s">
        <v>778</v>
      </c>
      <c r="G331" s="64">
        <f t="shared" ref="G331:M331" si="79">SUM(G324:G330)</f>
        <v>-5136</v>
      </c>
      <c r="H331" s="64">
        <f t="shared" si="79"/>
        <v>0</v>
      </c>
      <c r="I331" s="64">
        <f t="shared" si="79"/>
        <v>0</v>
      </c>
      <c r="J331" s="64">
        <f t="shared" si="79"/>
        <v>0</v>
      </c>
      <c r="K331" s="64">
        <f t="shared" si="79"/>
        <v>0</v>
      </c>
      <c r="L331" s="64">
        <f t="shared" si="79"/>
        <v>0</v>
      </c>
      <c r="M331" s="64">
        <f t="shared" si="79"/>
        <v>-5136</v>
      </c>
      <c r="N331" s="119">
        <f>SUM(N325:N330)</f>
        <v>-5135.4249399999981</v>
      </c>
    </row>
    <row r="332" spans="1:14" x14ac:dyDescent="0.3">
      <c r="A332" s="101"/>
      <c r="B332" s="96">
        <f t="shared" si="62"/>
        <v>317</v>
      </c>
      <c r="C332" s="81"/>
      <c r="D332" s="96"/>
      <c r="E332" s="81"/>
      <c r="F332" s="103"/>
      <c r="G332" s="63"/>
      <c r="H332" s="63"/>
      <c r="I332" s="63"/>
      <c r="J332" s="63"/>
      <c r="K332" s="63"/>
      <c r="L332" s="63"/>
      <c r="M332" s="63"/>
      <c r="N332" s="117"/>
    </row>
    <row r="333" spans="1:14" x14ac:dyDescent="0.3">
      <c r="A333" s="101"/>
      <c r="B333" s="96">
        <f t="shared" si="62"/>
        <v>318</v>
      </c>
      <c r="C333" s="81"/>
      <c r="D333" s="96"/>
      <c r="E333" s="81"/>
      <c r="F333" s="99" t="s">
        <v>530</v>
      </c>
      <c r="G333" s="63"/>
      <c r="H333" s="63"/>
      <c r="I333" s="63"/>
      <c r="J333" s="63"/>
      <c r="K333" s="63"/>
      <c r="L333" s="63"/>
      <c r="M333" s="63"/>
      <c r="N333" s="117"/>
    </row>
    <row r="334" spans="1:14" x14ac:dyDescent="0.3">
      <c r="A334" s="101"/>
      <c r="B334" s="96">
        <f t="shared" si="62"/>
        <v>319</v>
      </c>
      <c r="C334" s="81"/>
      <c r="D334" s="96"/>
      <c r="E334" s="81"/>
      <c r="F334" s="100" t="s">
        <v>531</v>
      </c>
      <c r="G334" s="63">
        <v>2511</v>
      </c>
      <c r="H334" s="63">
        <v>20</v>
      </c>
      <c r="I334" s="63">
        <v>0</v>
      </c>
      <c r="J334" s="63">
        <v>0</v>
      </c>
      <c r="K334" s="63">
        <v>0</v>
      </c>
      <c r="L334" s="63">
        <v>0</v>
      </c>
      <c r="M334" s="63">
        <f t="shared" ref="M334:M341" si="80">SUM(G334,H334,I334,J334,K334,L334)</f>
        <v>2531</v>
      </c>
      <c r="N334" s="118">
        <v>2527.350956923076</v>
      </c>
    </row>
    <row r="335" spans="1:14" x14ac:dyDescent="0.3">
      <c r="A335" s="101"/>
      <c r="B335" s="96">
        <f t="shared" si="62"/>
        <v>320</v>
      </c>
      <c r="C335" s="81"/>
      <c r="D335" s="96" t="str">
        <f t="shared" ref="D335:D340" si="81">LEFT(F335,3)</f>
        <v>341</v>
      </c>
      <c r="E335" s="81"/>
      <c r="F335" s="100" t="s">
        <v>496</v>
      </c>
      <c r="G335" s="63">
        <v>5549</v>
      </c>
      <c r="H335" s="63">
        <v>394</v>
      </c>
      <c r="I335" s="63">
        <v>-10</v>
      </c>
      <c r="J335" s="63">
        <v>-24</v>
      </c>
      <c r="K335" s="63">
        <v>0</v>
      </c>
      <c r="L335" s="63">
        <v>0</v>
      </c>
      <c r="M335" s="63">
        <f t="shared" si="80"/>
        <v>5909</v>
      </c>
      <c r="N335" s="118">
        <v>5723.599174615385</v>
      </c>
    </row>
    <row r="336" spans="1:14" x14ac:dyDescent="0.3">
      <c r="A336" s="101"/>
      <c r="B336" s="96">
        <f t="shared" si="62"/>
        <v>321</v>
      </c>
      <c r="C336" s="81"/>
      <c r="D336" s="96" t="str">
        <f t="shared" si="81"/>
        <v>342</v>
      </c>
      <c r="E336" s="81"/>
      <c r="F336" s="100" t="s">
        <v>497</v>
      </c>
      <c r="G336" s="63">
        <v>4158</v>
      </c>
      <c r="H336" s="63">
        <v>648</v>
      </c>
      <c r="I336" s="63">
        <v>-41</v>
      </c>
      <c r="J336" s="63">
        <v>0</v>
      </c>
      <c r="K336" s="63">
        <v>0</v>
      </c>
      <c r="L336" s="63">
        <v>0</v>
      </c>
      <c r="M336" s="63">
        <f t="shared" si="80"/>
        <v>4765</v>
      </c>
      <c r="N336" s="118">
        <v>4447.4679184615388</v>
      </c>
    </row>
    <row r="337" spans="1:14" x14ac:dyDescent="0.3">
      <c r="A337" s="101"/>
      <c r="B337" s="96">
        <f t="shared" si="62"/>
        <v>322</v>
      </c>
      <c r="C337" s="81"/>
      <c r="D337" s="96" t="str">
        <f t="shared" si="81"/>
        <v>343</v>
      </c>
      <c r="E337" s="81"/>
      <c r="F337" s="100" t="s">
        <v>498</v>
      </c>
      <c r="G337" s="63">
        <v>4303</v>
      </c>
      <c r="H337" s="63">
        <v>7257</v>
      </c>
      <c r="I337" s="63">
        <v>-2151</v>
      </c>
      <c r="J337" s="63">
        <v>0</v>
      </c>
      <c r="K337" s="63">
        <v>0</v>
      </c>
      <c r="L337" s="63">
        <v>0</v>
      </c>
      <c r="M337" s="63">
        <f t="shared" si="80"/>
        <v>9409</v>
      </c>
      <c r="N337" s="118">
        <v>7603.8497546153849</v>
      </c>
    </row>
    <row r="338" spans="1:14" x14ac:dyDescent="0.3">
      <c r="A338" s="101"/>
      <c r="B338" s="96">
        <f t="shared" ref="B338:B401" si="82">B337+1</f>
        <v>323</v>
      </c>
      <c r="C338" s="81"/>
      <c r="D338" s="96" t="str">
        <f t="shared" si="81"/>
        <v>344</v>
      </c>
      <c r="E338" s="81"/>
      <c r="F338" s="100" t="s">
        <v>499</v>
      </c>
      <c r="G338" s="63">
        <v>1610</v>
      </c>
      <c r="H338" s="63">
        <v>336</v>
      </c>
      <c r="I338" s="63">
        <v>0</v>
      </c>
      <c r="J338" s="63">
        <v>0</v>
      </c>
      <c r="K338" s="63">
        <v>0</v>
      </c>
      <c r="L338" s="63">
        <v>0</v>
      </c>
      <c r="M338" s="63">
        <f t="shared" si="80"/>
        <v>1946</v>
      </c>
      <c r="N338" s="118">
        <v>1778.3121400000002</v>
      </c>
    </row>
    <row r="339" spans="1:14" x14ac:dyDescent="0.3">
      <c r="A339" s="101"/>
      <c r="B339" s="96">
        <f t="shared" si="82"/>
        <v>324</v>
      </c>
      <c r="C339" s="81"/>
      <c r="D339" s="96" t="str">
        <f t="shared" si="81"/>
        <v>345</v>
      </c>
      <c r="E339" s="81"/>
      <c r="F339" s="100" t="s">
        <v>500</v>
      </c>
      <c r="G339" s="63">
        <v>3058</v>
      </c>
      <c r="H339" s="63">
        <v>395</v>
      </c>
      <c r="I339" s="63">
        <v>0</v>
      </c>
      <c r="J339" s="63">
        <v>0</v>
      </c>
      <c r="K339" s="63">
        <v>0</v>
      </c>
      <c r="L339" s="63">
        <v>0</v>
      </c>
      <c r="M339" s="63">
        <f t="shared" si="80"/>
        <v>3453</v>
      </c>
      <c r="N339" s="118">
        <v>3255.5753500000001</v>
      </c>
    </row>
    <row r="340" spans="1:14" x14ac:dyDescent="0.3">
      <c r="A340" s="101"/>
      <c r="B340" s="96">
        <f t="shared" si="82"/>
        <v>325</v>
      </c>
      <c r="C340" s="81"/>
      <c r="D340" s="96" t="str">
        <f t="shared" si="81"/>
        <v>346</v>
      </c>
      <c r="E340" s="81"/>
      <c r="F340" s="100" t="s">
        <v>501</v>
      </c>
      <c r="G340" s="63">
        <v>833</v>
      </c>
      <c r="H340" s="63">
        <v>124</v>
      </c>
      <c r="I340" s="63">
        <v>0</v>
      </c>
      <c r="J340" s="63">
        <v>-1</v>
      </c>
      <c r="K340" s="63">
        <v>0</v>
      </c>
      <c r="L340" s="63">
        <v>0</v>
      </c>
      <c r="M340" s="63">
        <f t="shared" si="80"/>
        <v>956</v>
      </c>
      <c r="N340" s="118">
        <v>894.76157384615385</v>
      </c>
    </row>
    <row r="341" spans="1:14" x14ac:dyDescent="0.3">
      <c r="A341" s="101"/>
      <c r="B341" s="96">
        <f t="shared" si="82"/>
        <v>326</v>
      </c>
      <c r="C341" s="81"/>
      <c r="D341" s="96">
        <v>346.2</v>
      </c>
      <c r="E341" s="81"/>
      <c r="F341" s="100" t="s">
        <v>504</v>
      </c>
      <c r="G341" s="63">
        <v>37</v>
      </c>
      <c r="H341" s="63">
        <v>0</v>
      </c>
      <c r="I341" s="63">
        <v>0</v>
      </c>
      <c r="J341" s="63">
        <v>0</v>
      </c>
      <c r="K341" s="63">
        <v>0</v>
      </c>
      <c r="L341" s="63">
        <v>0</v>
      </c>
      <c r="M341" s="63">
        <f t="shared" si="80"/>
        <v>37</v>
      </c>
      <c r="N341" s="118">
        <v>36.883649999999996</v>
      </c>
    </row>
    <row r="342" spans="1:14" x14ac:dyDescent="0.3">
      <c r="A342" s="101"/>
      <c r="B342" s="96">
        <f t="shared" si="82"/>
        <v>327</v>
      </c>
      <c r="C342" s="81"/>
      <c r="D342" s="96"/>
      <c r="E342" s="81"/>
      <c r="F342" s="103" t="s">
        <v>779</v>
      </c>
      <c r="G342" s="64">
        <f t="shared" ref="G342:L342" si="83">SUM(G334:G341)</f>
        <v>22059</v>
      </c>
      <c r="H342" s="64">
        <f t="shared" si="83"/>
        <v>9174</v>
      </c>
      <c r="I342" s="64">
        <f t="shared" si="83"/>
        <v>-2202</v>
      </c>
      <c r="J342" s="64">
        <f t="shared" si="83"/>
        <v>-25</v>
      </c>
      <c r="K342" s="64">
        <f t="shared" si="83"/>
        <v>0</v>
      </c>
      <c r="L342" s="64">
        <f t="shared" si="83"/>
        <v>0</v>
      </c>
      <c r="M342" s="64">
        <f>SUM(M334:M341)</f>
        <v>29006</v>
      </c>
      <c r="N342" s="119">
        <f t="shared" ref="N342" si="84">SUM(N334:N341)</f>
        <v>26267.800518461539</v>
      </c>
    </row>
    <row r="343" spans="1:14" x14ac:dyDescent="0.3">
      <c r="A343" s="101"/>
      <c r="B343" s="96">
        <f t="shared" si="82"/>
        <v>328</v>
      </c>
      <c r="C343" s="81"/>
      <c r="D343" s="96"/>
      <c r="E343" s="81"/>
      <c r="F343" s="100"/>
      <c r="G343" s="63"/>
      <c r="H343" s="63"/>
      <c r="I343" s="63"/>
      <c r="J343" s="63"/>
      <c r="K343" s="63"/>
      <c r="L343" s="63"/>
      <c r="M343" s="63"/>
      <c r="N343" s="117"/>
    </row>
    <row r="344" spans="1:14" x14ac:dyDescent="0.3">
      <c r="A344" s="101"/>
      <c r="B344" s="96">
        <f t="shared" si="82"/>
        <v>329</v>
      </c>
      <c r="C344" s="81"/>
      <c r="D344" s="96"/>
      <c r="E344" s="81"/>
      <c r="F344" s="110" t="s">
        <v>532</v>
      </c>
      <c r="G344" s="63"/>
      <c r="H344" s="63"/>
      <c r="I344" s="63"/>
      <c r="J344" s="63"/>
      <c r="K344" s="63"/>
      <c r="L344" s="63"/>
      <c r="M344" s="63"/>
      <c r="N344" s="117"/>
    </row>
    <row r="345" spans="1:14" x14ac:dyDescent="0.3">
      <c r="A345" s="101"/>
      <c r="B345" s="96">
        <f t="shared" si="82"/>
        <v>330</v>
      </c>
      <c r="C345" s="81"/>
      <c r="D345" s="96" t="str">
        <f t="shared" ref="D345:D348" si="85">LEFT(F345,3)</f>
        <v>341</v>
      </c>
      <c r="E345" s="81"/>
      <c r="F345" s="108" t="s">
        <v>533</v>
      </c>
      <c r="G345" s="63">
        <v>0</v>
      </c>
      <c r="H345" s="63">
        <v>217</v>
      </c>
      <c r="I345" s="63">
        <v>0</v>
      </c>
      <c r="J345" s="63">
        <v>0</v>
      </c>
      <c r="K345" s="63">
        <v>0</v>
      </c>
      <c r="L345" s="63">
        <v>0</v>
      </c>
      <c r="M345" s="63">
        <f>SUM(G345,H345,I345,J345,K345,L345)</f>
        <v>217</v>
      </c>
      <c r="N345" s="118">
        <v>74.743453076923089</v>
      </c>
    </row>
    <row r="346" spans="1:14" x14ac:dyDescent="0.3">
      <c r="A346" s="101"/>
      <c r="B346" s="96">
        <f t="shared" si="82"/>
        <v>331</v>
      </c>
      <c r="C346" s="81"/>
      <c r="D346" s="96" t="str">
        <f t="shared" si="85"/>
        <v>342</v>
      </c>
      <c r="E346" s="81"/>
      <c r="F346" s="108" t="s">
        <v>534</v>
      </c>
      <c r="G346" s="63">
        <v>0</v>
      </c>
      <c r="H346" s="63">
        <v>1780</v>
      </c>
      <c r="I346" s="63">
        <v>0</v>
      </c>
      <c r="J346" s="63">
        <v>0</v>
      </c>
      <c r="K346" s="63">
        <v>0</v>
      </c>
      <c r="L346" s="63">
        <v>0</v>
      </c>
      <c r="M346" s="63">
        <f>SUM(G346,H346,I346,J346,K346,L346)</f>
        <v>1780</v>
      </c>
      <c r="N346" s="118">
        <v>614.13181384615393</v>
      </c>
    </row>
    <row r="347" spans="1:14" x14ac:dyDescent="0.3">
      <c r="A347" s="101"/>
      <c r="B347" s="96">
        <f t="shared" si="82"/>
        <v>332</v>
      </c>
      <c r="C347" s="81"/>
      <c r="D347" s="96" t="str">
        <f t="shared" si="85"/>
        <v>345</v>
      </c>
      <c r="E347" s="81"/>
      <c r="F347" s="108" t="s">
        <v>535</v>
      </c>
      <c r="G347" s="63">
        <v>0</v>
      </c>
      <c r="H347" s="63">
        <v>192</v>
      </c>
      <c r="I347" s="63">
        <v>0</v>
      </c>
      <c r="J347" s="63">
        <v>0</v>
      </c>
      <c r="K347" s="63">
        <v>0</v>
      </c>
      <c r="L347" s="63">
        <v>0</v>
      </c>
      <c r="M347" s="63">
        <f>SUM(G347,H347,I347,J347,K347,L347)</f>
        <v>192</v>
      </c>
      <c r="N347" s="118">
        <v>66.290109999999999</v>
      </c>
    </row>
    <row r="348" spans="1:14" x14ac:dyDescent="0.3">
      <c r="A348" s="101"/>
      <c r="B348" s="96">
        <f t="shared" si="82"/>
        <v>333</v>
      </c>
      <c r="C348" s="81"/>
      <c r="D348" s="96" t="str">
        <f t="shared" si="85"/>
        <v>347</v>
      </c>
      <c r="E348" s="81"/>
      <c r="F348" s="108" t="s">
        <v>536</v>
      </c>
      <c r="G348" s="63">
        <v>0</v>
      </c>
      <c r="H348" s="63">
        <v>6</v>
      </c>
      <c r="I348" s="63">
        <v>0</v>
      </c>
      <c r="J348" s="63">
        <v>0</v>
      </c>
      <c r="K348" s="63">
        <v>0</v>
      </c>
      <c r="L348" s="63">
        <v>0</v>
      </c>
      <c r="M348" s="63">
        <f>SUM(G348,H348,I348,J348,K348,L348)</f>
        <v>6</v>
      </c>
      <c r="N348" s="118">
        <v>0.4928892307692308</v>
      </c>
    </row>
    <row r="349" spans="1:14" x14ac:dyDescent="0.3">
      <c r="A349" s="101"/>
      <c r="B349" s="96">
        <f t="shared" si="82"/>
        <v>334</v>
      </c>
      <c r="C349" s="81"/>
      <c r="D349" s="96"/>
      <c r="E349" s="81"/>
      <c r="F349" s="109" t="s">
        <v>780</v>
      </c>
      <c r="G349" s="64">
        <f>SUM(G345:G347)</f>
        <v>0</v>
      </c>
      <c r="H349" s="64">
        <f>SUM(H345:H348)</f>
        <v>2195</v>
      </c>
      <c r="I349" s="64">
        <f t="shared" ref="I349:N349" si="86">SUM(I345:I348)</f>
        <v>0</v>
      </c>
      <c r="J349" s="64">
        <f t="shared" si="86"/>
        <v>0</v>
      </c>
      <c r="K349" s="64">
        <f t="shared" si="86"/>
        <v>0</v>
      </c>
      <c r="L349" s="64">
        <f t="shared" si="86"/>
        <v>0</v>
      </c>
      <c r="M349" s="64">
        <f t="shared" si="86"/>
        <v>2195</v>
      </c>
      <c r="N349" s="119">
        <f t="shared" si="86"/>
        <v>755.65826615384628</v>
      </c>
    </row>
    <row r="350" spans="1:14" x14ac:dyDescent="0.3">
      <c r="A350" s="101"/>
      <c r="B350" s="96">
        <f t="shared" si="82"/>
        <v>335</v>
      </c>
      <c r="C350" s="81"/>
      <c r="D350" s="96"/>
      <c r="E350" s="81"/>
      <c r="F350" s="109" t="s">
        <v>537</v>
      </c>
      <c r="G350" s="63"/>
      <c r="H350" s="63"/>
      <c r="I350" s="63"/>
      <c r="J350" s="63"/>
      <c r="K350" s="63"/>
      <c r="L350" s="63"/>
      <c r="M350" s="63"/>
      <c r="N350" s="117"/>
    </row>
    <row r="351" spans="1:14" x14ac:dyDescent="0.3">
      <c r="A351" s="101"/>
      <c r="B351" s="96">
        <f t="shared" si="82"/>
        <v>336</v>
      </c>
      <c r="C351" s="81"/>
      <c r="D351" s="96"/>
      <c r="E351" s="81"/>
      <c r="F351" s="110" t="s">
        <v>538</v>
      </c>
      <c r="G351" s="63"/>
      <c r="H351" s="63"/>
      <c r="I351" s="63"/>
      <c r="J351" s="63"/>
      <c r="K351" s="63"/>
      <c r="L351" s="63"/>
      <c r="M351" s="63"/>
      <c r="N351" s="117"/>
    </row>
    <row r="352" spans="1:14" x14ac:dyDescent="0.3">
      <c r="A352" s="101"/>
      <c r="B352" s="96">
        <f t="shared" si="82"/>
        <v>337</v>
      </c>
      <c r="C352" s="81"/>
      <c r="D352" s="96" t="str">
        <f t="shared" ref="D352:D355" si="87">LEFT(F352,3)</f>
        <v>341</v>
      </c>
      <c r="E352" s="81"/>
      <c r="F352" s="108" t="s">
        <v>533</v>
      </c>
      <c r="G352" s="63">
        <v>175</v>
      </c>
      <c r="H352" s="63">
        <v>436</v>
      </c>
      <c r="I352" s="63">
        <v>0</v>
      </c>
      <c r="J352" s="63">
        <v>0</v>
      </c>
      <c r="K352" s="63">
        <v>0</v>
      </c>
      <c r="L352" s="63">
        <v>0</v>
      </c>
      <c r="M352" s="63">
        <f>SUM(G352,H352,I352,J352,K352,L352)</f>
        <v>611</v>
      </c>
      <c r="N352" s="118">
        <v>392.65104153846153</v>
      </c>
    </row>
    <row r="353" spans="1:14" x14ac:dyDescent="0.3">
      <c r="A353" s="101"/>
      <c r="B353" s="96">
        <f t="shared" si="82"/>
        <v>338</v>
      </c>
      <c r="C353" s="81"/>
      <c r="D353" s="96" t="str">
        <f t="shared" si="87"/>
        <v>342</v>
      </c>
      <c r="E353" s="81"/>
      <c r="F353" s="108" t="s">
        <v>534</v>
      </c>
      <c r="G353" s="63">
        <v>904</v>
      </c>
      <c r="H353" s="63">
        <v>2258</v>
      </c>
      <c r="I353" s="63">
        <v>0</v>
      </c>
      <c r="J353" s="63">
        <v>0</v>
      </c>
      <c r="K353" s="63">
        <v>0</v>
      </c>
      <c r="L353" s="63">
        <v>0</v>
      </c>
      <c r="M353" s="63">
        <f>SUM(G353,H353,I353,J353,K353,L353)</f>
        <v>3162</v>
      </c>
      <c r="N353" s="118">
        <v>2031.7908176923079</v>
      </c>
    </row>
    <row r="354" spans="1:14" x14ac:dyDescent="0.3">
      <c r="A354" s="101"/>
      <c r="B354" s="96">
        <f t="shared" si="82"/>
        <v>339</v>
      </c>
      <c r="C354" s="81"/>
      <c r="D354" s="96" t="str">
        <f t="shared" si="87"/>
        <v>345</v>
      </c>
      <c r="E354" s="81"/>
      <c r="F354" s="108" t="s">
        <v>535</v>
      </c>
      <c r="G354" s="63">
        <v>361</v>
      </c>
      <c r="H354" s="63">
        <v>925</v>
      </c>
      <c r="I354" s="63">
        <v>0</v>
      </c>
      <c r="J354" s="63">
        <v>0</v>
      </c>
      <c r="K354" s="63">
        <v>0</v>
      </c>
      <c r="L354" s="63">
        <v>0</v>
      </c>
      <c r="M354" s="63">
        <f>SUM(G354,H354,I354,J354,K354,L354)</f>
        <v>1286</v>
      </c>
      <c r="N354" s="118">
        <v>818.85334769230769</v>
      </c>
    </row>
    <row r="355" spans="1:14" x14ac:dyDescent="0.3">
      <c r="A355" s="101"/>
      <c r="B355" s="96">
        <f t="shared" si="82"/>
        <v>340</v>
      </c>
      <c r="C355" s="81"/>
      <c r="D355" s="96" t="str">
        <f t="shared" si="87"/>
        <v>347</v>
      </c>
      <c r="E355" s="81"/>
      <c r="F355" s="108" t="s">
        <v>536</v>
      </c>
      <c r="G355" s="63">
        <v>8</v>
      </c>
      <c r="H355" s="63">
        <v>98</v>
      </c>
      <c r="I355" s="63">
        <v>0</v>
      </c>
      <c r="J355" s="63">
        <v>0</v>
      </c>
      <c r="K355" s="63">
        <v>0</v>
      </c>
      <c r="L355" s="63">
        <v>0</v>
      </c>
      <c r="M355" s="63">
        <f>SUM(G355,H355,I355,J355,K355,L355)</f>
        <v>106</v>
      </c>
      <c r="N355" s="118">
        <v>57.384331538461538</v>
      </c>
    </row>
    <row r="356" spans="1:14" x14ac:dyDescent="0.3">
      <c r="A356" s="101"/>
      <c r="B356" s="96">
        <f t="shared" si="82"/>
        <v>341</v>
      </c>
      <c r="C356" s="81"/>
      <c r="D356" s="96"/>
      <c r="E356" s="81"/>
      <c r="F356" s="109" t="s">
        <v>781</v>
      </c>
      <c r="G356" s="64">
        <f t="shared" ref="G356:M356" si="88">SUM(G352:G355)</f>
        <v>1448</v>
      </c>
      <c r="H356" s="64">
        <f t="shared" si="88"/>
        <v>3717</v>
      </c>
      <c r="I356" s="64">
        <f t="shared" si="88"/>
        <v>0</v>
      </c>
      <c r="J356" s="64">
        <f t="shared" si="88"/>
        <v>0</v>
      </c>
      <c r="K356" s="64">
        <f t="shared" si="88"/>
        <v>0</v>
      </c>
      <c r="L356" s="64">
        <f t="shared" si="88"/>
        <v>0</v>
      </c>
      <c r="M356" s="64">
        <f t="shared" si="88"/>
        <v>5165</v>
      </c>
      <c r="N356" s="122">
        <f t="shared" ref="N356" si="89">SUM(N352:N355)</f>
        <v>3300.6795384615384</v>
      </c>
    </row>
    <row r="357" spans="1:14" x14ac:dyDescent="0.3">
      <c r="A357" s="101"/>
      <c r="B357" s="96">
        <f t="shared" si="82"/>
        <v>342</v>
      </c>
      <c r="C357" s="81"/>
      <c r="D357" s="96"/>
      <c r="E357" s="81"/>
      <c r="F357" s="109"/>
      <c r="G357" s="63"/>
      <c r="H357" s="63"/>
      <c r="I357" s="63"/>
      <c r="J357" s="63"/>
      <c r="K357" s="63"/>
      <c r="L357" s="63"/>
      <c r="M357" s="63"/>
      <c r="N357" s="117"/>
    </row>
    <row r="358" spans="1:14" x14ac:dyDescent="0.3">
      <c r="A358" s="101"/>
      <c r="B358" s="96">
        <f t="shared" si="82"/>
        <v>343</v>
      </c>
      <c r="C358" s="81"/>
      <c r="D358" s="96"/>
      <c r="E358" s="81"/>
      <c r="F358" s="109" t="s">
        <v>539</v>
      </c>
      <c r="G358" s="63"/>
      <c r="H358" s="63"/>
      <c r="I358" s="63"/>
      <c r="J358" s="63"/>
      <c r="K358" s="63"/>
      <c r="L358" s="63"/>
      <c r="M358" s="63"/>
      <c r="N358" s="117"/>
    </row>
    <row r="359" spans="1:14" x14ac:dyDescent="0.3">
      <c r="A359" s="101"/>
      <c r="B359" s="96">
        <f t="shared" si="82"/>
        <v>344</v>
      </c>
      <c r="C359" s="81"/>
      <c r="D359" s="96" t="str">
        <f t="shared" ref="D359" si="90">LEFT(F359,3)</f>
        <v>347</v>
      </c>
      <c r="E359" s="81"/>
      <c r="F359" s="108" t="s">
        <v>536</v>
      </c>
      <c r="G359" s="63">
        <v>0</v>
      </c>
      <c r="H359" s="63">
        <v>132</v>
      </c>
      <c r="I359" s="63">
        <v>0</v>
      </c>
      <c r="J359" s="63">
        <v>0</v>
      </c>
      <c r="K359" s="63">
        <v>0</v>
      </c>
      <c r="L359" s="63">
        <v>0</v>
      </c>
      <c r="M359" s="63">
        <f>SUM(G359,H359,I359,J359,K359,L359)</f>
        <v>132</v>
      </c>
      <c r="N359" s="121">
        <v>67</v>
      </c>
    </row>
    <row r="360" spans="1:14" x14ac:dyDescent="0.3">
      <c r="A360" s="101"/>
      <c r="B360" s="96">
        <f t="shared" si="82"/>
        <v>345</v>
      </c>
      <c r="C360" s="81"/>
      <c r="D360" s="96"/>
      <c r="E360" s="81"/>
      <c r="F360" s="110" t="s">
        <v>782</v>
      </c>
      <c r="G360" s="64">
        <f t="shared" ref="G360:M360" si="91">SUM(G359)</f>
        <v>0</v>
      </c>
      <c r="H360" s="64">
        <f t="shared" si="91"/>
        <v>132</v>
      </c>
      <c r="I360" s="64">
        <f t="shared" si="91"/>
        <v>0</v>
      </c>
      <c r="J360" s="64">
        <f t="shared" si="91"/>
        <v>0</v>
      </c>
      <c r="K360" s="64">
        <f t="shared" si="91"/>
        <v>0</v>
      </c>
      <c r="L360" s="64">
        <f t="shared" si="91"/>
        <v>0</v>
      </c>
      <c r="M360" s="64">
        <f t="shared" si="91"/>
        <v>132</v>
      </c>
      <c r="N360" s="119">
        <f t="shared" ref="N360" si="92">SUM(N358:N359)</f>
        <v>67</v>
      </c>
    </row>
    <row r="361" spans="1:14" x14ac:dyDescent="0.3">
      <c r="A361" s="101"/>
      <c r="B361" s="96">
        <f t="shared" si="82"/>
        <v>346</v>
      </c>
      <c r="C361" s="81"/>
      <c r="D361" s="96"/>
      <c r="E361" s="81"/>
      <c r="F361" s="109"/>
      <c r="G361" s="63"/>
      <c r="H361" s="63"/>
      <c r="I361" s="63"/>
      <c r="J361" s="63"/>
      <c r="K361" s="63"/>
      <c r="L361" s="63"/>
      <c r="M361" s="63"/>
      <c r="N361" s="117"/>
    </row>
    <row r="362" spans="1:14" x14ac:dyDescent="0.3">
      <c r="A362" s="101"/>
      <c r="B362" s="96">
        <f t="shared" si="82"/>
        <v>347</v>
      </c>
      <c r="C362" s="81"/>
      <c r="D362" s="96"/>
      <c r="E362" s="81"/>
      <c r="F362" s="110" t="s">
        <v>540</v>
      </c>
      <c r="G362" s="63"/>
      <c r="H362" s="63"/>
      <c r="I362" s="63"/>
      <c r="J362" s="63"/>
      <c r="K362" s="63"/>
      <c r="L362" s="63"/>
      <c r="M362" s="63"/>
      <c r="N362" s="117"/>
    </row>
    <row r="363" spans="1:14" x14ac:dyDescent="0.3">
      <c r="A363" s="101"/>
      <c r="B363" s="96">
        <f t="shared" si="82"/>
        <v>348</v>
      </c>
      <c r="C363" s="81"/>
      <c r="D363" s="96" t="str">
        <f t="shared" ref="D363:D366" si="93">LEFT(F363,3)</f>
        <v>341</v>
      </c>
      <c r="E363" s="81"/>
      <c r="F363" s="108" t="s">
        <v>533</v>
      </c>
      <c r="G363" s="63">
        <v>96</v>
      </c>
      <c r="H363" s="63">
        <v>297</v>
      </c>
      <c r="I363" s="63">
        <v>0</v>
      </c>
      <c r="J363" s="63">
        <v>0</v>
      </c>
      <c r="K363" s="63">
        <v>0</v>
      </c>
      <c r="L363" s="63">
        <v>0</v>
      </c>
      <c r="M363" s="63">
        <f>SUM(G363,H363,I363,J363,K363,L363)</f>
        <v>393</v>
      </c>
      <c r="N363" s="118">
        <v>244.91171538461538</v>
      </c>
    </row>
    <row r="364" spans="1:14" x14ac:dyDescent="0.3">
      <c r="A364" s="101"/>
      <c r="B364" s="96">
        <f t="shared" si="82"/>
        <v>349</v>
      </c>
      <c r="C364" s="81"/>
      <c r="D364" s="96" t="str">
        <f t="shared" si="93"/>
        <v>342</v>
      </c>
      <c r="E364" s="81"/>
      <c r="F364" s="108" t="s">
        <v>534</v>
      </c>
      <c r="G364" s="63">
        <v>790</v>
      </c>
      <c r="H364" s="63">
        <v>2443</v>
      </c>
      <c r="I364" s="63">
        <v>0</v>
      </c>
      <c r="J364" s="63">
        <v>0</v>
      </c>
      <c r="K364" s="63">
        <v>0</v>
      </c>
      <c r="L364" s="63">
        <v>0</v>
      </c>
      <c r="M364" s="63">
        <f>SUM(G364,H364,I364,J364,K364,L364)</f>
        <v>3233</v>
      </c>
      <c r="N364" s="118">
        <v>2012.39453</v>
      </c>
    </row>
    <row r="365" spans="1:14" x14ac:dyDescent="0.3">
      <c r="A365" s="101"/>
      <c r="B365" s="96">
        <f t="shared" si="82"/>
        <v>350</v>
      </c>
      <c r="C365" s="81"/>
      <c r="D365" s="96" t="str">
        <f t="shared" si="93"/>
        <v>345</v>
      </c>
      <c r="E365" s="81"/>
      <c r="F365" s="108" t="s">
        <v>535</v>
      </c>
      <c r="G365" s="63">
        <v>145</v>
      </c>
      <c r="H365" s="63">
        <v>447</v>
      </c>
      <c r="I365" s="63">
        <v>0</v>
      </c>
      <c r="J365" s="63">
        <v>0</v>
      </c>
      <c r="K365" s="63">
        <v>0</v>
      </c>
      <c r="L365" s="63">
        <v>0</v>
      </c>
      <c r="M365" s="63">
        <f>SUM(G365,H365,I365,J365,K365,L365)</f>
        <v>592</v>
      </c>
      <c r="N365" s="118">
        <v>368.39976769230776</v>
      </c>
    </row>
    <row r="366" spans="1:14" x14ac:dyDescent="0.3">
      <c r="A366" s="101"/>
      <c r="B366" s="96">
        <f t="shared" si="82"/>
        <v>351</v>
      </c>
      <c r="C366" s="81"/>
      <c r="D366" s="96" t="str">
        <f t="shared" si="93"/>
        <v>347</v>
      </c>
      <c r="E366" s="81"/>
      <c r="F366" s="108" t="s">
        <v>536</v>
      </c>
      <c r="G366" s="63">
        <v>10</v>
      </c>
      <c r="H366" s="63">
        <v>115</v>
      </c>
      <c r="I366" s="63">
        <v>0</v>
      </c>
      <c r="J366" s="63">
        <v>0</v>
      </c>
      <c r="K366" s="63">
        <v>0</v>
      </c>
      <c r="L366" s="63">
        <v>0</v>
      </c>
      <c r="M366" s="63">
        <f>SUM(G366,H366,I366,J366,K366,L366)</f>
        <v>125</v>
      </c>
      <c r="N366" s="118">
        <v>67.124181538461542</v>
      </c>
    </row>
    <row r="367" spans="1:14" x14ac:dyDescent="0.3">
      <c r="A367" s="101"/>
      <c r="B367" s="96">
        <f t="shared" si="82"/>
        <v>352</v>
      </c>
      <c r="C367" s="81"/>
      <c r="D367" s="96"/>
      <c r="E367" s="81"/>
      <c r="F367" s="110" t="s">
        <v>783</v>
      </c>
      <c r="G367" s="64">
        <f t="shared" ref="G367:N367" si="94">SUM(G363:G366)</f>
        <v>1041</v>
      </c>
      <c r="H367" s="64">
        <f t="shared" si="94"/>
        <v>3302</v>
      </c>
      <c r="I367" s="64">
        <f t="shared" si="94"/>
        <v>0</v>
      </c>
      <c r="J367" s="64">
        <f t="shared" si="94"/>
        <v>0</v>
      </c>
      <c r="K367" s="64">
        <f t="shared" si="94"/>
        <v>0</v>
      </c>
      <c r="L367" s="64">
        <f t="shared" si="94"/>
        <v>0</v>
      </c>
      <c r="M367" s="64">
        <f t="shared" si="94"/>
        <v>4343</v>
      </c>
      <c r="N367" s="119">
        <f t="shared" si="94"/>
        <v>2692.8301946153847</v>
      </c>
    </row>
    <row r="368" spans="1:14" x14ac:dyDescent="0.3">
      <c r="A368" s="101"/>
      <c r="B368" s="96">
        <f t="shared" si="82"/>
        <v>353</v>
      </c>
      <c r="C368" s="81"/>
      <c r="D368" s="96"/>
      <c r="E368" s="81"/>
      <c r="F368" s="110"/>
      <c r="G368" s="63"/>
      <c r="H368" s="63"/>
      <c r="I368" s="63"/>
      <c r="J368" s="63"/>
      <c r="K368" s="63"/>
      <c r="L368" s="63"/>
      <c r="M368" s="63"/>
      <c r="N368" s="117"/>
    </row>
    <row r="369" spans="1:14" x14ac:dyDescent="0.3">
      <c r="A369" s="101"/>
      <c r="B369" s="96">
        <f t="shared" si="82"/>
        <v>354</v>
      </c>
      <c r="C369" s="81"/>
      <c r="D369" s="96"/>
      <c r="E369" s="81"/>
      <c r="F369" s="110" t="s">
        <v>541</v>
      </c>
      <c r="G369" s="63"/>
      <c r="H369" s="63"/>
      <c r="I369" s="63"/>
      <c r="J369" s="63"/>
      <c r="K369" s="63"/>
      <c r="L369" s="63"/>
      <c r="M369" s="63"/>
      <c r="N369" s="117"/>
    </row>
    <row r="370" spans="1:14" x14ac:dyDescent="0.3">
      <c r="A370" s="101"/>
      <c r="B370" s="96">
        <f t="shared" si="82"/>
        <v>355</v>
      </c>
      <c r="C370" s="81"/>
      <c r="D370" s="96" t="str">
        <f t="shared" ref="D370:D374" si="95">LEFT(F370,3)</f>
        <v>341</v>
      </c>
      <c r="E370" s="81"/>
      <c r="F370" s="108" t="s">
        <v>496</v>
      </c>
      <c r="G370" s="63">
        <v>411</v>
      </c>
      <c r="H370" s="63">
        <v>291</v>
      </c>
      <c r="I370" s="63">
        <v>0</v>
      </c>
      <c r="J370" s="63">
        <v>0</v>
      </c>
      <c r="K370" s="63">
        <v>0</v>
      </c>
      <c r="L370" s="63">
        <v>0</v>
      </c>
      <c r="M370" s="63">
        <f>SUM(G370,H370,I370,J370,K370,L370)</f>
        <v>702</v>
      </c>
      <c r="N370" s="118">
        <v>556.82731999999999</v>
      </c>
    </row>
    <row r="371" spans="1:14" x14ac:dyDescent="0.3">
      <c r="A371" s="101"/>
      <c r="B371" s="96">
        <f t="shared" si="82"/>
        <v>356</v>
      </c>
      <c r="C371" s="81"/>
      <c r="D371" s="96" t="str">
        <f t="shared" si="95"/>
        <v>344</v>
      </c>
      <c r="E371" s="81"/>
      <c r="F371" s="108" t="s">
        <v>542</v>
      </c>
      <c r="G371" s="63">
        <v>8086</v>
      </c>
      <c r="H371" s="63">
        <v>2930</v>
      </c>
      <c r="I371" s="63">
        <v>0</v>
      </c>
      <c r="J371" s="63">
        <v>0</v>
      </c>
      <c r="K371" s="63">
        <v>0</v>
      </c>
      <c r="L371" s="63">
        <v>0</v>
      </c>
      <c r="M371" s="63">
        <f>SUM(G371,H371,I371,J371,K371,L371)</f>
        <v>11016</v>
      </c>
      <c r="N371" s="118">
        <v>9550.4263800000008</v>
      </c>
    </row>
    <row r="372" spans="1:14" x14ac:dyDescent="0.3">
      <c r="A372" s="101"/>
      <c r="B372" s="96">
        <f t="shared" si="82"/>
        <v>357</v>
      </c>
      <c r="C372" s="81"/>
      <c r="D372" s="96" t="str">
        <f t="shared" si="95"/>
        <v>345</v>
      </c>
      <c r="E372" s="81"/>
      <c r="F372" s="108" t="s">
        <v>543</v>
      </c>
      <c r="G372" s="63">
        <v>819</v>
      </c>
      <c r="H372" s="63">
        <v>306</v>
      </c>
      <c r="I372" s="63">
        <v>0</v>
      </c>
      <c r="J372" s="63">
        <v>0</v>
      </c>
      <c r="K372" s="63">
        <v>0</v>
      </c>
      <c r="L372" s="63">
        <v>0</v>
      </c>
      <c r="M372" s="63">
        <f>SUM(G372,H372,I372,J372,K372,L372)</f>
        <v>1125</v>
      </c>
      <c r="N372" s="118">
        <v>969.96722307692301</v>
      </c>
    </row>
    <row r="373" spans="1:14" x14ac:dyDescent="0.3">
      <c r="A373" s="101"/>
      <c r="B373" s="96">
        <f t="shared" si="82"/>
        <v>358</v>
      </c>
      <c r="C373" s="81"/>
      <c r="D373" s="96" t="str">
        <f t="shared" si="95"/>
        <v>346</v>
      </c>
      <c r="E373" s="81"/>
      <c r="F373" s="108" t="s">
        <v>501</v>
      </c>
      <c r="G373" s="63">
        <v>1</v>
      </c>
      <c r="H373" s="63">
        <v>0</v>
      </c>
      <c r="I373" s="63">
        <v>0</v>
      </c>
      <c r="J373" s="63">
        <v>0</v>
      </c>
      <c r="K373" s="63">
        <v>0</v>
      </c>
      <c r="L373" s="63">
        <v>0</v>
      </c>
      <c r="M373" s="63">
        <f>SUM(G373,H373,I373,J373,K373,L373)</f>
        <v>1</v>
      </c>
      <c r="N373" s="118">
        <v>0.85409999999999997</v>
      </c>
    </row>
    <row r="374" spans="1:14" x14ac:dyDescent="0.3">
      <c r="A374" s="101"/>
      <c r="B374" s="96">
        <f t="shared" si="82"/>
        <v>359</v>
      </c>
      <c r="C374" s="81"/>
      <c r="D374" s="96" t="str">
        <f t="shared" si="95"/>
        <v>347</v>
      </c>
      <c r="E374" s="81"/>
      <c r="F374" s="100" t="s">
        <v>544</v>
      </c>
      <c r="G374" s="63">
        <v>336</v>
      </c>
      <c r="H374" s="63">
        <v>155</v>
      </c>
      <c r="I374" s="63">
        <v>0</v>
      </c>
      <c r="J374" s="63">
        <v>0</v>
      </c>
      <c r="K374" s="63">
        <v>0</v>
      </c>
      <c r="L374" s="63">
        <v>0</v>
      </c>
      <c r="M374" s="63">
        <f>SUM(G374,H374,I374,J374,K374,L374)</f>
        <v>491</v>
      </c>
      <c r="N374" s="118">
        <v>416.19707230769228</v>
      </c>
    </row>
    <row r="375" spans="1:14" x14ac:dyDescent="0.3">
      <c r="A375" s="101"/>
      <c r="B375" s="96">
        <f t="shared" si="82"/>
        <v>360</v>
      </c>
      <c r="C375" s="81"/>
      <c r="D375" s="96"/>
      <c r="E375" s="81"/>
      <c r="F375" s="110" t="s">
        <v>784</v>
      </c>
      <c r="G375" s="64">
        <f t="shared" ref="G375:M375" si="96">SUM(G370:G374)</f>
        <v>9653</v>
      </c>
      <c r="H375" s="64">
        <f t="shared" si="96"/>
        <v>3682</v>
      </c>
      <c r="I375" s="64">
        <f t="shared" si="96"/>
        <v>0</v>
      </c>
      <c r="J375" s="64">
        <f t="shared" si="96"/>
        <v>0</v>
      </c>
      <c r="K375" s="64">
        <f t="shared" si="96"/>
        <v>0</v>
      </c>
      <c r="L375" s="64">
        <f t="shared" si="96"/>
        <v>0</v>
      </c>
      <c r="M375" s="64">
        <f t="shared" si="96"/>
        <v>13335</v>
      </c>
      <c r="N375" s="119">
        <f t="shared" ref="N375" si="97">SUM(N370:N374)</f>
        <v>11494.272095384616</v>
      </c>
    </row>
    <row r="376" spans="1:14" x14ac:dyDescent="0.3">
      <c r="A376" s="101"/>
      <c r="B376" s="96">
        <f t="shared" si="82"/>
        <v>361</v>
      </c>
      <c r="C376" s="81"/>
      <c r="D376" s="96"/>
      <c r="E376" s="81"/>
      <c r="F376" s="110"/>
      <c r="G376" s="63"/>
      <c r="H376" s="63"/>
      <c r="I376" s="63"/>
      <c r="J376" s="63"/>
      <c r="K376" s="63"/>
      <c r="L376" s="63"/>
      <c r="M376" s="63"/>
      <c r="N376" s="117"/>
    </row>
    <row r="377" spans="1:14" x14ac:dyDescent="0.3">
      <c r="A377" s="101"/>
      <c r="B377" s="96">
        <f t="shared" si="82"/>
        <v>362</v>
      </c>
      <c r="C377" s="81"/>
      <c r="D377" s="96"/>
      <c r="E377" s="81"/>
      <c r="F377" s="110" t="s">
        <v>545</v>
      </c>
      <c r="G377" s="63"/>
      <c r="H377" s="63"/>
      <c r="I377" s="63"/>
      <c r="J377" s="63"/>
      <c r="K377" s="63"/>
      <c r="L377" s="63"/>
      <c r="M377" s="63"/>
      <c r="N377" s="117"/>
    </row>
    <row r="378" spans="1:14" x14ac:dyDescent="0.3">
      <c r="A378" s="101"/>
      <c r="B378" s="96">
        <f t="shared" si="82"/>
        <v>363</v>
      </c>
      <c r="C378" s="81"/>
      <c r="D378" s="96" t="str">
        <f t="shared" ref="D378:D380" si="98">LEFT(F378,3)</f>
        <v>341</v>
      </c>
      <c r="E378" s="81"/>
      <c r="F378" s="108" t="s">
        <v>496</v>
      </c>
      <c r="G378" s="63">
        <v>404</v>
      </c>
      <c r="H378" s="63">
        <v>81</v>
      </c>
      <c r="I378" s="63">
        <v>0</v>
      </c>
      <c r="J378" s="63">
        <v>0</v>
      </c>
      <c r="K378" s="63">
        <v>0</v>
      </c>
      <c r="L378" s="63">
        <v>0</v>
      </c>
      <c r="M378" s="63">
        <f>SUM(G378,H378,I378,J378,K378,L378)</f>
        <v>485</v>
      </c>
      <c r="N378" s="118">
        <v>444.15068000000002</v>
      </c>
    </row>
    <row r="379" spans="1:14" x14ac:dyDescent="0.3">
      <c r="A379" s="101"/>
      <c r="B379" s="96">
        <f t="shared" si="82"/>
        <v>364</v>
      </c>
      <c r="C379" s="81"/>
      <c r="D379" s="96" t="str">
        <f t="shared" si="98"/>
        <v>344</v>
      </c>
      <c r="E379" s="81"/>
      <c r="F379" s="108" t="s">
        <v>542</v>
      </c>
      <c r="G379" s="63">
        <v>5997</v>
      </c>
      <c r="H379" s="63">
        <v>2488</v>
      </c>
      <c r="I379" s="63">
        <v>0</v>
      </c>
      <c r="J379" s="63">
        <v>0</v>
      </c>
      <c r="K379" s="63">
        <v>0</v>
      </c>
      <c r="L379" s="63">
        <v>0</v>
      </c>
      <c r="M379" s="63">
        <f>SUM(G379,H379,I379,J379,K379,L379)</f>
        <v>8485</v>
      </c>
      <c r="N379" s="118">
        <v>7240.7487300000003</v>
      </c>
    </row>
    <row r="380" spans="1:14" x14ac:dyDescent="0.3">
      <c r="A380" s="101"/>
      <c r="B380" s="96">
        <f t="shared" si="82"/>
        <v>365</v>
      </c>
      <c r="C380" s="81"/>
      <c r="D380" s="96" t="str">
        <f t="shared" si="98"/>
        <v>345</v>
      </c>
      <c r="E380" s="81"/>
      <c r="F380" s="100" t="s">
        <v>543</v>
      </c>
      <c r="G380" s="63">
        <v>1116</v>
      </c>
      <c r="H380" s="63">
        <v>360</v>
      </c>
      <c r="I380" s="63">
        <v>0</v>
      </c>
      <c r="J380" s="63">
        <v>0</v>
      </c>
      <c r="K380" s="63">
        <v>0</v>
      </c>
      <c r="L380" s="63">
        <v>0</v>
      </c>
      <c r="M380" s="63">
        <f>SUM(G380,H380,I380,J380,K380,L380)</f>
        <v>1476</v>
      </c>
      <c r="N380" s="118">
        <v>1296.0606799999998</v>
      </c>
    </row>
    <row r="381" spans="1:14" x14ac:dyDescent="0.3">
      <c r="A381" s="101"/>
      <c r="B381" s="96">
        <f t="shared" si="82"/>
        <v>366</v>
      </c>
      <c r="C381" s="81"/>
      <c r="D381" s="96"/>
      <c r="E381" s="81"/>
      <c r="F381" s="110" t="s">
        <v>785</v>
      </c>
      <c r="G381" s="64">
        <f t="shared" ref="G381:M381" si="99">SUM(G376:G380)</f>
        <v>7517</v>
      </c>
      <c r="H381" s="64">
        <f t="shared" si="99"/>
        <v>2929</v>
      </c>
      <c r="I381" s="64">
        <f t="shared" si="99"/>
        <v>0</v>
      </c>
      <c r="J381" s="64">
        <f t="shared" si="99"/>
        <v>0</v>
      </c>
      <c r="K381" s="64">
        <f t="shared" si="99"/>
        <v>0</v>
      </c>
      <c r="L381" s="64">
        <f t="shared" si="99"/>
        <v>0</v>
      </c>
      <c r="M381" s="64">
        <f t="shared" si="99"/>
        <v>10446</v>
      </c>
      <c r="N381" s="119">
        <f>SUM(N378:N380)</f>
        <v>8980.9600900000005</v>
      </c>
    </row>
    <row r="382" spans="1:14" x14ac:dyDescent="0.3">
      <c r="A382" s="101"/>
      <c r="B382" s="96">
        <f t="shared" si="82"/>
        <v>367</v>
      </c>
      <c r="C382" s="81"/>
      <c r="D382" s="96"/>
      <c r="E382" s="81"/>
      <c r="F382" s="110"/>
      <c r="G382" s="63"/>
      <c r="H382" s="63"/>
      <c r="I382" s="63"/>
      <c r="J382" s="63"/>
      <c r="K382" s="63"/>
      <c r="L382" s="63"/>
      <c r="M382" s="63"/>
      <c r="N382" s="117"/>
    </row>
    <row r="383" spans="1:14" x14ac:dyDescent="0.3">
      <c r="A383" s="101"/>
      <c r="B383" s="96">
        <f t="shared" si="82"/>
        <v>368</v>
      </c>
      <c r="C383" s="81"/>
      <c r="D383" s="96"/>
      <c r="E383" s="81"/>
      <c r="F383" s="110" t="s">
        <v>546</v>
      </c>
      <c r="G383" s="63"/>
      <c r="H383" s="63"/>
      <c r="I383" s="63"/>
      <c r="J383" s="63"/>
      <c r="K383" s="63"/>
      <c r="L383" s="63"/>
      <c r="M383" s="63"/>
      <c r="N383" s="117"/>
    </row>
    <row r="384" spans="1:14" x14ac:dyDescent="0.3">
      <c r="A384" s="101"/>
      <c r="B384" s="96">
        <f t="shared" si="82"/>
        <v>369</v>
      </c>
      <c r="C384" s="81"/>
      <c r="D384" s="96" t="str">
        <f t="shared" ref="D384:D386" si="100">LEFT(F384,3)</f>
        <v>341</v>
      </c>
      <c r="E384" s="81"/>
      <c r="F384" s="108" t="s">
        <v>496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>
        <v>0</v>
      </c>
      <c r="M384" s="63">
        <f>SUM(G384,H384,I384,J384,K384,L384)</f>
        <v>0</v>
      </c>
      <c r="N384" s="118">
        <v>5.792307692307693E-3</v>
      </c>
    </row>
    <row r="385" spans="1:14" x14ac:dyDescent="0.3">
      <c r="A385" s="101"/>
      <c r="B385" s="96">
        <f t="shared" si="82"/>
        <v>370</v>
      </c>
      <c r="C385" s="81"/>
      <c r="D385" s="96" t="str">
        <f t="shared" si="100"/>
        <v>344</v>
      </c>
      <c r="E385" s="81"/>
      <c r="F385" s="108" t="s">
        <v>542</v>
      </c>
      <c r="G385" s="63">
        <v>0</v>
      </c>
      <c r="H385" s="63">
        <v>8</v>
      </c>
      <c r="I385" s="63">
        <v>0</v>
      </c>
      <c r="J385" s="63">
        <v>0</v>
      </c>
      <c r="K385" s="63">
        <v>0</v>
      </c>
      <c r="L385" s="63">
        <v>0</v>
      </c>
      <c r="M385" s="63">
        <f>SUM(G385,H385,I385,J385,K385,L385)</f>
        <v>8</v>
      </c>
      <c r="N385" s="118">
        <v>0.91224000000000005</v>
      </c>
    </row>
    <row r="386" spans="1:14" x14ac:dyDescent="0.3">
      <c r="A386" s="101"/>
      <c r="B386" s="96">
        <f t="shared" si="82"/>
        <v>371</v>
      </c>
      <c r="C386" s="81"/>
      <c r="D386" s="96" t="str">
        <f t="shared" si="100"/>
        <v>345</v>
      </c>
      <c r="E386" s="81"/>
      <c r="F386" s="100" t="s">
        <v>543</v>
      </c>
      <c r="G386" s="63">
        <v>0</v>
      </c>
      <c r="H386" s="63">
        <v>2</v>
      </c>
      <c r="I386" s="63">
        <v>0</v>
      </c>
      <c r="J386" s="63">
        <v>0</v>
      </c>
      <c r="K386" s="63">
        <v>0</v>
      </c>
      <c r="L386" s="63">
        <v>0</v>
      </c>
      <c r="M386" s="63">
        <f>SUM(G386,H386,I386,J386,K386,L386)</f>
        <v>2</v>
      </c>
      <c r="N386" s="118">
        <v>0.20626384615384616</v>
      </c>
    </row>
    <row r="387" spans="1:14" x14ac:dyDescent="0.3">
      <c r="A387" s="101"/>
      <c r="B387" s="96">
        <f t="shared" si="82"/>
        <v>372</v>
      </c>
      <c r="C387" s="81"/>
      <c r="D387" s="96"/>
      <c r="E387" s="81"/>
      <c r="F387" s="110" t="s">
        <v>786</v>
      </c>
      <c r="G387" s="64">
        <f t="shared" ref="G387:N387" si="101">SUM(G384:G386)</f>
        <v>0</v>
      </c>
      <c r="H387" s="64">
        <f t="shared" si="101"/>
        <v>10</v>
      </c>
      <c r="I387" s="64">
        <f t="shared" si="101"/>
        <v>0</v>
      </c>
      <c r="J387" s="64">
        <f t="shared" si="101"/>
        <v>0</v>
      </c>
      <c r="K387" s="64">
        <f t="shared" si="101"/>
        <v>0</v>
      </c>
      <c r="L387" s="64">
        <f t="shared" si="101"/>
        <v>0</v>
      </c>
      <c r="M387" s="64">
        <f t="shared" si="101"/>
        <v>10</v>
      </c>
      <c r="N387" s="122">
        <f t="shared" si="101"/>
        <v>1.1242961538461538</v>
      </c>
    </row>
    <row r="388" spans="1:14" x14ac:dyDescent="0.3">
      <c r="A388" s="101"/>
      <c r="B388" s="96">
        <f t="shared" si="82"/>
        <v>373</v>
      </c>
      <c r="C388" s="81"/>
      <c r="D388" s="96"/>
      <c r="E388" s="81"/>
      <c r="F388" s="110"/>
      <c r="G388" s="63"/>
      <c r="H388" s="63"/>
      <c r="I388" s="63"/>
      <c r="J388" s="63"/>
      <c r="K388" s="63"/>
      <c r="L388" s="63"/>
      <c r="M388" s="63"/>
      <c r="N388" s="117"/>
    </row>
    <row r="389" spans="1:14" x14ac:dyDescent="0.3">
      <c r="A389" s="101"/>
      <c r="B389" s="96">
        <f t="shared" si="82"/>
        <v>374</v>
      </c>
      <c r="C389" s="81"/>
      <c r="D389" s="96"/>
      <c r="E389" s="81"/>
      <c r="F389" s="110" t="s">
        <v>547</v>
      </c>
      <c r="G389" s="63"/>
      <c r="H389" s="63"/>
      <c r="I389" s="63"/>
      <c r="J389" s="63"/>
      <c r="K389" s="63"/>
      <c r="L389" s="63"/>
      <c r="M389" s="63"/>
      <c r="N389" s="117"/>
    </row>
    <row r="390" spans="1:14" x14ac:dyDescent="0.3">
      <c r="A390" s="101"/>
      <c r="B390" s="96">
        <f t="shared" si="82"/>
        <v>375</v>
      </c>
      <c r="C390" s="81"/>
      <c r="D390" s="96" t="str">
        <f t="shared" ref="D390:D392" si="102">LEFT(F390,3)</f>
        <v>341</v>
      </c>
      <c r="E390" s="81"/>
      <c r="F390" s="108" t="s">
        <v>496</v>
      </c>
      <c r="G390" s="63">
        <v>500</v>
      </c>
      <c r="H390" s="63">
        <v>231</v>
      </c>
      <c r="I390" s="63">
        <v>0</v>
      </c>
      <c r="J390" s="63">
        <v>0</v>
      </c>
      <c r="K390" s="63">
        <v>0</v>
      </c>
      <c r="L390" s="63">
        <v>0</v>
      </c>
      <c r="M390" s="63">
        <f>SUM(G390,H390,I390,J390,K390,L390)</f>
        <v>731</v>
      </c>
      <c r="N390" s="118">
        <v>615.55126999999993</v>
      </c>
    </row>
    <row r="391" spans="1:14" x14ac:dyDescent="0.3">
      <c r="A391" s="101"/>
      <c r="B391" s="96">
        <f t="shared" si="82"/>
        <v>376</v>
      </c>
      <c r="C391" s="81"/>
      <c r="D391" s="96" t="str">
        <f t="shared" si="102"/>
        <v>344</v>
      </c>
      <c r="E391" s="81"/>
      <c r="F391" s="108" t="s">
        <v>542</v>
      </c>
      <c r="G391" s="63">
        <v>2806</v>
      </c>
      <c r="H391" s="63">
        <v>2788</v>
      </c>
      <c r="I391" s="63">
        <v>0</v>
      </c>
      <c r="J391" s="63">
        <v>0</v>
      </c>
      <c r="K391" s="63">
        <v>0</v>
      </c>
      <c r="L391" s="63">
        <v>0</v>
      </c>
      <c r="M391" s="63">
        <f>SUM(G391,H391,I391,J391,K391,L391)</f>
        <v>5594</v>
      </c>
      <c r="N391" s="118">
        <v>4199.7357400000001</v>
      </c>
    </row>
    <row r="392" spans="1:14" x14ac:dyDescent="0.3">
      <c r="A392" s="101"/>
      <c r="B392" s="96">
        <f t="shared" si="82"/>
        <v>377</v>
      </c>
      <c r="C392" s="81"/>
      <c r="D392" s="96" t="str">
        <f t="shared" si="102"/>
        <v>345</v>
      </c>
      <c r="E392" s="81"/>
      <c r="F392" s="108" t="s">
        <v>543</v>
      </c>
      <c r="G392" s="63">
        <v>522</v>
      </c>
      <c r="H392" s="63">
        <v>241</v>
      </c>
      <c r="I392" s="63">
        <v>0</v>
      </c>
      <c r="J392" s="63">
        <v>0</v>
      </c>
      <c r="K392" s="63">
        <v>0</v>
      </c>
      <c r="L392" s="63">
        <v>0</v>
      </c>
      <c r="M392" s="63">
        <f>SUM(G392,H392,I392,J392,K392,L392)</f>
        <v>763</v>
      </c>
      <c r="N392" s="118">
        <v>642.52006999999992</v>
      </c>
    </row>
    <row r="393" spans="1:14" x14ac:dyDescent="0.3">
      <c r="A393" s="101"/>
      <c r="B393" s="96">
        <f t="shared" si="82"/>
        <v>378</v>
      </c>
      <c r="C393" s="81"/>
      <c r="D393" s="96"/>
      <c r="E393" s="81"/>
      <c r="F393" s="110" t="s">
        <v>787</v>
      </c>
      <c r="G393" s="64">
        <f t="shared" ref="G393:M393" si="103">SUM(G388:G392)</f>
        <v>3828</v>
      </c>
      <c r="H393" s="64">
        <f t="shared" si="103"/>
        <v>3260</v>
      </c>
      <c r="I393" s="64">
        <f t="shared" si="103"/>
        <v>0</v>
      </c>
      <c r="J393" s="64">
        <f t="shared" si="103"/>
        <v>0</v>
      </c>
      <c r="K393" s="64">
        <f t="shared" si="103"/>
        <v>0</v>
      </c>
      <c r="L393" s="64">
        <f t="shared" si="103"/>
        <v>0</v>
      </c>
      <c r="M393" s="64">
        <f t="shared" si="103"/>
        <v>7088</v>
      </c>
      <c r="N393" s="119">
        <f>SUM(N390:N392)</f>
        <v>5457.8070799999996</v>
      </c>
    </row>
    <row r="394" spans="1:14" x14ac:dyDescent="0.3">
      <c r="A394" s="101"/>
      <c r="B394" s="96">
        <f t="shared" si="82"/>
        <v>379</v>
      </c>
      <c r="C394" s="81"/>
      <c r="D394" s="96"/>
      <c r="E394" s="81"/>
      <c r="F394" s="100"/>
      <c r="G394" s="63"/>
      <c r="H394" s="63"/>
      <c r="I394" s="63"/>
      <c r="J394" s="63"/>
      <c r="K394" s="63"/>
      <c r="L394" s="63"/>
      <c r="M394" s="63"/>
      <c r="N394" s="117"/>
    </row>
    <row r="395" spans="1:14" x14ac:dyDescent="0.3">
      <c r="A395" s="101"/>
      <c r="B395" s="96">
        <f t="shared" si="82"/>
        <v>380</v>
      </c>
      <c r="C395" s="81"/>
      <c r="D395" s="96"/>
      <c r="E395" s="81"/>
      <c r="F395" s="110" t="s">
        <v>548</v>
      </c>
      <c r="G395" s="63"/>
      <c r="H395" s="63"/>
      <c r="I395" s="63"/>
      <c r="J395" s="63"/>
      <c r="K395" s="63"/>
      <c r="L395" s="63"/>
      <c r="M395" s="63"/>
      <c r="N395" s="117"/>
    </row>
    <row r="396" spans="1:14" x14ac:dyDescent="0.3">
      <c r="A396" s="101"/>
      <c r="B396" s="96">
        <f t="shared" si="82"/>
        <v>381</v>
      </c>
      <c r="C396" s="81"/>
      <c r="D396" s="96" t="str">
        <f t="shared" ref="D396:D399" si="104">LEFT(F396,3)</f>
        <v>341</v>
      </c>
      <c r="E396" s="81"/>
      <c r="F396" s="108" t="s">
        <v>533</v>
      </c>
      <c r="G396" s="63">
        <v>169</v>
      </c>
      <c r="H396" s="63">
        <v>329</v>
      </c>
      <c r="I396" s="63">
        <v>0</v>
      </c>
      <c r="J396" s="63">
        <v>0</v>
      </c>
      <c r="K396" s="63">
        <v>0</v>
      </c>
      <c r="L396" s="63">
        <v>0</v>
      </c>
      <c r="M396" s="63">
        <f>SUM(G396,H396,I396,J396,K396,L396)</f>
        <v>498</v>
      </c>
      <c r="N396" s="118">
        <v>336.52004461538462</v>
      </c>
    </row>
    <row r="397" spans="1:14" x14ac:dyDescent="0.3">
      <c r="A397" s="101"/>
      <c r="B397" s="96">
        <f t="shared" si="82"/>
        <v>382</v>
      </c>
      <c r="C397" s="81"/>
      <c r="D397" s="96" t="str">
        <f t="shared" si="104"/>
        <v>344</v>
      </c>
      <c r="E397" s="81"/>
      <c r="F397" s="108" t="s">
        <v>549</v>
      </c>
      <c r="G397" s="63">
        <v>1423</v>
      </c>
      <c r="H397" s="63">
        <v>2925</v>
      </c>
      <c r="I397" s="63">
        <v>-486</v>
      </c>
      <c r="J397" s="63">
        <v>0</v>
      </c>
      <c r="K397" s="63">
        <v>0</v>
      </c>
      <c r="L397" s="63">
        <v>0</v>
      </c>
      <c r="M397" s="63">
        <f>SUM(G397,H397,I397,J397,K397,L397)</f>
        <v>3862</v>
      </c>
      <c r="N397" s="118">
        <v>2841.9483476923074</v>
      </c>
    </row>
    <row r="398" spans="1:14" x14ac:dyDescent="0.3">
      <c r="A398" s="101"/>
      <c r="B398" s="96">
        <f t="shared" si="82"/>
        <v>383</v>
      </c>
      <c r="C398" s="81"/>
      <c r="D398" s="96" t="str">
        <f t="shared" si="104"/>
        <v>345</v>
      </c>
      <c r="E398" s="81"/>
      <c r="F398" s="108" t="s">
        <v>535</v>
      </c>
      <c r="G398" s="63">
        <v>148</v>
      </c>
      <c r="H398" s="63">
        <v>291</v>
      </c>
      <c r="I398" s="63">
        <v>0</v>
      </c>
      <c r="J398" s="63">
        <v>0</v>
      </c>
      <c r="K398" s="63">
        <v>0</v>
      </c>
      <c r="L398" s="63">
        <v>0</v>
      </c>
      <c r="M398" s="63">
        <f>SUM(G398,H398,I398,J398,K398,L398)</f>
        <v>439</v>
      </c>
      <c r="N398" s="118">
        <v>295.78005461538464</v>
      </c>
    </row>
    <row r="399" spans="1:14" x14ac:dyDescent="0.3">
      <c r="A399" s="101"/>
      <c r="B399" s="96">
        <f t="shared" si="82"/>
        <v>384</v>
      </c>
      <c r="C399" s="81"/>
      <c r="D399" s="96" t="str">
        <f t="shared" si="104"/>
        <v>347</v>
      </c>
      <c r="E399" s="81"/>
      <c r="F399" s="108" t="s">
        <v>536</v>
      </c>
      <c r="G399" s="63">
        <v>11</v>
      </c>
      <c r="H399" s="63">
        <v>126</v>
      </c>
      <c r="I399" s="63">
        <v>0</v>
      </c>
      <c r="J399" s="63">
        <v>0</v>
      </c>
      <c r="K399" s="63">
        <v>0</v>
      </c>
      <c r="L399" s="63">
        <v>0</v>
      </c>
      <c r="M399" s="63">
        <f>SUM(G399,H399,I399,J399,K399,L399)</f>
        <v>137</v>
      </c>
      <c r="N399" s="118">
        <v>73.64602153846154</v>
      </c>
    </row>
    <row r="400" spans="1:14" x14ac:dyDescent="0.3">
      <c r="A400" s="101"/>
      <c r="B400" s="96">
        <f t="shared" si="82"/>
        <v>385</v>
      </c>
      <c r="C400" s="81"/>
      <c r="D400" s="96"/>
      <c r="E400" s="81"/>
      <c r="F400" s="110" t="s">
        <v>788</v>
      </c>
      <c r="G400" s="64">
        <f>SUM(G396:G399)</f>
        <v>1751</v>
      </c>
      <c r="H400" s="64">
        <f t="shared" ref="H400:N400" si="105">SUM(H396:H399)</f>
        <v>3671</v>
      </c>
      <c r="I400" s="64">
        <f t="shared" si="105"/>
        <v>-486</v>
      </c>
      <c r="J400" s="64">
        <f t="shared" si="105"/>
        <v>0</v>
      </c>
      <c r="K400" s="64">
        <f t="shared" si="105"/>
        <v>0</v>
      </c>
      <c r="L400" s="64">
        <f t="shared" si="105"/>
        <v>0</v>
      </c>
      <c r="M400" s="64">
        <f t="shared" si="105"/>
        <v>4936</v>
      </c>
      <c r="N400" s="119">
        <f t="shared" si="105"/>
        <v>3547.8944684615381</v>
      </c>
    </row>
    <row r="401" spans="1:14" x14ac:dyDescent="0.3">
      <c r="A401" s="101"/>
      <c r="B401" s="96">
        <f t="shared" si="82"/>
        <v>386</v>
      </c>
      <c r="C401" s="81"/>
      <c r="D401" s="96"/>
      <c r="E401" s="81"/>
      <c r="F401" s="100"/>
      <c r="G401" s="63"/>
      <c r="H401" s="63"/>
      <c r="I401" s="63"/>
      <c r="J401" s="63"/>
      <c r="K401" s="63"/>
      <c r="L401" s="63"/>
      <c r="M401" s="63"/>
      <c r="N401" s="117"/>
    </row>
    <row r="402" spans="1:14" x14ac:dyDescent="0.3">
      <c r="A402" s="101"/>
      <c r="B402" s="96">
        <f t="shared" ref="B402:B465" si="106">B401+1</f>
        <v>387</v>
      </c>
      <c r="C402" s="81"/>
      <c r="D402" s="96"/>
      <c r="E402" s="81"/>
      <c r="F402" s="99" t="s">
        <v>550</v>
      </c>
      <c r="G402" s="63"/>
      <c r="H402" s="63"/>
      <c r="I402" s="63"/>
      <c r="J402" s="63"/>
      <c r="K402" s="63"/>
      <c r="L402" s="63"/>
      <c r="M402" s="63"/>
      <c r="N402" s="117"/>
    </row>
    <row r="403" spans="1:14" x14ac:dyDescent="0.3">
      <c r="A403" s="101"/>
      <c r="B403" s="96">
        <f t="shared" si="106"/>
        <v>388</v>
      </c>
      <c r="C403" s="81"/>
      <c r="D403" s="96" t="str">
        <f>LEFT(F403,3)</f>
        <v>341</v>
      </c>
      <c r="E403" s="81"/>
      <c r="F403" s="100" t="s">
        <v>496</v>
      </c>
      <c r="G403" s="63">
        <v>348</v>
      </c>
      <c r="H403" s="63">
        <v>81</v>
      </c>
      <c r="I403" s="63">
        <v>0</v>
      </c>
      <c r="J403" s="63">
        <v>0</v>
      </c>
      <c r="K403" s="63">
        <v>0</v>
      </c>
      <c r="L403" s="63">
        <v>0</v>
      </c>
      <c r="M403" s="63">
        <f>SUM(G403,H403,I403,J403,K403,L403)</f>
        <v>429</v>
      </c>
      <c r="N403" s="118">
        <v>388.71859999999992</v>
      </c>
    </row>
    <row r="404" spans="1:14" x14ac:dyDescent="0.3">
      <c r="A404" s="101"/>
      <c r="B404" s="96">
        <f t="shared" si="106"/>
        <v>389</v>
      </c>
      <c r="C404" s="81"/>
      <c r="D404" s="96" t="str">
        <f>LEFT(F404,3)</f>
        <v>344</v>
      </c>
      <c r="E404" s="81"/>
      <c r="F404" s="108" t="s">
        <v>542</v>
      </c>
      <c r="G404" s="63">
        <v>12973</v>
      </c>
      <c r="H404" s="63">
        <v>3294</v>
      </c>
      <c r="I404" s="63">
        <v>0</v>
      </c>
      <c r="J404" s="63">
        <v>0</v>
      </c>
      <c r="K404" s="63">
        <v>0</v>
      </c>
      <c r="L404" s="63">
        <v>0</v>
      </c>
      <c r="M404" s="63">
        <f>SUM(G404,H404,I404,J404,K404,L404)</f>
        <v>16267</v>
      </c>
      <c r="N404" s="118">
        <v>14619.596576153846</v>
      </c>
    </row>
    <row r="405" spans="1:14" x14ac:dyDescent="0.3">
      <c r="A405" s="101"/>
      <c r="B405" s="96">
        <f t="shared" si="106"/>
        <v>390</v>
      </c>
      <c r="C405" s="81"/>
      <c r="D405" s="96" t="str">
        <f>LEFT(F405,3)</f>
        <v>345</v>
      </c>
      <c r="E405" s="81"/>
      <c r="F405" s="100" t="s">
        <v>500</v>
      </c>
      <c r="G405" s="63">
        <v>1150</v>
      </c>
      <c r="H405" s="63">
        <v>365</v>
      </c>
      <c r="I405" s="63">
        <v>0</v>
      </c>
      <c r="J405" s="63">
        <v>0</v>
      </c>
      <c r="K405" s="63">
        <v>0</v>
      </c>
      <c r="L405" s="63">
        <v>0</v>
      </c>
      <c r="M405" s="63">
        <f>SUM(G405,H405,I405,J405,K405,L405)</f>
        <v>1515</v>
      </c>
      <c r="N405" s="118">
        <v>1332.4884499999998</v>
      </c>
    </row>
    <row r="406" spans="1:14" x14ac:dyDescent="0.3">
      <c r="A406" s="101"/>
      <c r="B406" s="96">
        <f t="shared" si="106"/>
        <v>391</v>
      </c>
      <c r="C406" s="81"/>
      <c r="D406" s="96" t="str">
        <f>LEFT(F406,3)</f>
        <v>346</v>
      </c>
      <c r="E406" s="81"/>
      <c r="F406" s="100" t="s">
        <v>501</v>
      </c>
      <c r="G406" s="63">
        <v>100</v>
      </c>
      <c r="H406" s="63">
        <v>1</v>
      </c>
      <c r="I406" s="63">
        <v>-12</v>
      </c>
      <c r="J406" s="63">
        <v>0</v>
      </c>
      <c r="K406" s="63">
        <v>0</v>
      </c>
      <c r="L406" s="63">
        <v>0</v>
      </c>
      <c r="M406" s="63">
        <f>SUM(G406,H406,I406,J406,K406,L406)</f>
        <v>89</v>
      </c>
      <c r="N406" s="118">
        <v>99.126728461538448</v>
      </c>
    </row>
    <row r="407" spans="1:14" x14ac:dyDescent="0.3">
      <c r="A407" s="101"/>
      <c r="B407" s="96">
        <f t="shared" si="106"/>
        <v>392</v>
      </c>
      <c r="C407" s="81"/>
      <c r="D407" s="96" t="str">
        <f>LEFT(F407,3)</f>
        <v>347</v>
      </c>
      <c r="E407" s="81"/>
      <c r="F407" s="100" t="s">
        <v>544</v>
      </c>
      <c r="G407" s="63">
        <v>703</v>
      </c>
      <c r="H407" s="63">
        <v>172</v>
      </c>
      <c r="I407" s="63">
        <v>0</v>
      </c>
      <c r="J407" s="63">
        <v>0</v>
      </c>
      <c r="K407" s="63">
        <v>0</v>
      </c>
      <c r="L407" s="63">
        <v>0</v>
      </c>
      <c r="M407" s="63">
        <f>SUM(G407,H407,I407,J407,K407,L407)</f>
        <v>875</v>
      </c>
      <c r="N407" s="118">
        <v>789.51731307692296</v>
      </c>
    </row>
    <row r="408" spans="1:14" x14ac:dyDescent="0.3">
      <c r="A408" s="101"/>
      <c r="B408" s="96">
        <f t="shared" si="106"/>
        <v>393</v>
      </c>
      <c r="C408" s="81"/>
      <c r="D408" s="96"/>
      <c r="E408" s="81"/>
      <c r="F408" s="103" t="s">
        <v>789</v>
      </c>
      <c r="G408" s="64">
        <f t="shared" ref="G408:N408" si="107">SUM(G403:G407)</f>
        <v>15274</v>
      </c>
      <c r="H408" s="64">
        <f t="shared" si="107"/>
        <v>3913</v>
      </c>
      <c r="I408" s="64">
        <f t="shared" si="107"/>
        <v>-12</v>
      </c>
      <c r="J408" s="64">
        <f t="shared" si="107"/>
        <v>0</v>
      </c>
      <c r="K408" s="64">
        <f t="shared" si="107"/>
        <v>0</v>
      </c>
      <c r="L408" s="64">
        <f t="shared" si="107"/>
        <v>0</v>
      </c>
      <c r="M408" s="64">
        <f t="shared" si="107"/>
        <v>19175</v>
      </c>
      <c r="N408" s="119">
        <f t="shared" si="107"/>
        <v>17229.447667692308</v>
      </c>
    </row>
    <row r="409" spans="1:14" x14ac:dyDescent="0.3">
      <c r="A409" s="101"/>
      <c r="B409" s="96">
        <f t="shared" si="106"/>
        <v>394</v>
      </c>
      <c r="C409" s="81"/>
      <c r="D409" s="96"/>
      <c r="E409" s="81"/>
      <c r="F409" s="103"/>
      <c r="G409" s="63"/>
      <c r="H409" s="63"/>
      <c r="I409" s="63"/>
      <c r="J409" s="63"/>
      <c r="K409" s="63"/>
      <c r="L409" s="63"/>
      <c r="M409" s="63"/>
      <c r="N409" s="117"/>
    </row>
    <row r="410" spans="1:14" x14ac:dyDescent="0.3">
      <c r="A410" s="101"/>
      <c r="B410" s="96">
        <f t="shared" si="106"/>
        <v>395</v>
      </c>
      <c r="C410" s="81"/>
      <c r="D410" s="96"/>
      <c r="E410" s="81"/>
      <c r="F410" s="110" t="s">
        <v>551</v>
      </c>
      <c r="G410" s="63"/>
      <c r="H410" s="63"/>
      <c r="I410" s="63"/>
      <c r="J410" s="63"/>
      <c r="K410" s="63"/>
      <c r="L410" s="63"/>
      <c r="M410" s="63"/>
      <c r="N410" s="117"/>
    </row>
    <row r="411" spans="1:14" x14ac:dyDescent="0.3">
      <c r="A411" s="101"/>
      <c r="B411" s="96">
        <f t="shared" si="106"/>
        <v>396</v>
      </c>
      <c r="C411" s="81"/>
      <c r="D411" s="96" t="str">
        <f t="shared" ref="D411:D414" si="108">LEFT(F411,3)</f>
        <v>341</v>
      </c>
      <c r="E411" s="81"/>
      <c r="F411" s="108" t="s">
        <v>496</v>
      </c>
      <c r="G411" s="63">
        <v>0</v>
      </c>
      <c r="H411" s="63">
        <v>237</v>
      </c>
      <c r="I411" s="63">
        <v>0</v>
      </c>
      <c r="J411" s="63">
        <v>0</v>
      </c>
      <c r="K411" s="63">
        <v>0</v>
      </c>
      <c r="L411" s="63">
        <v>0</v>
      </c>
      <c r="M411" s="63">
        <f>SUM(G411,H411,I411,J411,K411,L411)</f>
        <v>237</v>
      </c>
      <c r="N411" s="121">
        <v>81.44929384615385</v>
      </c>
    </row>
    <row r="412" spans="1:14" x14ac:dyDescent="0.3">
      <c r="A412" s="101"/>
      <c r="B412" s="96">
        <f t="shared" si="106"/>
        <v>397</v>
      </c>
      <c r="C412" s="81"/>
      <c r="D412" s="96" t="str">
        <f t="shared" si="108"/>
        <v>344</v>
      </c>
      <c r="E412" s="81"/>
      <c r="F412" s="108" t="s">
        <v>542</v>
      </c>
      <c r="G412" s="63">
        <v>0</v>
      </c>
      <c r="H412" s="63">
        <v>1946</v>
      </c>
      <c r="I412" s="63">
        <v>0</v>
      </c>
      <c r="J412" s="63">
        <v>0</v>
      </c>
      <c r="K412" s="63">
        <v>0</v>
      </c>
      <c r="L412" s="63">
        <v>0</v>
      </c>
      <c r="M412" s="63">
        <f>SUM(G412,H412,I412,J412,K412,L412)</f>
        <v>1946</v>
      </c>
      <c r="N412" s="121">
        <v>669.23052615384609</v>
      </c>
    </row>
    <row r="413" spans="1:14" x14ac:dyDescent="0.3">
      <c r="A413" s="101"/>
      <c r="B413" s="96">
        <f t="shared" si="106"/>
        <v>398</v>
      </c>
      <c r="C413" s="81"/>
      <c r="D413" s="96" t="str">
        <f t="shared" si="108"/>
        <v>345</v>
      </c>
      <c r="E413" s="81"/>
      <c r="F413" s="108" t="s">
        <v>543</v>
      </c>
      <c r="G413" s="63">
        <v>0</v>
      </c>
      <c r="H413" s="63">
        <v>210</v>
      </c>
      <c r="I413" s="63">
        <v>0</v>
      </c>
      <c r="J413" s="63">
        <v>0</v>
      </c>
      <c r="K413" s="63">
        <v>0</v>
      </c>
      <c r="L413" s="63">
        <v>0</v>
      </c>
      <c r="M413" s="63">
        <f>SUM(G413,H413,I413,J413,K413,L413)</f>
        <v>210</v>
      </c>
      <c r="N413" s="121">
        <v>72.237527692307694</v>
      </c>
    </row>
    <row r="414" spans="1:14" x14ac:dyDescent="0.3">
      <c r="A414" s="101"/>
      <c r="B414" s="96">
        <f t="shared" si="106"/>
        <v>399</v>
      </c>
      <c r="C414" s="81"/>
      <c r="D414" s="96" t="str">
        <f t="shared" si="108"/>
        <v>347</v>
      </c>
      <c r="E414" s="81"/>
      <c r="F414" s="108" t="s">
        <v>536</v>
      </c>
      <c r="G414" s="63">
        <v>0</v>
      </c>
      <c r="H414" s="63">
        <v>6</v>
      </c>
      <c r="I414" s="63">
        <v>0</v>
      </c>
      <c r="J414" s="63">
        <v>0</v>
      </c>
      <c r="K414" s="63">
        <v>0</v>
      </c>
      <c r="L414" s="63">
        <v>0</v>
      </c>
      <c r="M414" s="63">
        <f>SUM(G414,H414,I414,J414,K414,L414)</f>
        <v>6</v>
      </c>
      <c r="N414" s="121">
        <v>0.47485846153846156</v>
      </c>
    </row>
    <row r="415" spans="1:14" x14ac:dyDescent="0.3">
      <c r="A415" s="101"/>
      <c r="B415" s="96">
        <f t="shared" si="106"/>
        <v>400</v>
      </c>
      <c r="C415" s="81"/>
      <c r="D415" s="96"/>
      <c r="E415" s="81"/>
      <c r="F415" s="110" t="s">
        <v>790</v>
      </c>
      <c r="G415" s="64">
        <f>SUM(G409:G413)</f>
        <v>0</v>
      </c>
      <c r="H415" s="64">
        <f>SUM(H409:H414)</f>
        <v>2399</v>
      </c>
      <c r="I415" s="64">
        <f t="shared" ref="I415:M415" si="109">SUM(I409:I414)</f>
        <v>0</v>
      </c>
      <c r="J415" s="64">
        <f t="shared" si="109"/>
        <v>0</v>
      </c>
      <c r="K415" s="64">
        <f t="shared" si="109"/>
        <v>0</v>
      </c>
      <c r="L415" s="64">
        <f t="shared" si="109"/>
        <v>0</v>
      </c>
      <c r="M415" s="64">
        <f t="shared" si="109"/>
        <v>2399</v>
      </c>
      <c r="N415" s="119">
        <f>SUM(N410:N414)</f>
        <v>823.39220615384613</v>
      </c>
    </row>
    <row r="416" spans="1:14" x14ac:dyDescent="0.3">
      <c r="A416" s="101"/>
      <c r="B416" s="96">
        <f t="shared" si="106"/>
        <v>401</v>
      </c>
      <c r="C416" s="81"/>
      <c r="D416" s="96"/>
      <c r="E416" s="81"/>
      <c r="F416" s="103"/>
      <c r="G416" s="63"/>
      <c r="H416" s="63"/>
      <c r="I416" s="63"/>
      <c r="J416" s="63"/>
      <c r="K416" s="63"/>
      <c r="L416" s="63"/>
      <c r="M416" s="63"/>
      <c r="N416" s="121"/>
    </row>
    <row r="417" spans="1:14" x14ac:dyDescent="0.3">
      <c r="A417" s="101"/>
      <c r="B417" s="96">
        <f t="shared" si="106"/>
        <v>402</v>
      </c>
      <c r="C417" s="81"/>
      <c r="D417" s="96"/>
      <c r="E417" s="81"/>
      <c r="F417" s="110" t="s">
        <v>552</v>
      </c>
      <c r="G417" s="63"/>
      <c r="H417" s="63"/>
      <c r="I417" s="63"/>
      <c r="J417" s="63"/>
      <c r="K417" s="63"/>
      <c r="L417" s="63"/>
      <c r="M417" s="63"/>
      <c r="N417" s="117"/>
    </row>
    <row r="418" spans="1:14" x14ac:dyDescent="0.3">
      <c r="A418" s="101"/>
      <c r="B418" s="96">
        <f t="shared" si="106"/>
        <v>403</v>
      </c>
      <c r="C418" s="81"/>
      <c r="D418" s="96" t="str">
        <f t="shared" ref="D418:D421" si="110">LEFT(F418,3)</f>
        <v>341</v>
      </c>
      <c r="E418" s="81"/>
      <c r="F418" s="108" t="s">
        <v>496</v>
      </c>
      <c r="G418" s="63">
        <v>0</v>
      </c>
      <c r="H418" s="63">
        <v>234</v>
      </c>
      <c r="I418" s="63">
        <v>0</v>
      </c>
      <c r="J418" s="63">
        <v>0</v>
      </c>
      <c r="K418" s="63">
        <v>0</v>
      </c>
      <c r="L418" s="63">
        <v>0</v>
      </c>
      <c r="M418" s="63">
        <f>SUM(G418,H418,I418,J418,K418,L418)</f>
        <v>234</v>
      </c>
      <c r="N418" s="121">
        <v>81.839681538461548</v>
      </c>
    </row>
    <row r="419" spans="1:14" x14ac:dyDescent="0.3">
      <c r="A419" s="101"/>
      <c r="B419" s="96">
        <f t="shared" si="106"/>
        <v>404</v>
      </c>
      <c r="C419" s="81"/>
      <c r="D419" s="96" t="str">
        <f t="shared" si="110"/>
        <v>344</v>
      </c>
      <c r="E419" s="81"/>
      <c r="F419" s="108" t="s">
        <v>542</v>
      </c>
      <c r="G419" s="63">
        <v>0</v>
      </c>
      <c r="H419" s="63">
        <v>1662</v>
      </c>
      <c r="I419" s="63">
        <v>0</v>
      </c>
      <c r="J419" s="63">
        <v>0</v>
      </c>
      <c r="K419" s="63">
        <v>0</v>
      </c>
      <c r="L419" s="63">
        <v>0</v>
      </c>
      <c r="M419" s="63">
        <f>SUM(G419,H419,I419,J419,K419,L419)</f>
        <v>1662</v>
      </c>
      <c r="N419" s="121">
        <v>572.13268846153846</v>
      </c>
    </row>
    <row r="420" spans="1:14" x14ac:dyDescent="0.3">
      <c r="A420" s="101"/>
      <c r="B420" s="96">
        <f t="shared" si="106"/>
        <v>405</v>
      </c>
      <c r="C420" s="81"/>
      <c r="D420" s="96" t="str">
        <f t="shared" si="110"/>
        <v>345</v>
      </c>
      <c r="E420" s="81"/>
      <c r="F420" s="108" t="s">
        <v>543</v>
      </c>
      <c r="G420" s="63">
        <v>0</v>
      </c>
      <c r="H420" s="63">
        <v>212</v>
      </c>
      <c r="I420" s="63">
        <v>0</v>
      </c>
      <c r="J420" s="63">
        <v>0</v>
      </c>
      <c r="K420" s="63">
        <v>0</v>
      </c>
      <c r="L420" s="63">
        <v>0</v>
      </c>
      <c r="M420" s="63">
        <f>SUM(G420,H420,I420,J420,K420,L420)</f>
        <v>212</v>
      </c>
      <c r="N420" s="121">
        <v>72.899133076923079</v>
      </c>
    </row>
    <row r="421" spans="1:14" x14ac:dyDescent="0.3">
      <c r="A421" s="101"/>
      <c r="B421" s="96">
        <f t="shared" si="106"/>
        <v>406</v>
      </c>
      <c r="C421" s="81"/>
      <c r="D421" s="96" t="str">
        <f t="shared" si="110"/>
        <v>347</v>
      </c>
      <c r="E421" s="81"/>
      <c r="F421" s="108" t="s">
        <v>536</v>
      </c>
      <c r="G421" s="63">
        <v>0</v>
      </c>
      <c r="H421" s="63">
        <v>14</v>
      </c>
      <c r="I421" s="63">
        <v>0</v>
      </c>
      <c r="J421" s="63">
        <v>0</v>
      </c>
      <c r="K421" s="63">
        <v>0</v>
      </c>
      <c r="L421" s="63">
        <v>0</v>
      </c>
      <c r="M421" s="63">
        <f>SUM(G421,H421,I421,J421,K421,L421)</f>
        <v>14</v>
      </c>
      <c r="N421" s="121">
        <v>1.0852715384615386</v>
      </c>
    </row>
    <row r="422" spans="1:14" x14ac:dyDescent="0.3">
      <c r="A422" s="101"/>
      <c r="B422" s="96">
        <f t="shared" si="106"/>
        <v>407</v>
      </c>
      <c r="C422" s="81"/>
      <c r="D422" s="96"/>
      <c r="E422" s="81"/>
      <c r="F422" s="110" t="s">
        <v>791</v>
      </c>
      <c r="G422" s="64">
        <f>SUM(G416:G420)</f>
        <v>0</v>
      </c>
      <c r="H422" s="64">
        <f>SUM(H416:H421)</f>
        <v>2122</v>
      </c>
      <c r="I422" s="64">
        <f t="shared" ref="I422:M422" si="111">SUM(I416:I421)</f>
        <v>0</v>
      </c>
      <c r="J422" s="64">
        <f t="shared" si="111"/>
        <v>0</v>
      </c>
      <c r="K422" s="64">
        <f t="shared" si="111"/>
        <v>0</v>
      </c>
      <c r="L422" s="64">
        <f t="shared" si="111"/>
        <v>0</v>
      </c>
      <c r="M422" s="64">
        <f t="shared" si="111"/>
        <v>2122</v>
      </c>
      <c r="N422" s="119">
        <f t="shared" ref="N422" si="112">SUM(N418:N421)</f>
        <v>727.95677461538457</v>
      </c>
    </row>
    <row r="423" spans="1:14" x14ac:dyDescent="0.3">
      <c r="A423" s="101"/>
      <c r="B423" s="96">
        <f t="shared" si="106"/>
        <v>408</v>
      </c>
      <c r="C423" s="81"/>
      <c r="D423" s="96"/>
      <c r="E423" s="81"/>
      <c r="F423" s="103"/>
      <c r="G423" s="63"/>
      <c r="H423" s="63"/>
      <c r="I423" s="63"/>
      <c r="J423" s="63"/>
      <c r="K423" s="63"/>
      <c r="L423" s="63"/>
      <c r="M423" s="63"/>
      <c r="N423" s="117"/>
    </row>
    <row r="424" spans="1:14" x14ac:dyDescent="0.3">
      <c r="A424" s="101"/>
      <c r="B424" s="96">
        <f t="shared" si="106"/>
        <v>409</v>
      </c>
      <c r="C424" s="81"/>
      <c r="D424" s="96"/>
      <c r="E424" s="81"/>
      <c r="F424" s="110" t="s">
        <v>553</v>
      </c>
      <c r="G424" s="63"/>
      <c r="H424" s="63"/>
      <c r="I424" s="63"/>
      <c r="J424" s="63"/>
      <c r="K424" s="63"/>
      <c r="L424" s="63"/>
      <c r="M424" s="63"/>
      <c r="N424" s="117"/>
    </row>
    <row r="425" spans="1:14" x14ac:dyDescent="0.3">
      <c r="A425" s="101"/>
      <c r="B425" s="96">
        <f t="shared" si="106"/>
        <v>410</v>
      </c>
      <c r="C425" s="81"/>
      <c r="D425" s="96" t="str">
        <f t="shared" ref="D425:D428" si="113">LEFT(F425,3)</f>
        <v>341</v>
      </c>
      <c r="E425" s="81"/>
      <c r="F425" s="108" t="s">
        <v>496</v>
      </c>
      <c r="G425" s="63">
        <v>0</v>
      </c>
      <c r="H425" s="63">
        <v>240</v>
      </c>
      <c r="I425" s="63">
        <v>0</v>
      </c>
      <c r="J425" s="63">
        <v>0</v>
      </c>
      <c r="K425" s="63">
        <v>0</v>
      </c>
      <c r="L425" s="63">
        <v>0</v>
      </c>
      <c r="M425" s="63">
        <f>SUM(G425,H425,I425,J425,K425,L425)</f>
        <v>240</v>
      </c>
      <c r="N425" s="121">
        <v>81.974436923076922</v>
      </c>
    </row>
    <row r="426" spans="1:14" x14ac:dyDescent="0.3">
      <c r="A426" s="101"/>
      <c r="B426" s="96">
        <f t="shared" si="106"/>
        <v>411</v>
      </c>
      <c r="C426" s="81"/>
      <c r="D426" s="96" t="str">
        <f t="shared" si="113"/>
        <v>344</v>
      </c>
      <c r="E426" s="81"/>
      <c r="F426" s="108" t="s">
        <v>542</v>
      </c>
      <c r="G426" s="63">
        <v>0</v>
      </c>
      <c r="H426" s="63">
        <v>1947</v>
      </c>
      <c r="I426" s="63">
        <v>0</v>
      </c>
      <c r="J426" s="63">
        <v>0</v>
      </c>
      <c r="K426" s="63">
        <v>0</v>
      </c>
      <c r="L426" s="63">
        <v>0</v>
      </c>
      <c r="M426" s="63">
        <f>SUM(G426,H426,I426,J426,K426,L426)</f>
        <v>1947</v>
      </c>
      <c r="N426" s="121">
        <v>671.75562307692314</v>
      </c>
    </row>
    <row r="427" spans="1:14" x14ac:dyDescent="0.3">
      <c r="A427" s="101"/>
      <c r="B427" s="96">
        <f t="shared" si="106"/>
        <v>412</v>
      </c>
      <c r="C427" s="81"/>
      <c r="D427" s="96" t="str">
        <f t="shared" si="113"/>
        <v>345</v>
      </c>
      <c r="E427" s="81"/>
      <c r="F427" s="108" t="s">
        <v>543</v>
      </c>
      <c r="G427" s="63">
        <v>0</v>
      </c>
      <c r="H427" s="63">
        <v>215</v>
      </c>
      <c r="I427" s="63">
        <v>0</v>
      </c>
      <c r="J427" s="63">
        <v>0</v>
      </c>
      <c r="K427" s="63">
        <v>0</v>
      </c>
      <c r="L427" s="63">
        <v>0</v>
      </c>
      <c r="M427" s="63">
        <f>SUM(G427,H427,I427,J427,K427,L427)</f>
        <v>215</v>
      </c>
      <c r="N427" s="121">
        <v>72.885106923076918</v>
      </c>
    </row>
    <row r="428" spans="1:14" x14ac:dyDescent="0.3">
      <c r="A428" s="101"/>
      <c r="B428" s="96">
        <f t="shared" si="106"/>
        <v>413</v>
      </c>
      <c r="C428" s="81"/>
      <c r="D428" s="96" t="str">
        <f t="shared" si="113"/>
        <v>347</v>
      </c>
      <c r="E428" s="81"/>
      <c r="F428" s="108" t="s">
        <v>536</v>
      </c>
      <c r="G428" s="63">
        <v>0</v>
      </c>
      <c r="H428" s="63">
        <v>12</v>
      </c>
      <c r="I428" s="63">
        <v>0</v>
      </c>
      <c r="J428" s="63">
        <v>0</v>
      </c>
      <c r="K428" s="63">
        <v>0</v>
      </c>
      <c r="L428" s="63">
        <v>0</v>
      </c>
      <c r="M428" s="63">
        <f>SUM(G428,H428,I428,J428,K428,L428)</f>
        <v>12</v>
      </c>
      <c r="N428" s="121">
        <v>0.96004692307692308</v>
      </c>
    </row>
    <row r="429" spans="1:14" x14ac:dyDescent="0.3">
      <c r="A429" s="101"/>
      <c r="B429" s="96">
        <f t="shared" si="106"/>
        <v>414</v>
      </c>
      <c r="C429" s="81"/>
      <c r="D429" s="96"/>
      <c r="E429" s="81"/>
      <c r="F429" s="110" t="s">
        <v>792</v>
      </c>
      <c r="G429" s="64">
        <f>SUM(G423:G427)</f>
        <v>0</v>
      </c>
      <c r="H429" s="64">
        <f>SUM(H423:H428)</f>
        <v>2414</v>
      </c>
      <c r="I429" s="64">
        <f t="shared" ref="I429:M429" si="114">SUM(I423:I428)</f>
        <v>0</v>
      </c>
      <c r="J429" s="64">
        <f t="shared" si="114"/>
        <v>0</v>
      </c>
      <c r="K429" s="64">
        <f t="shared" si="114"/>
        <v>0</v>
      </c>
      <c r="L429" s="64">
        <f t="shared" si="114"/>
        <v>0</v>
      </c>
      <c r="M429" s="64">
        <f t="shared" si="114"/>
        <v>2414</v>
      </c>
      <c r="N429" s="119">
        <f t="shared" ref="N429" si="115">SUM(N425:N428)</f>
        <v>827.57521384615393</v>
      </c>
    </row>
    <row r="430" spans="1:14" x14ac:dyDescent="0.3">
      <c r="A430" s="101"/>
      <c r="B430" s="96">
        <f t="shared" si="106"/>
        <v>415</v>
      </c>
      <c r="C430" s="81"/>
      <c r="D430" s="96"/>
      <c r="E430" s="81"/>
      <c r="F430" s="103"/>
      <c r="G430" s="63"/>
      <c r="H430" s="63"/>
      <c r="I430" s="63"/>
      <c r="J430" s="63"/>
      <c r="K430" s="63"/>
      <c r="L430" s="63"/>
      <c r="M430" s="63"/>
      <c r="N430" s="117"/>
    </row>
    <row r="431" spans="1:14" x14ac:dyDescent="0.3">
      <c r="A431" s="101"/>
      <c r="B431" s="96">
        <f t="shared" si="106"/>
        <v>416</v>
      </c>
      <c r="C431" s="81"/>
      <c r="D431" s="96"/>
      <c r="E431" s="81"/>
      <c r="F431" s="110"/>
      <c r="G431" s="63"/>
      <c r="H431" s="63"/>
      <c r="I431" s="63"/>
      <c r="J431" s="63"/>
      <c r="K431" s="63"/>
      <c r="L431" s="63"/>
      <c r="M431" s="63"/>
      <c r="N431" s="117"/>
    </row>
    <row r="432" spans="1:14" x14ac:dyDescent="0.3">
      <c r="A432" s="101"/>
      <c r="B432" s="96">
        <f t="shared" si="106"/>
        <v>417</v>
      </c>
      <c r="C432" s="81"/>
      <c r="D432" s="96"/>
      <c r="E432" s="81"/>
      <c r="F432" s="110" t="s">
        <v>554</v>
      </c>
      <c r="G432" s="63"/>
      <c r="H432" s="63"/>
      <c r="I432" s="63"/>
      <c r="J432" s="63"/>
      <c r="K432" s="63"/>
      <c r="L432" s="63"/>
      <c r="M432" s="63"/>
      <c r="N432" s="117"/>
    </row>
    <row r="433" spans="1:14" x14ac:dyDescent="0.3">
      <c r="A433" s="101"/>
      <c r="B433" s="96">
        <f t="shared" si="106"/>
        <v>418</v>
      </c>
      <c r="C433" s="81"/>
      <c r="D433" s="96" t="str">
        <f t="shared" ref="D433:D435" si="116">LEFT(F433,3)</f>
        <v>341</v>
      </c>
      <c r="E433" s="81"/>
      <c r="F433" s="108" t="s">
        <v>496</v>
      </c>
      <c r="G433" s="63">
        <v>0</v>
      </c>
      <c r="H433" s="63">
        <v>0</v>
      </c>
      <c r="I433" s="63">
        <v>0</v>
      </c>
      <c r="J433" s="63">
        <v>0</v>
      </c>
      <c r="K433" s="63">
        <v>0</v>
      </c>
      <c r="L433" s="63">
        <v>0</v>
      </c>
      <c r="M433" s="63">
        <f>SUM(G433,H433,I433,J433,K433,L433)</f>
        <v>0</v>
      </c>
      <c r="N433" s="118">
        <v>4.1661538461538463E-3</v>
      </c>
    </row>
    <row r="434" spans="1:14" x14ac:dyDescent="0.3">
      <c r="A434" s="101"/>
      <c r="B434" s="96">
        <f t="shared" si="106"/>
        <v>419</v>
      </c>
      <c r="C434" s="81"/>
      <c r="D434" s="96" t="str">
        <f t="shared" si="116"/>
        <v>344</v>
      </c>
      <c r="E434" s="81"/>
      <c r="F434" s="108" t="s">
        <v>542</v>
      </c>
      <c r="G434" s="63">
        <v>0</v>
      </c>
      <c r="H434" s="63">
        <v>9</v>
      </c>
      <c r="I434" s="63">
        <v>0</v>
      </c>
      <c r="J434" s="63">
        <v>0</v>
      </c>
      <c r="K434" s="63">
        <v>0</v>
      </c>
      <c r="L434" s="63">
        <v>0</v>
      </c>
      <c r="M434" s="63">
        <f>SUM(G434,H434,I434,J434,K434,L434)</f>
        <v>9</v>
      </c>
      <c r="N434" s="118">
        <v>0.65611846153846165</v>
      </c>
    </row>
    <row r="435" spans="1:14" x14ac:dyDescent="0.3">
      <c r="A435" s="101"/>
      <c r="B435" s="96">
        <f t="shared" si="106"/>
        <v>420</v>
      </c>
      <c r="C435" s="81"/>
      <c r="D435" s="96" t="str">
        <f t="shared" si="116"/>
        <v>345</v>
      </c>
      <c r="E435" s="81"/>
      <c r="F435" s="108" t="s">
        <v>543</v>
      </c>
      <c r="G435" s="63">
        <v>0</v>
      </c>
      <c r="H435" s="63">
        <v>2</v>
      </c>
      <c r="I435" s="63">
        <v>0</v>
      </c>
      <c r="J435" s="63">
        <v>0</v>
      </c>
      <c r="K435" s="63">
        <v>0</v>
      </c>
      <c r="L435" s="63">
        <v>0</v>
      </c>
      <c r="M435" s="63">
        <f>SUM(G435,H435,I435,J435,K435,L435)</f>
        <v>2</v>
      </c>
      <c r="N435" s="118">
        <v>0.1483523076923077</v>
      </c>
    </row>
    <row r="436" spans="1:14" x14ac:dyDescent="0.3">
      <c r="A436" s="101"/>
      <c r="B436" s="96">
        <f t="shared" si="106"/>
        <v>421</v>
      </c>
      <c r="C436" s="81"/>
      <c r="D436" s="96"/>
      <c r="E436" s="81"/>
      <c r="F436" s="110" t="s">
        <v>793</v>
      </c>
      <c r="G436" s="64">
        <f t="shared" ref="G436:M436" si="117">SUM(G432:G435)</f>
        <v>0</v>
      </c>
      <c r="H436" s="64">
        <f t="shared" si="117"/>
        <v>11</v>
      </c>
      <c r="I436" s="64">
        <f t="shared" si="117"/>
        <v>0</v>
      </c>
      <c r="J436" s="64">
        <f t="shared" si="117"/>
        <v>0</v>
      </c>
      <c r="K436" s="64">
        <f t="shared" si="117"/>
        <v>0</v>
      </c>
      <c r="L436" s="64">
        <f t="shared" si="117"/>
        <v>0</v>
      </c>
      <c r="M436" s="64">
        <f t="shared" si="117"/>
        <v>11</v>
      </c>
      <c r="N436" s="119">
        <f t="shared" ref="N436" si="118">SUM(N433:N435)</f>
        <v>0.80863692307692314</v>
      </c>
    </row>
    <row r="437" spans="1:14" x14ac:dyDescent="0.3">
      <c r="A437" s="101"/>
      <c r="B437" s="96">
        <f t="shared" si="106"/>
        <v>422</v>
      </c>
      <c r="C437" s="81"/>
      <c r="D437" s="96"/>
      <c r="E437" s="81"/>
      <c r="F437" s="103"/>
      <c r="G437" s="63"/>
      <c r="H437" s="63"/>
      <c r="I437" s="63"/>
      <c r="J437" s="63"/>
      <c r="K437" s="63"/>
      <c r="L437" s="63"/>
      <c r="M437" s="63"/>
      <c r="N437" s="117"/>
    </row>
    <row r="438" spans="1:14" x14ac:dyDescent="0.3">
      <c r="A438" s="101"/>
      <c r="B438" s="96">
        <f t="shared" si="106"/>
        <v>423</v>
      </c>
      <c r="C438" s="81"/>
      <c r="D438" s="96"/>
      <c r="E438" s="81"/>
      <c r="F438" s="99" t="s">
        <v>555</v>
      </c>
      <c r="G438" s="63"/>
      <c r="H438" s="63"/>
      <c r="I438" s="63"/>
      <c r="J438" s="63"/>
      <c r="K438" s="63"/>
      <c r="L438" s="63"/>
      <c r="M438" s="63"/>
      <c r="N438" s="117"/>
    </row>
    <row r="439" spans="1:14" x14ac:dyDescent="0.3">
      <c r="A439" s="101"/>
      <c r="B439" s="96">
        <f t="shared" si="106"/>
        <v>424</v>
      </c>
      <c r="C439" s="81"/>
      <c r="D439" s="96" t="str">
        <f t="shared" ref="D439:D442" si="119">LEFT(F439,3)</f>
        <v>341</v>
      </c>
      <c r="E439" s="81"/>
      <c r="F439" s="100" t="s">
        <v>496</v>
      </c>
      <c r="G439" s="63">
        <v>253</v>
      </c>
      <c r="H439" s="63">
        <v>89</v>
      </c>
      <c r="I439" s="63">
        <v>0</v>
      </c>
      <c r="J439" s="63">
        <v>0</v>
      </c>
      <c r="K439" s="63">
        <v>0</v>
      </c>
      <c r="L439" s="63">
        <v>0</v>
      </c>
      <c r="M439" s="63">
        <f>SUM(G439,H439,I439,J439,K439,L439)-1</f>
        <v>341</v>
      </c>
      <c r="N439" s="118">
        <v>297.22011000000003</v>
      </c>
    </row>
    <row r="440" spans="1:14" x14ac:dyDescent="0.3">
      <c r="A440" s="101"/>
      <c r="B440" s="96">
        <f t="shared" si="106"/>
        <v>425</v>
      </c>
      <c r="C440" s="81"/>
      <c r="D440" s="96" t="str">
        <f t="shared" si="119"/>
        <v>344</v>
      </c>
      <c r="E440" s="81"/>
      <c r="F440" s="108" t="s">
        <v>542</v>
      </c>
      <c r="G440" s="63">
        <v>4635</v>
      </c>
      <c r="H440" s="63">
        <v>1531</v>
      </c>
      <c r="I440" s="63">
        <v>0</v>
      </c>
      <c r="J440" s="63">
        <v>0</v>
      </c>
      <c r="K440" s="63">
        <v>0</v>
      </c>
      <c r="L440" s="63">
        <v>0</v>
      </c>
      <c r="M440" s="63">
        <f>SUM(G440,H440,I440,J440,K440,L440)</f>
        <v>6166</v>
      </c>
      <c r="N440" s="118">
        <v>5400.3258699999997</v>
      </c>
    </row>
    <row r="441" spans="1:14" x14ac:dyDescent="0.3">
      <c r="A441" s="101"/>
      <c r="B441" s="96">
        <f t="shared" si="106"/>
        <v>426</v>
      </c>
      <c r="C441" s="81"/>
      <c r="D441" s="96" t="str">
        <f t="shared" si="119"/>
        <v>345</v>
      </c>
      <c r="E441" s="81"/>
      <c r="F441" s="100" t="s">
        <v>543</v>
      </c>
      <c r="G441" s="63">
        <v>1033</v>
      </c>
      <c r="H441" s="63">
        <v>393</v>
      </c>
      <c r="I441" s="63">
        <v>0</v>
      </c>
      <c r="J441" s="63">
        <v>0</v>
      </c>
      <c r="K441" s="63">
        <v>0</v>
      </c>
      <c r="L441" s="63">
        <v>0</v>
      </c>
      <c r="M441" s="63">
        <f>SUM(G441,H441,I441,J441,K441,L441)</f>
        <v>1426</v>
      </c>
      <c r="N441" s="118">
        <v>1229.7031800000002</v>
      </c>
    </row>
    <row r="442" spans="1:14" x14ac:dyDescent="0.3">
      <c r="A442" s="101"/>
      <c r="B442" s="96">
        <f t="shared" si="106"/>
        <v>427</v>
      </c>
      <c r="C442" s="81"/>
      <c r="D442" s="96" t="str">
        <f t="shared" si="119"/>
        <v>347</v>
      </c>
      <c r="E442" s="81"/>
      <c r="F442" s="100" t="s">
        <v>544</v>
      </c>
      <c r="G442" s="63">
        <v>225</v>
      </c>
      <c r="H442" s="63">
        <v>297</v>
      </c>
      <c r="I442" s="63">
        <v>0</v>
      </c>
      <c r="J442" s="63">
        <v>0</v>
      </c>
      <c r="K442" s="63">
        <v>0</v>
      </c>
      <c r="L442" s="63">
        <v>0</v>
      </c>
      <c r="M442" s="63">
        <f>SUM(G442,H442,I442,J442,K442,L442)</f>
        <v>522</v>
      </c>
      <c r="N442" s="118">
        <v>373.43507846153847</v>
      </c>
    </row>
    <row r="443" spans="1:14" x14ac:dyDescent="0.3">
      <c r="A443" s="101"/>
      <c r="B443" s="96">
        <f t="shared" si="106"/>
        <v>428</v>
      </c>
      <c r="C443" s="81"/>
      <c r="D443" s="96"/>
      <c r="E443" s="81"/>
      <c r="F443" s="99" t="s">
        <v>794</v>
      </c>
      <c r="G443" s="64">
        <f t="shared" ref="G443:M443" si="120">SUM(G438:G442)</f>
        <v>6146</v>
      </c>
      <c r="H443" s="64">
        <f t="shared" si="120"/>
        <v>2310</v>
      </c>
      <c r="I443" s="64">
        <f t="shared" si="120"/>
        <v>0</v>
      </c>
      <c r="J443" s="64">
        <f t="shared" si="120"/>
        <v>0</v>
      </c>
      <c r="K443" s="64">
        <f t="shared" si="120"/>
        <v>0</v>
      </c>
      <c r="L443" s="64">
        <f t="shared" si="120"/>
        <v>0</v>
      </c>
      <c r="M443" s="64">
        <f t="shared" si="120"/>
        <v>8455</v>
      </c>
      <c r="N443" s="119">
        <f t="shared" ref="N443" si="121">SUM(N438:N442)</f>
        <v>7300.6842384615384</v>
      </c>
    </row>
    <row r="444" spans="1:14" x14ac:dyDescent="0.3">
      <c r="A444" s="101"/>
      <c r="B444" s="96">
        <f t="shared" si="106"/>
        <v>429</v>
      </c>
      <c r="C444" s="81"/>
      <c r="D444" s="96"/>
      <c r="E444" s="81"/>
      <c r="F444" s="103"/>
      <c r="G444" s="63"/>
      <c r="H444" s="63"/>
      <c r="I444" s="63"/>
      <c r="J444" s="63"/>
      <c r="K444" s="63"/>
      <c r="L444" s="63"/>
      <c r="M444" s="63"/>
      <c r="N444" s="117"/>
    </row>
    <row r="445" spans="1:14" x14ac:dyDescent="0.3">
      <c r="A445" s="101"/>
      <c r="B445" s="96">
        <f t="shared" si="106"/>
        <v>430</v>
      </c>
      <c r="C445" s="81"/>
      <c r="D445" s="96"/>
      <c r="E445" s="81"/>
      <c r="F445" s="110" t="s">
        <v>556</v>
      </c>
      <c r="G445" s="63"/>
      <c r="H445" s="63"/>
      <c r="I445" s="63"/>
      <c r="J445" s="63"/>
      <c r="K445" s="63"/>
      <c r="L445" s="63"/>
      <c r="M445" s="63"/>
      <c r="N445" s="117"/>
    </row>
    <row r="446" spans="1:14" x14ac:dyDescent="0.3">
      <c r="A446" s="101"/>
      <c r="B446" s="96">
        <f t="shared" si="106"/>
        <v>431</v>
      </c>
      <c r="C446" s="81"/>
      <c r="D446" s="96" t="str">
        <f t="shared" ref="D446" si="122">LEFT(F446,3)</f>
        <v>347</v>
      </c>
      <c r="E446" s="81"/>
      <c r="F446" s="108" t="s">
        <v>536</v>
      </c>
      <c r="G446" s="63">
        <v>0</v>
      </c>
      <c r="H446" s="63">
        <v>119</v>
      </c>
      <c r="I446" s="63">
        <v>0</v>
      </c>
      <c r="J446" s="63">
        <v>0</v>
      </c>
      <c r="K446" s="63">
        <v>0</v>
      </c>
      <c r="L446" s="63">
        <v>0</v>
      </c>
      <c r="M446" s="63">
        <f>SUM(G446,H446,I446,J446,K446,L446)</f>
        <v>119</v>
      </c>
      <c r="N446" s="118">
        <v>60</v>
      </c>
    </row>
    <row r="447" spans="1:14" x14ac:dyDescent="0.3">
      <c r="A447" s="101"/>
      <c r="B447" s="96">
        <f t="shared" si="106"/>
        <v>432</v>
      </c>
      <c r="C447" s="81"/>
      <c r="D447" s="96"/>
      <c r="E447" s="81"/>
      <c r="F447" s="110" t="s">
        <v>795</v>
      </c>
      <c r="G447" s="64">
        <f t="shared" ref="G447:N447" si="123">SUM(G446)</f>
        <v>0</v>
      </c>
      <c r="H447" s="64">
        <f t="shared" si="123"/>
        <v>119</v>
      </c>
      <c r="I447" s="64">
        <f t="shared" si="123"/>
        <v>0</v>
      </c>
      <c r="J447" s="64">
        <f t="shared" si="123"/>
        <v>0</v>
      </c>
      <c r="K447" s="64">
        <f t="shared" si="123"/>
        <v>0</v>
      </c>
      <c r="L447" s="64">
        <f t="shared" si="123"/>
        <v>0</v>
      </c>
      <c r="M447" s="64">
        <f t="shared" si="123"/>
        <v>119</v>
      </c>
      <c r="N447" s="119">
        <f t="shared" si="123"/>
        <v>60</v>
      </c>
    </row>
    <row r="448" spans="1:14" x14ac:dyDescent="0.3">
      <c r="A448" s="101"/>
      <c r="B448" s="96">
        <f t="shared" si="106"/>
        <v>433</v>
      </c>
      <c r="C448" s="81"/>
      <c r="D448" s="96"/>
      <c r="E448" s="81"/>
      <c r="F448" s="103"/>
      <c r="G448" s="63"/>
      <c r="H448" s="63"/>
      <c r="I448" s="63"/>
      <c r="J448" s="63"/>
      <c r="K448" s="63"/>
      <c r="L448" s="63"/>
      <c r="M448" s="63"/>
      <c r="N448" s="117"/>
    </row>
    <row r="449" spans="1:14" x14ac:dyDescent="0.3">
      <c r="A449" s="101"/>
      <c r="B449" s="96">
        <f t="shared" si="106"/>
        <v>434</v>
      </c>
      <c r="C449" s="81"/>
      <c r="D449" s="96"/>
      <c r="E449" s="81"/>
      <c r="F449" s="110" t="s">
        <v>557</v>
      </c>
      <c r="G449" s="63"/>
      <c r="H449" s="63"/>
      <c r="I449" s="63"/>
      <c r="J449" s="63"/>
      <c r="K449" s="63"/>
      <c r="L449" s="63"/>
      <c r="M449" s="63"/>
      <c r="N449" s="117"/>
    </row>
    <row r="450" spans="1:14" x14ac:dyDescent="0.3">
      <c r="A450" s="101"/>
      <c r="B450" s="96">
        <f t="shared" si="106"/>
        <v>435</v>
      </c>
      <c r="C450" s="81"/>
      <c r="D450" s="96" t="str">
        <f>LEFT(F450,3)</f>
        <v>341</v>
      </c>
      <c r="E450" s="81"/>
      <c r="F450" s="100" t="s">
        <v>496</v>
      </c>
      <c r="G450" s="63">
        <v>-332</v>
      </c>
      <c r="H450" s="63">
        <v>18</v>
      </c>
      <c r="I450" s="63">
        <v>0</v>
      </c>
      <c r="J450" s="63">
        <v>0</v>
      </c>
      <c r="K450" s="63">
        <v>0</v>
      </c>
      <c r="L450" s="63">
        <v>0</v>
      </c>
      <c r="M450" s="63">
        <f>SUM(G450,H450,I450,J450,K450,L450)</f>
        <v>-314</v>
      </c>
      <c r="N450" s="118">
        <v>-323.56659000000002</v>
      </c>
    </row>
    <row r="451" spans="1:14" x14ac:dyDescent="0.3">
      <c r="A451" s="101"/>
      <c r="B451" s="96">
        <f t="shared" si="106"/>
        <v>436</v>
      </c>
      <c r="C451" s="81"/>
      <c r="D451" s="96" t="str">
        <f>LEFT(F451,3)</f>
        <v>344</v>
      </c>
      <c r="E451" s="81"/>
      <c r="F451" s="108" t="s">
        <v>542</v>
      </c>
      <c r="G451" s="63">
        <v>1449</v>
      </c>
      <c r="H451" s="63">
        <v>214</v>
      </c>
      <c r="I451" s="63">
        <v>0</v>
      </c>
      <c r="J451" s="63">
        <v>0</v>
      </c>
      <c r="K451" s="63">
        <v>0</v>
      </c>
      <c r="L451" s="63">
        <v>0</v>
      </c>
      <c r="M451" s="63">
        <f>SUM(G451,H451,I451,J451,K451,L451)</f>
        <v>1663</v>
      </c>
      <c r="N451" s="118">
        <v>1555.8543999999999</v>
      </c>
    </row>
    <row r="452" spans="1:14" x14ac:dyDescent="0.3">
      <c r="A452" s="101"/>
      <c r="B452" s="96">
        <f t="shared" si="106"/>
        <v>437</v>
      </c>
      <c r="C452" s="81"/>
      <c r="D452" s="96" t="str">
        <f>LEFT(F452,3)</f>
        <v>345</v>
      </c>
      <c r="E452" s="81"/>
      <c r="F452" s="108" t="s">
        <v>543</v>
      </c>
      <c r="G452" s="63">
        <v>166</v>
      </c>
      <c r="H452" s="63">
        <v>37</v>
      </c>
      <c r="I452" s="63">
        <v>0</v>
      </c>
      <c r="J452" s="63">
        <v>0</v>
      </c>
      <c r="K452" s="63">
        <v>0</v>
      </c>
      <c r="L452" s="63">
        <v>0</v>
      </c>
      <c r="M452" s="63">
        <f>SUM(G452,H452,I452,J452,K452,L452)</f>
        <v>203</v>
      </c>
      <c r="N452" s="118">
        <v>184.78976</v>
      </c>
    </row>
    <row r="453" spans="1:14" x14ac:dyDescent="0.3">
      <c r="A453" s="101"/>
      <c r="B453" s="96">
        <f t="shared" si="106"/>
        <v>438</v>
      </c>
      <c r="C453" s="81"/>
      <c r="D453" s="96" t="str">
        <f>LEFT(F453,3)</f>
        <v>346</v>
      </c>
      <c r="E453" s="81"/>
      <c r="F453" s="100" t="s">
        <v>501</v>
      </c>
      <c r="G453" s="63">
        <v>0</v>
      </c>
      <c r="H453" s="63">
        <v>0</v>
      </c>
      <c r="I453" s="63">
        <v>0</v>
      </c>
      <c r="J453" s="63">
        <v>0</v>
      </c>
      <c r="K453" s="63">
        <v>0</v>
      </c>
      <c r="L453" s="63">
        <v>0</v>
      </c>
      <c r="M453" s="63">
        <f>SUM(G453,H453,I453,J453,K453,L453)</f>
        <v>0</v>
      </c>
      <c r="N453" s="118">
        <v>0</v>
      </c>
    </row>
    <row r="454" spans="1:14" x14ac:dyDescent="0.3">
      <c r="A454" s="101"/>
      <c r="B454" s="96">
        <f t="shared" si="106"/>
        <v>439</v>
      </c>
      <c r="C454" s="81"/>
      <c r="D454" s="96"/>
      <c r="E454" s="81"/>
      <c r="F454" s="110" t="s">
        <v>796</v>
      </c>
      <c r="G454" s="64">
        <f t="shared" ref="G454:M454" si="124">SUM(G450:G453)</f>
        <v>1283</v>
      </c>
      <c r="H454" s="64">
        <f t="shared" si="124"/>
        <v>269</v>
      </c>
      <c r="I454" s="64">
        <f t="shared" si="124"/>
        <v>0</v>
      </c>
      <c r="J454" s="64">
        <f t="shared" si="124"/>
        <v>0</v>
      </c>
      <c r="K454" s="64">
        <f t="shared" si="124"/>
        <v>0</v>
      </c>
      <c r="L454" s="64">
        <f t="shared" si="124"/>
        <v>0</v>
      </c>
      <c r="M454" s="64">
        <f t="shared" si="124"/>
        <v>1552</v>
      </c>
      <c r="N454" s="119">
        <f t="shared" ref="N454" si="125">SUM(N450:N453)</f>
        <v>1417.0775699999999</v>
      </c>
    </row>
    <row r="455" spans="1:14" x14ac:dyDescent="0.3">
      <c r="A455" s="101"/>
      <c r="B455" s="96">
        <f t="shared" si="106"/>
        <v>440</v>
      </c>
      <c r="C455" s="81"/>
      <c r="D455" s="96"/>
      <c r="E455" s="81"/>
      <c r="F455" s="100"/>
      <c r="G455" s="63"/>
      <c r="H455" s="63"/>
      <c r="I455" s="63"/>
      <c r="J455" s="63"/>
      <c r="K455" s="63"/>
      <c r="L455" s="63"/>
      <c r="M455" s="63"/>
      <c r="N455" s="117"/>
    </row>
    <row r="456" spans="1:14" x14ac:dyDescent="0.3">
      <c r="A456" s="101"/>
      <c r="B456" s="96">
        <f t="shared" si="106"/>
        <v>441</v>
      </c>
      <c r="C456" s="81"/>
      <c r="D456" s="96"/>
      <c r="E456" s="81"/>
      <c r="F456" s="110" t="s">
        <v>558</v>
      </c>
      <c r="G456" s="63"/>
      <c r="H456" s="63"/>
      <c r="I456" s="63"/>
      <c r="J456" s="63"/>
      <c r="K456" s="63"/>
      <c r="L456" s="63"/>
      <c r="M456" s="63"/>
      <c r="N456" s="117"/>
    </row>
    <row r="457" spans="1:14" x14ac:dyDescent="0.3">
      <c r="A457" s="101"/>
      <c r="B457" s="96">
        <f t="shared" si="106"/>
        <v>442</v>
      </c>
      <c r="C457" s="81"/>
      <c r="D457" s="96" t="str">
        <f>LEFT(F457,3)</f>
        <v>341</v>
      </c>
      <c r="E457" s="81"/>
      <c r="F457" s="100" t="s">
        <v>496</v>
      </c>
      <c r="G457" s="63">
        <v>36</v>
      </c>
      <c r="H457" s="63">
        <v>13</v>
      </c>
      <c r="I457" s="63">
        <v>0</v>
      </c>
      <c r="J457" s="63">
        <v>0</v>
      </c>
      <c r="K457" s="63">
        <v>0</v>
      </c>
      <c r="L457" s="63">
        <v>0</v>
      </c>
      <c r="M457" s="63">
        <f>SUM(G457,H457,I457,J457,K457,L457)</f>
        <v>49</v>
      </c>
      <c r="N457" s="118">
        <v>42.859289999999994</v>
      </c>
    </row>
    <row r="458" spans="1:14" x14ac:dyDescent="0.3">
      <c r="A458" s="101"/>
      <c r="B458" s="96">
        <f t="shared" si="106"/>
        <v>443</v>
      </c>
      <c r="C458" s="81"/>
      <c r="D458" s="96" t="str">
        <f>LEFT(F458,3)</f>
        <v>344</v>
      </c>
      <c r="E458" s="81"/>
      <c r="F458" s="108" t="s">
        <v>542</v>
      </c>
      <c r="G458" s="63">
        <v>1920</v>
      </c>
      <c r="H458" s="63">
        <v>311</v>
      </c>
      <c r="I458" s="63">
        <v>0</v>
      </c>
      <c r="J458" s="63">
        <v>0</v>
      </c>
      <c r="K458" s="63">
        <v>0</v>
      </c>
      <c r="L458" s="63">
        <v>0</v>
      </c>
      <c r="M458" s="63">
        <f>SUM(G458,H458,I458,J458,K458,L458)</f>
        <v>2231</v>
      </c>
      <c r="N458" s="118">
        <v>2075.3517700000002</v>
      </c>
    </row>
    <row r="459" spans="1:14" x14ac:dyDescent="0.3">
      <c r="A459" s="101"/>
      <c r="B459" s="96">
        <f t="shared" si="106"/>
        <v>444</v>
      </c>
      <c r="C459" s="81"/>
      <c r="D459" s="96" t="str">
        <f>LEFT(F459,3)</f>
        <v>345</v>
      </c>
      <c r="E459" s="81"/>
      <c r="F459" s="108" t="s">
        <v>543</v>
      </c>
      <c r="G459" s="63">
        <v>220</v>
      </c>
      <c r="H459" s="63">
        <v>50</v>
      </c>
      <c r="I459" s="63">
        <v>0</v>
      </c>
      <c r="J459" s="63">
        <v>0</v>
      </c>
      <c r="K459" s="63">
        <v>0</v>
      </c>
      <c r="L459" s="63">
        <v>0</v>
      </c>
      <c r="M459" s="63">
        <f>SUM(G459,H459,I459,J459,K459,L459)</f>
        <v>270</v>
      </c>
      <c r="N459" s="118">
        <v>245.13371000000001</v>
      </c>
    </row>
    <row r="460" spans="1:14" x14ac:dyDescent="0.3">
      <c r="A460" s="101"/>
      <c r="B460" s="96">
        <f t="shared" si="106"/>
        <v>445</v>
      </c>
      <c r="C460" s="81"/>
      <c r="D460" s="96" t="str">
        <f>LEFT(F460,3)</f>
        <v>346</v>
      </c>
      <c r="E460" s="81"/>
      <c r="F460" s="100" t="s">
        <v>501</v>
      </c>
      <c r="G460" s="63">
        <v>2</v>
      </c>
      <c r="H460" s="63">
        <v>1</v>
      </c>
      <c r="I460" s="63">
        <v>0</v>
      </c>
      <c r="J460" s="63">
        <v>0</v>
      </c>
      <c r="K460" s="63">
        <v>0</v>
      </c>
      <c r="L460" s="63">
        <v>0</v>
      </c>
      <c r="M460" s="63">
        <f>SUM(G460,H460,I460,J460,K460,L460)</f>
        <v>3</v>
      </c>
      <c r="N460" s="118">
        <v>2.6740600000000003</v>
      </c>
    </row>
    <row r="461" spans="1:14" x14ac:dyDescent="0.3">
      <c r="A461" s="101"/>
      <c r="B461" s="96">
        <f t="shared" si="106"/>
        <v>446</v>
      </c>
      <c r="C461" s="81"/>
      <c r="D461" s="96"/>
      <c r="E461" s="81"/>
      <c r="F461" s="110" t="s">
        <v>797</v>
      </c>
      <c r="G461" s="64">
        <f t="shared" ref="G461:M461" si="126">SUM(G457:G460)</f>
        <v>2178</v>
      </c>
      <c r="H461" s="64">
        <f t="shared" si="126"/>
        <v>375</v>
      </c>
      <c r="I461" s="64">
        <f t="shared" si="126"/>
        <v>0</v>
      </c>
      <c r="J461" s="64">
        <f t="shared" si="126"/>
        <v>0</v>
      </c>
      <c r="K461" s="64">
        <f t="shared" si="126"/>
        <v>0</v>
      </c>
      <c r="L461" s="64">
        <f t="shared" si="126"/>
        <v>0</v>
      </c>
      <c r="M461" s="64">
        <f t="shared" si="126"/>
        <v>2553</v>
      </c>
      <c r="N461" s="119">
        <f t="shared" ref="N461" si="127">SUM(N457:N460)</f>
        <v>2366.01883</v>
      </c>
    </row>
    <row r="462" spans="1:14" x14ac:dyDescent="0.3">
      <c r="A462" s="101"/>
      <c r="B462" s="96">
        <f t="shared" si="106"/>
        <v>447</v>
      </c>
      <c r="C462" s="81"/>
      <c r="D462" s="96"/>
      <c r="E462" s="81"/>
      <c r="F462" s="110"/>
      <c r="G462" s="63"/>
      <c r="H462" s="63"/>
      <c r="I462" s="63"/>
      <c r="J462" s="63"/>
      <c r="K462" s="63"/>
      <c r="L462" s="63"/>
      <c r="M462" s="63"/>
      <c r="N462" s="117"/>
    </row>
    <row r="463" spans="1:14" x14ac:dyDescent="0.3">
      <c r="A463" s="101"/>
      <c r="B463" s="96">
        <f t="shared" si="106"/>
        <v>448</v>
      </c>
      <c r="C463" s="81"/>
      <c r="D463" s="96"/>
      <c r="E463" s="81"/>
      <c r="F463" s="110" t="s">
        <v>559</v>
      </c>
      <c r="G463" s="63"/>
      <c r="H463" s="63"/>
      <c r="I463" s="63"/>
      <c r="J463" s="63"/>
      <c r="K463" s="63"/>
      <c r="L463" s="63"/>
      <c r="M463" s="63"/>
      <c r="N463" s="117"/>
    </row>
    <row r="464" spans="1:14" x14ac:dyDescent="0.3">
      <c r="A464" s="101"/>
      <c r="B464" s="96">
        <f t="shared" si="106"/>
        <v>449</v>
      </c>
      <c r="C464" s="81"/>
      <c r="D464" s="96" t="str">
        <f t="shared" ref="D464:D467" si="128">LEFT(F464,3)</f>
        <v>341</v>
      </c>
      <c r="E464" s="81"/>
      <c r="F464" s="108" t="s">
        <v>533</v>
      </c>
      <c r="G464" s="63">
        <v>146</v>
      </c>
      <c r="H464" s="63">
        <v>259</v>
      </c>
      <c r="I464" s="63">
        <v>0</v>
      </c>
      <c r="J464" s="63">
        <v>0</v>
      </c>
      <c r="K464" s="63">
        <v>0</v>
      </c>
      <c r="L464" s="63">
        <v>0</v>
      </c>
      <c r="M464" s="63">
        <f>SUM(G464,H464,I464,J464,K464,L464)</f>
        <v>405</v>
      </c>
      <c r="N464" s="118">
        <v>282.13462769230767</v>
      </c>
    </row>
    <row r="465" spans="1:14" x14ac:dyDescent="0.3">
      <c r="A465" s="101"/>
      <c r="B465" s="96">
        <f t="shared" si="106"/>
        <v>450</v>
      </c>
      <c r="C465" s="81"/>
      <c r="D465" s="96" t="str">
        <f t="shared" si="128"/>
        <v>344</v>
      </c>
      <c r="E465" s="81"/>
      <c r="F465" s="108" t="s">
        <v>549</v>
      </c>
      <c r="G465" s="63">
        <v>1228</v>
      </c>
      <c r="H465" s="63">
        <v>2242</v>
      </c>
      <c r="I465" s="63">
        <v>-7</v>
      </c>
      <c r="J465" s="63">
        <v>0</v>
      </c>
      <c r="K465" s="63">
        <v>0</v>
      </c>
      <c r="L465" s="63">
        <v>0</v>
      </c>
      <c r="M465" s="63">
        <f>SUM(G465,H465,I465,J465,K465,L465)</f>
        <v>3463</v>
      </c>
      <c r="N465" s="118">
        <v>2394.3506353846151</v>
      </c>
    </row>
    <row r="466" spans="1:14" x14ac:dyDescent="0.3">
      <c r="A466" s="101"/>
      <c r="B466" s="96">
        <f t="shared" ref="B466:B529" si="129">B465+1</f>
        <v>451</v>
      </c>
      <c r="C466" s="81"/>
      <c r="D466" s="96" t="str">
        <f t="shared" si="128"/>
        <v>345</v>
      </c>
      <c r="E466" s="81"/>
      <c r="F466" s="108" t="s">
        <v>560</v>
      </c>
      <c r="G466" s="63">
        <v>128</v>
      </c>
      <c r="H466" s="63">
        <v>513</v>
      </c>
      <c r="I466" s="63">
        <v>0</v>
      </c>
      <c r="J466" s="63">
        <v>0</v>
      </c>
      <c r="K466" s="63">
        <v>0</v>
      </c>
      <c r="L466" s="63">
        <v>0</v>
      </c>
      <c r="M466" s="63">
        <f>SUM(G466,H466,I466,J466,K466,L466)</f>
        <v>641</v>
      </c>
      <c r="N466" s="118">
        <v>335.35707615384609</v>
      </c>
    </row>
    <row r="467" spans="1:14" x14ac:dyDescent="0.3">
      <c r="A467" s="101"/>
      <c r="B467" s="96">
        <f t="shared" si="129"/>
        <v>452</v>
      </c>
      <c r="C467" s="81"/>
      <c r="D467" s="96" t="str">
        <f t="shared" si="128"/>
        <v>346</v>
      </c>
      <c r="E467" s="81"/>
      <c r="F467" s="108" t="s">
        <v>561</v>
      </c>
      <c r="G467" s="63">
        <v>9</v>
      </c>
      <c r="H467" s="63">
        <v>112</v>
      </c>
      <c r="I467" s="63">
        <v>0</v>
      </c>
      <c r="J467" s="63">
        <v>0</v>
      </c>
      <c r="K467" s="63">
        <v>0</v>
      </c>
      <c r="L467" s="63">
        <v>0</v>
      </c>
      <c r="M467" s="63">
        <f>SUM(G467,H467,I467,J467,K467,L467)</f>
        <v>121</v>
      </c>
      <c r="N467" s="118">
        <v>65.20308</v>
      </c>
    </row>
    <row r="468" spans="1:14" x14ac:dyDescent="0.3">
      <c r="A468" s="101"/>
      <c r="B468" s="96">
        <f t="shared" si="129"/>
        <v>453</v>
      </c>
      <c r="C468" s="81"/>
      <c r="D468" s="96"/>
      <c r="E468" s="81"/>
      <c r="F468" s="110" t="s">
        <v>798</v>
      </c>
      <c r="G468" s="64">
        <f t="shared" ref="G468:N468" si="130">SUM(G464:G467)</f>
        <v>1511</v>
      </c>
      <c r="H468" s="64">
        <f t="shared" si="130"/>
        <v>3126</v>
      </c>
      <c r="I468" s="64">
        <f t="shared" si="130"/>
        <v>-7</v>
      </c>
      <c r="J468" s="64">
        <f t="shared" si="130"/>
        <v>0</v>
      </c>
      <c r="K468" s="64">
        <f t="shared" si="130"/>
        <v>0</v>
      </c>
      <c r="L468" s="64">
        <f t="shared" si="130"/>
        <v>0</v>
      </c>
      <c r="M468" s="64">
        <f t="shared" si="130"/>
        <v>4630</v>
      </c>
      <c r="N468" s="119">
        <f t="shared" si="130"/>
        <v>3077.0454192307689</v>
      </c>
    </row>
    <row r="469" spans="1:14" x14ac:dyDescent="0.3">
      <c r="A469" s="101"/>
      <c r="B469" s="96">
        <f t="shared" si="129"/>
        <v>454</v>
      </c>
      <c r="C469" s="81"/>
      <c r="D469" s="96"/>
      <c r="E469" s="81"/>
      <c r="F469" s="110"/>
      <c r="G469" s="63"/>
      <c r="H469" s="63"/>
      <c r="I469" s="63"/>
      <c r="J469" s="63"/>
      <c r="K469" s="63"/>
      <c r="L469" s="63"/>
      <c r="M469" s="63"/>
      <c r="N469" s="117"/>
    </row>
    <row r="470" spans="1:14" x14ac:dyDescent="0.3">
      <c r="A470" s="101"/>
      <c r="B470" s="96">
        <f t="shared" si="129"/>
        <v>455</v>
      </c>
      <c r="C470" s="81"/>
      <c r="D470" s="96"/>
      <c r="E470" s="81"/>
      <c r="F470" s="110" t="s">
        <v>562</v>
      </c>
      <c r="G470" s="63"/>
      <c r="H470" s="63"/>
      <c r="I470" s="63"/>
      <c r="J470" s="63"/>
      <c r="K470" s="63"/>
      <c r="L470" s="63"/>
      <c r="M470" s="63"/>
      <c r="N470" s="117"/>
    </row>
    <row r="471" spans="1:14" x14ac:dyDescent="0.3">
      <c r="A471" s="101"/>
      <c r="B471" s="96">
        <f t="shared" si="129"/>
        <v>456</v>
      </c>
      <c r="C471" s="81"/>
      <c r="D471" s="96" t="str">
        <f t="shared" ref="D471:D474" si="131">LEFT(F471,3)</f>
        <v>341</v>
      </c>
      <c r="E471" s="81"/>
      <c r="F471" s="100" t="s">
        <v>496</v>
      </c>
      <c r="G471" s="63">
        <v>786</v>
      </c>
      <c r="H471" s="63">
        <v>340</v>
      </c>
      <c r="I471" s="63">
        <v>0</v>
      </c>
      <c r="J471" s="63">
        <v>0</v>
      </c>
      <c r="K471" s="63">
        <v>0</v>
      </c>
      <c r="L471" s="63">
        <v>0</v>
      </c>
      <c r="M471" s="63">
        <f>SUM(G471,H471,I471,J471,K471,L471)</f>
        <v>1126</v>
      </c>
      <c r="N471" s="118">
        <v>955.22270000000003</v>
      </c>
    </row>
    <row r="472" spans="1:14" x14ac:dyDescent="0.3">
      <c r="A472" s="101"/>
      <c r="B472" s="96">
        <f t="shared" si="129"/>
        <v>457</v>
      </c>
      <c r="C472" s="81"/>
      <c r="D472" s="96" t="str">
        <f t="shared" si="131"/>
        <v>344</v>
      </c>
      <c r="E472" s="81"/>
      <c r="F472" s="108" t="s">
        <v>542</v>
      </c>
      <c r="G472" s="63">
        <v>4603</v>
      </c>
      <c r="H472" s="63">
        <v>2815</v>
      </c>
      <c r="I472" s="63">
        <v>0</v>
      </c>
      <c r="J472" s="63">
        <v>0</v>
      </c>
      <c r="K472" s="63">
        <v>0</v>
      </c>
      <c r="L472" s="63">
        <v>0</v>
      </c>
      <c r="M472" s="63">
        <f>SUM(G472,H472,I472,J472,K472,L472)+1</f>
        <v>7419</v>
      </c>
      <c r="N472" s="118">
        <v>6010.5590600000005</v>
      </c>
    </row>
    <row r="473" spans="1:14" x14ac:dyDescent="0.3">
      <c r="A473" s="101"/>
      <c r="B473" s="96">
        <f t="shared" si="129"/>
        <v>458</v>
      </c>
      <c r="C473" s="81"/>
      <c r="D473" s="96" t="str">
        <f t="shared" si="131"/>
        <v>345</v>
      </c>
      <c r="E473" s="81"/>
      <c r="F473" s="108" t="s">
        <v>543</v>
      </c>
      <c r="G473" s="63">
        <v>689</v>
      </c>
      <c r="H473" s="63">
        <v>295</v>
      </c>
      <c r="I473" s="63">
        <v>0</v>
      </c>
      <c r="J473" s="63">
        <v>0</v>
      </c>
      <c r="K473" s="63">
        <v>0</v>
      </c>
      <c r="L473" s="63">
        <v>0</v>
      </c>
      <c r="M473" s="63">
        <f>SUM(G473,H473,I473,J473,K473,L473)</f>
        <v>984</v>
      </c>
      <c r="N473" s="118">
        <v>836.65681461538452</v>
      </c>
    </row>
    <row r="474" spans="1:14" x14ac:dyDescent="0.3">
      <c r="A474" s="101"/>
      <c r="B474" s="96">
        <f t="shared" si="129"/>
        <v>459</v>
      </c>
      <c r="C474" s="81"/>
      <c r="D474" s="96" t="str">
        <f t="shared" si="131"/>
        <v>346</v>
      </c>
      <c r="E474" s="81"/>
      <c r="F474" s="100" t="s">
        <v>501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>
        <f>SUM(G474,H474,I474,J474,K474,L474)</f>
        <v>0</v>
      </c>
      <c r="N474" s="118">
        <v>3.5473846153846147E-2</v>
      </c>
    </row>
    <row r="475" spans="1:14" x14ac:dyDescent="0.3">
      <c r="A475" s="101"/>
      <c r="B475" s="96">
        <f t="shared" si="129"/>
        <v>460</v>
      </c>
      <c r="C475" s="81"/>
      <c r="D475" s="96"/>
      <c r="E475" s="81"/>
      <c r="F475" s="110" t="s">
        <v>799</v>
      </c>
      <c r="G475" s="64">
        <f t="shared" ref="G475:M475" si="132">SUM(G470:G474)</f>
        <v>6078</v>
      </c>
      <c r="H475" s="64">
        <f t="shared" si="132"/>
        <v>3450</v>
      </c>
      <c r="I475" s="64">
        <f t="shared" si="132"/>
        <v>0</v>
      </c>
      <c r="J475" s="64">
        <f t="shared" si="132"/>
        <v>0</v>
      </c>
      <c r="K475" s="64">
        <f t="shared" si="132"/>
        <v>0</v>
      </c>
      <c r="L475" s="64">
        <f t="shared" si="132"/>
        <v>0</v>
      </c>
      <c r="M475" s="64">
        <f t="shared" si="132"/>
        <v>9529</v>
      </c>
      <c r="N475" s="119">
        <f>SUM(N471:N474)</f>
        <v>7802.4740484615395</v>
      </c>
    </row>
    <row r="476" spans="1:14" x14ac:dyDescent="0.3">
      <c r="A476" s="101"/>
      <c r="B476" s="96">
        <f t="shared" si="129"/>
        <v>461</v>
      </c>
      <c r="C476" s="81"/>
      <c r="D476" s="96"/>
      <c r="E476" s="81"/>
      <c r="F476" s="110"/>
      <c r="G476" s="63"/>
      <c r="H476" s="63"/>
      <c r="I476" s="63"/>
      <c r="J476" s="63"/>
      <c r="K476" s="63"/>
      <c r="L476" s="63"/>
      <c r="M476" s="63"/>
      <c r="N476" s="117"/>
    </row>
    <row r="477" spans="1:14" x14ac:dyDescent="0.3">
      <c r="A477" s="101"/>
      <c r="B477" s="96">
        <f t="shared" si="129"/>
        <v>462</v>
      </c>
      <c r="C477" s="81"/>
      <c r="D477" s="96"/>
      <c r="E477" s="81"/>
      <c r="F477" s="110" t="s">
        <v>563</v>
      </c>
      <c r="G477" s="63"/>
      <c r="H477" s="63"/>
      <c r="I477" s="63"/>
      <c r="J477" s="63"/>
      <c r="K477" s="63"/>
      <c r="L477" s="63"/>
      <c r="M477" s="63"/>
      <c r="N477" s="117"/>
    </row>
    <row r="478" spans="1:14" x14ac:dyDescent="0.3">
      <c r="A478" s="101"/>
      <c r="B478" s="96">
        <f t="shared" si="129"/>
        <v>463</v>
      </c>
      <c r="C478" s="81"/>
      <c r="D478" s="96" t="str">
        <f t="shared" ref="D478:D479" si="133">LEFT(F478,3)</f>
        <v>344</v>
      </c>
      <c r="E478" s="81"/>
      <c r="F478" s="100" t="s">
        <v>542</v>
      </c>
      <c r="G478" s="63">
        <v>145</v>
      </c>
      <c r="H478" s="63">
        <v>49</v>
      </c>
      <c r="I478" s="63">
        <v>0</v>
      </c>
      <c r="J478" s="63">
        <v>0</v>
      </c>
      <c r="K478" s="63">
        <v>0</v>
      </c>
      <c r="L478" s="63">
        <v>0</v>
      </c>
      <c r="M478" s="63">
        <f>SUM(G478,H478,I478,J478,K478,L478)</f>
        <v>194</v>
      </c>
      <c r="N478" s="118">
        <v>170</v>
      </c>
    </row>
    <row r="479" spans="1:14" x14ac:dyDescent="0.3">
      <c r="A479" s="101"/>
      <c r="B479" s="96">
        <f t="shared" si="129"/>
        <v>464</v>
      </c>
      <c r="C479" s="81"/>
      <c r="D479" s="96" t="str">
        <f t="shared" si="133"/>
        <v>345</v>
      </c>
      <c r="E479" s="81"/>
      <c r="F479" s="108" t="s">
        <v>543</v>
      </c>
      <c r="G479" s="63">
        <v>9</v>
      </c>
      <c r="H479" s="63">
        <v>3</v>
      </c>
      <c r="I479" s="63">
        <v>0</v>
      </c>
      <c r="J479" s="63">
        <v>0</v>
      </c>
      <c r="K479" s="63">
        <v>0</v>
      </c>
      <c r="L479" s="63">
        <v>0</v>
      </c>
      <c r="M479" s="63">
        <f>SUM(G479,H479,I479,J479,K479,L479)+1</f>
        <v>13</v>
      </c>
      <c r="N479" s="118">
        <v>11</v>
      </c>
    </row>
    <row r="480" spans="1:14" x14ac:dyDescent="0.3">
      <c r="A480" s="101"/>
      <c r="B480" s="96">
        <f t="shared" si="129"/>
        <v>465</v>
      </c>
      <c r="C480" s="81"/>
      <c r="D480" s="96"/>
      <c r="E480" s="81"/>
      <c r="F480" s="110" t="s">
        <v>800</v>
      </c>
      <c r="G480" s="64">
        <f t="shared" ref="G480:M480" si="134">SUM(G476:G479)</f>
        <v>154</v>
      </c>
      <c r="H480" s="64">
        <f t="shared" si="134"/>
        <v>52</v>
      </c>
      <c r="I480" s="64">
        <f t="shared" si="134"/>
        <v>0</v>
      </c>
      <c r="J480" s="64">
        <f t="shared" si="134"/>
        <v>0</v>
      </c>
      <c r="K480" s="64">
        <f t="shared" si="134"/>
        <v>0</v>
      </c>
      <c r="L480" s="64">
        <f t="shared" si="134"/>
        <v>0</v>
      </c>
      <c r="M480" s="64">
        <f t="shared" si="134"/>
        <v>207</v>
      </c>
      <c r="N480" s="119">
        <f t="shared" ref="N480" si="135">SUM(N478:N479)</f>
        <v>181</v>
      </c>
    </row>
    <row r="481" spans="1:14" x14ac:dyDescent="0.3">
      <c r="A481" s="101"/>
      <c r="B481" s="96">
        <f t="shared" si="129"/>
        <v>466</v>
      </c>
      <c r="C481" s="81"/>
      <c r="D481" s="96"/>
      <c r="E481" s="81"/>
      <c r="F481" s="110"/>
      <c r="G481" s="63"/>
      <c r="H481" s="63"/>
      <c r="I481" s="63"/>
      <c r="J481" s="63"/>
      <c r="K481" s="63"/>
      <c r="L481" s="63"/>
      <c r="M481" s="63"/>
      <c r="N481" s="117"/>
    </row>
    <row r="482" spans="1:14" x14ac:dyDescent="0.3">
      <c r="A482" s="101"/>
      <c r="B482" s="96">
        <f t="shared" si="129"/>
        <v>467</v>
      </c>
      <c r="C482" s="81"/>
      <c r="D482" s="96"/>
      <c r="E482" s="81"/>
      <c r="F482" s="110" t="s">
        <v>564</v>
      </c>
      <c r="G482" s="63"/>
      <c r="H482" s="63"/>
      <c r="I482" s="63"/>
      <c r="J482" s="63"/>
      <c r="K482" s="63"/>
      <c r="L482" s="63"/>
      <c r="M482" s="63"/>
      <c r="N482" s="117"/>
    </row>
    <row r="483" spans="1:14" x14ac:dyDescent="0.3">
      <c r="A483" s="101"/>
      <c r="B483" s="96">
        <f t="shared" si="129"/>
        <v>468</v>
      </c>
      <c r="C483" s="81"/>
      <c r="D483" s="96" t="str">
        <f>LEFT(F483,3)</f>
        <v>341</v>
      </c>
      <c r="E483" s="81"/>
      <c r="F483" s="100" t="s">
        <v>496</v>
      </c>
      <c r="G483" s="63">
        <v>10</v>
      </c>
      <c r="H483" s="63">
        <v>2</v>
      </c>
      <c r="I483" s="63">
        <v>0</v>
      </c>
      <c r="J483" s="63">
        <v>0</v>
      </c>
      <c r="K483" s="63">
        <v>0</v>
      </c>
      <c r="L483" s="63">
        <v>0</v>
      </c>
      <c r="M483" s="63">
        <f>SUM(G483,H483,I483,J483,K483,L483)</f>
        <v>12</v>
      </c>
      <c r="N483" s="118">
        <v>11</v>
      </c>
    </row>
    <row r="484" spans="1:14" x14ac:dyDescent="0.3">
      <c r="A484" s="101"/>
      <c r="B484" s="96">
        <f t="shared" si="129"/>
        <v>469</v>
      </c>
      <c r="C484" s="81"/>
      <c r="D484" s="96" t="str">
        <f>LEFT(F484,3)</f>
        <v>344</v>
      </c>
      <c r="E484" s="81"/>
      <c r="F484" s="100" t="s">
        <v>542</v>
      </c>
      <c r="G484" s="63">
        <v>2528</v>
      </c>
      <c r="H484" s="63">
        <v>478</v>
      </c>
      <c r="I484" s="63">
        <v>0</v>
      </c>
      <c r="J484" s="63">
        <v>0</v>
      </c>
      <c r="K484" s="63">
        <v>0</v>
      </c>
      <c r="L484" s="63">
        <v>0</v>
      </c>
      <c r="M484" s="63">
        <f>SUM(G484,H484,I484,J484,K484,L484)</f>
        <v>3006</v>
      </c>
      <c r="N484" s="118">
        <v>2767</v>
      </c>
    </row>
    <row r="485" spans="1:14" x14ac:dyDescent="0.3">
      <c r="A485" s="101"/>
      <c r="B485" s="96">
        <f t="shared" si="129"/>
        <v>470</v>
      </c>
      <c r="C485" s="81"/>
      <c r="D485" s="96" t="str">
        <f>LEFT(F485,3)</f>
        <v>345</v>
      </c>
      <c r="E485" s="81"/>
      <c r="F485" s="100" t="s">
        <v>543</v>
      </c>
      <c r="G485" s="63">
        <v>286</v>
      </c>
      <c r="H485" s="63">
        <v>86</v>
      </c>
      <c r="I485" s="63">
        <v>0</v>
      </c>
      <c r="J485" s="63">
        <v>0</v>
      </c>
      <c r="K485" s="63">
        <v>0</v>
      </c>
      <c r="L485" s="63">
        <v>0</v>
      </c>
      <c r="M485" s="63">
        <f>SUM(G485,H485,I485,J485,K485,L485)</f>
        <v>372</v>
      </c>
      <c r="N485" s="118">
        <v>329</v>
      </c>
    </row>
    <row r="486" spans="1:14" x14ac:dyDescent="0.3">
      <c r="A486" s="101"/>
      <c r="B486" s="96">
        <f t="shared" si="129"/>
        <v>471</v>
      </c>
      <c r="C486" s="81"/>
      <c r="D486" s="96"/>
      <c r="E486" s="81"/>
      <c r="F486" s="110" t="s">
        <v>801</v>
      </c>
      <c r="G486" s="64">
        <f t="shared" ref="G486:M486" si="136">SUM(G483:G485)</f>
        <v>2824</v>
      </c>
      <c r="H486" s="64">
        <f t="shared" si="136"/>
        <v>566</v>
      </c>
      <c r="I486" s="64">
        <f t="shared" si="136"/>
        <v>0</v>
      </c>
      <c r="J486" s="64">
        <f t="shared" si="136"/>
        <v>0</v>
      </c>
      <c r="K486" s="64">
        <f t="shared" si="136"/>
        <v>0</v>
      </c>
      <c r="L486" s="64">
        <f t="shared" si="136"/>
        <v>0</v>
      </c>
      <c r="M486" s="64">
        <f t="shared" si="136"/>
        <v>3390</v>
      </c>
      <c r="N486" s="119">
        <f t="shared" ref="N486" si="137">SUM(N483:N485)</f>
        <v>3107</v>
      </c>
    </row>
    <row r="487" spans="1:14" x14ac:dyDescent="0.3">
      <c r="A487" s="101"/>
      <c r="B487" s="96">
        <f t="shared" si="129"/>
        <v>472</v>
      </c>
      <c r="C487" s="81"/>
      <c r="D487" s="96"/>
      <c r="E487" s="81"/>
      <c r="F487" s="110"/>
      <c r="G487" s="63"/>
      <c r="H487" s="63"/>
      <c r="I487" s="63"/>
      <c r="J487" s="63"/>
      <c r="K487" s="63"/>
      <c r="L487" s="63"/>
      <c r="M487" s="63"/>
      <c r="N487" s="117"/>
    </row>
    <row r="488" spans="1:14" x14ac:dyDescent="0.3">
      <c r="A488" s="101"/>
      <c r="B488" s="96">
        <f t="shared" si="129"/>
        <v>473</v>
      </c>
      <c r="C488" s="81"/>
      <c r="D488" s="96"/>
      <c r="E488" s="81"/>
      <c r="F488" s="110" t="s">
        <v>565</v>
      </c>
      <c r="G488" s="63"/>
      <c r="H488" s="63"/>
      <c r="I488" s="63"/>
      <c r="J488" s="63"/>
      <c r="K488" s="63"/>
      <c r="L488" s="63"/>
      <c r="M488" s="63"/>
      <c r="N488" s="117"/>
    </row>
    <row r="489" spans="1:14" x14ac:dyDescent="0.3">
      <c r="A489" s="101"/>
      <c r="B489" s="96">
        <f t="shared" si="129"/>
        <v>474</v>
      </c>
      <c r="C489" s="81"/>
      <c r="D489" s="96" t="str">
        <f t="shared" ref="D489:D493" si="138">LEFT(F489,3)</f>
        <v>341</v>
      </c>
      <c r="E489" s="81"/>
      <c r="F489" s="100" t="s">
        <v>496</v>
      </c>
      <c r="G489" s="63">
        <v>608</v>
      </c>
      <c r="H489" s="63">
        <v>212</v>
      </c>
      <c r="I489" s="63">
        <v>0</v>
      </c>
      <c r="J489" s="63">
        <v>0</v>
      </c>
      <c r="K489" s="63">
        <v>0</v>
      </c>
      <c r="L489" s="63">
        <v>0</v>
      </c>
      <c r="M489" s="63">
        <f>SUM(G489,H489,I489,J489,K489,L489)</f>
        <v>820</v>
      </c>
      <c r="N489" s="118">
        <v>714.38426000000004</v>
      </c>
    </row>
    <row r="490" spans="1:14" x14ac:dyDescent="0.3">
      <c r="A490" s="101"/>
      <c r="B490" s="96">
        <f t="shared" si="129"/>
        <v>475</v>
      </c>
      <c r="C490" s="81"/>
      <c r="D490" s="96" t="str">
        <f t="shared" si="138"/>
        <v>344</v>
      </c>
      <c r="E490" s="81"/>
      <c r="F490" s="100" t="s">
        <v>542</v>
      </c>
      <c r="G490" s="63">
        <v>7999</v>
      </c>
      <c r="H490" s="63">
        <v>2562</v>
      </c>
      <c r="I490" s="63">
        <v>-8</v>
      </c>
      <c r="J490" s="63">
        <v>0</v>
      </c>
      <c r="K490" s="63">
        <v>0</v>
      </c>
      <c r="L490" s="63">
        <v>0</v>
      </c>
      <c r="M490" s="63">
        <f>SUM(G490,H490,I490,J490,K490,L490)</f>
        <v>10553</v>
      </c>
      <c r="N490" s="118">
        <v>9278.7693846153852</v>
      </c>
    </row>
    <row r="491" spans="1:14" x14ac:dyDescent="0.3">
      <c r="A491" s="101"/>
      <c r="B491" s="96">
        <f t="shared" si="129"/>
        <v>476</v>
      </c>
      <c r="C491" s="81"/>
      <c r="D491" s="96" t="str">
        <f t="shared" si="138"/>
        <v>345</v>
      </c>
      <c r="E491" s="81"/>
      <c r="F491" s="100" t="s">
        <v>543</v>
      </c>
      <c r="G491" s="63">
        <v>1106</v>
      </c>
      <c r="H491" s="63">
        <v>539</v>
      </c>
      <c r="I491" s="63">
        <v>-5</v>
      </c>
      <c r="J491" s="63">
        <v>0</v>
      </c>
      <c r="K491" s="63">
        <v>0</v>
      </c>
      <c r="L491" s="63">
        <v>0</v>
      </c>
      <c r="M491" s="63">
        <f>SUM(G491,H491,I491,J491,K491,L491)</f>
        <v>1640</v>
      </c>
      <c r="N491" s="118">
        <v>1373.1811130769229</v>
      </c>
    </row>
    <row r="492" spans="1:14" x14ac:dyDescent="0.3">
      <c r="A492" s="101"/>
      <c r="B492" s="96">
        <f t="shared" si="129"/>
        <v>477</v>
      </c>
      <c r="C492" s="81"/>
      <c r="D492" s="96" t="str">
        <f t="shared" si="138"/>
        <v>346</v>
      </c>
      <c r="E492" s="81"/>
      <c r="F492" s="100" t="s">
        <v>501</v>
      </c>
      <c r="G492" s="63">
        <v>1</v>
      </c>
      <c r="H492" s="63">
        <v>3</v>
      </c>
      <c r="I492" s="63">
        <v>0</v>
      </c>
      <c r="J492" s="63">
        <v>0</v>
      </c>
      <c r="K492" s="63">
        <v>0</v>
      </c>
      <c r="L492" s="63">
        <v>0</v>
      </c>
      <c r="M492" s="63">
        <f>SUM(G492,H492,I492,J492,K492,L492)</f>
        <v>4</v>
      </c>
      <c r="N492" s="118">
        <v>2.2530176923076923</v>
      </c>
    </row>
    <row r="493" spans="1:14" x14ac:dyDescent="0.3">
      <c r="A493" s="101"/>
      <c r="B493" s="96">
        <f t="shared" si="129"/>
        <v>478</v>
      </c>
      <c r="C493" s="81"/>
      <c r="D493" s="96" t="str">
        <f t="shared" si="138"/>
        <v>347</v>
      </c>
      <c r="E493" s="81"/>
      <c r="F493" s="100" t="s">
        <v>544</v>
      </c>
      <c r="G493" s="63">
        <v>383</v>
      </c>
      <c r="H493" s="63">
        <v>136</v>
      </c>
      <c r="I493" s="63">
        <v>0</v>
      </c>
      <c r="J493" s="63">
        <v>0</v>
      </c>
      <c r="K493" s="63">
        <v>0</v>
      </c>
      <c r="L493" s="63">
        <v>0</v>
      </c>
      <c r="M493" s="63">
        <f>SUM(G493,H493,I493,J493,K493,L493)</f>
        <v>519</v>
      </c>
      <c r="N493" s="118">
        <v>446.78885692307693</v>
      </c>
    </row>
    <row r="494" spans="1:14" x14ac:dyDescent="0.3">
      <c r="A494" s="101"/>
      <c r="B494" s="96">
        <f t="shared" si="129"/>
        <v>479</v>
      </c>
      <c r="C494" s="81"/>
      <c r="D494" s="96"/>
      <c r="E494" s="81"/>
      <c r="F494" s="110" t="s">
        <v>802</v>
      </c>
      <c r="G494" s="64">
        <f>SUM(G489:G493)</f>
        <v>10097</v>
      </c>
      <c r="H494" s="64">
        <f t="shared" ref="H494:N494" si="139">SUM(H489:H493)</f>
        <v>3452</v>
      </c>
      <c r="I494" s="64">
        <f t="shared" si="139"/>
        <v>-13</v>
      </c>
      <c r="J494" s="64">
        <f t="shared" si="139"/>
        <v>0</v>
      </c>
      <c r="K494" s="64">
        <f t="shared" si="139"/>
        <v>0</v>
      </c>
      <c r="L494" s="64">
        <f t="shared" si="139"/>
        <v>0</v>
      </c>
      <c r="M494" s="64">
        <f t="shared" si="139"/>
        <v>13536</v>
      </c>
      <c r="N494" s="119">
        <f t="shared" si="139"/>
        <v>11815.376632307692</v>
      </c>
    </row>
    <row r="495" spans="1:14" x14ac:dyDescent="0.3">
      <c r="A495" s="101"/>
      <c r="B495" s="96">
        <f t="shared" si="129"/>
        <v>480</v>
      </c>
      <c r="C495" s="81"/>
      <c r="D495" s="96"/>
      <c r="E495" s="81"/>
      <c r="F495" s="110"/>
      <c r="G495" s="63"/>
      <c r="H495" s="63"/>
      <c r="I495" s="63"/>
      <c r="J495" s="63"/>
      <c r="K495" s="63"/>
      <c r="L495" s="63"/>
      <c r="M495" s="63"/>
      <c r="N495" s="117"/>
    </row>
    <row r="496" spans="1:14" x14ac:dyDescent="0.3">
      <c r="A496" s="101"/>
      <c r="B496" s="96">
        <f t="shared" si="129"/>
        <v>481</v>
      </c>
      <c r="C496" s="81"/>
      <c r="D496" s="96"/>
      <c r="E496" s="81"/>
      <c r="F496" s="110" t="s">
        <v>566</v>
      </c>
      <c r="G496" s="63"/>
      <c r="H496" s="63"/>
      <c r="I496" s="63"/>
      <c r="J496" s="63"/>
      <c r="K496" s="63"/>
      <c r="L496" s="63"/>
      <c r="M496" s="63"/>
      <c r="N496" s="117"/>
    </row>
    <row r="497" spans="1:14" x14ac:dyDescent="0.3">
      <c r="A497" s="101"/>
      <c r="B497" s="96">
        <f t="shared" si="129"/>
        <v>482</v>
      </c>
      <c r="C497" s="81"/>
      <c r="D497" s="96" t="str">
        <f t="shared" ref="D497:D500" si="140">LEFT(F497,3)</f>
        <v>341</v>
      </c>
      <c r="E497" s="81"/>
      <c r="F497" s="100" t="s">
        <v>496</v>
      </c>
      <c r="G497" s="63">
        <v>594</v>
      </c>
      <c r="H497" s="63">
        <v>243</v>
      </c>
      <c r="I497" s="63">
        <v>0</v>
      </c>
      <c r="J497" s="63">
        <v>0</v>
      </c>
      <c r="K497" s="63">
        <v>0</v>
      </c>
      <c r="L497" s="63">
        <v>0</v>
      </c>
      <c r="M497" s="63">
        <f>SUM(G497,H497,I497,J497,K497,L497)+1</f>
        <v>838</v>
      </c>
      <c r="N497" s="118">
        <v>715.98105999999996</v>
      </c>
    </row>
    <row r="498" spans="1:14" x14ac:dyDescent="0.3">
      <c r="A498" s="101"/>
      <c r="B498" s="96">
        <f t="shared" si="129"/>
        <v>483</v>
      </c>
      <c r="C498" s="81"/>
      <c r="D498" s="96" t="str">
        <f t="shared" si="140"/>
        <v>344</v>
      </c>
      <c r="E498" s="81"/>
      <c r="F498" s="100" t="s">
        <v>542</v>
      </c>
      <c r="G498" s="63">
        <v>2570</v>
      </c>
      <c r="H498" s="63">
        <v>2257</v>
      </c>
      <c r="I498" s="63">
        <v>0</v>
      </c>
      <c r="J498" s="63">
        <v>0</v>
      </c>
      <c r="K498" s="63">
        <v>0</v>
      </c>
      <c r="L498" s="63">
        <v>0</v>
      </c>
      <c r="M498" s="63">
        <f>SUM(G498,H498,I498,J498,K498,L498)+1</f>
        <v>4828</v>
      </c>
      <c r="N498" s="118">
        <v>3698.7883200000001</v>
      </c>
    </row>
    <row r="499" spans="1:14" x14ac:dyDescent="0.3">
      <c r="A499" s="101"/>
      <c r="B499" s="96">
        <f t="shared" si="129"/>
        <v>484</v>
      </c>
      <c r="C499" s="81"/>
      <c r="D499" s="96" t="str">
        <f t="shared" si="140"/>
        <v>345</v>
      </c>
      <c r="E499" s="81"/>
      <c r="F499" s="100" t="s">
        <v>543</v>
      </c>
      <c r="G499" s="63">
        <v>1553</v>
      </c>
      <c r="H499" s="63">
        <v>636</v>
      </c>
      <c r="I499" s="63">
        <v>0</v>
      </c>
      <c r="J499" s="63">
        <v>0</v>
      </c>
      <c r="K499" s="63">
        <v>0</v>
      </c>
      <c r="L499" s="63">
        <v>0</v>
      </c>
      <c r="M499" s="63">
        <f>SUM(G499,H499,I499,J499,K499,L499)</f>
        <v>2189</v>
      </c>
      <c r="N499" s="118">
        <v>1870.7529300000001</v>
      </c>
    </row>
    <row r="500" spans="1:14" x14ac:dyDescent="0.3">
      <c r="A500" s="101"/>
      <c r="B500" s="96">
        <f t="shared" si="129"/>
        <v>485</v>
      </c>
      <c r="C500" s="81"/>
      <c r="D500" s="96" t="str">
        <f t="shared" si="140"/>
        <v>347</v>
      </c>
      <c r="E500" s="81"/>
      <c r="F500" s="100" t="s">
        <v>544</v>
      </c>
      <c r="G500" s="63">
        <v>241</v>
      </c>
      <c r="H500" s="63">
        <v>222</v>
      </c>
      <c r="I500" s="63">
        <v>0</v>
      </c>
      <c r="J500" s="63">
        <v>0</v>
      </c>
      <c r="K500" s="63">
        <v>0</v>
      </c>
      <c r="L500" s="63">
        <v>0</v>
      </c>
      <c r="M500" s="63">
        <f>SUM(G500,H500,I500,J500,K500,L500)</f>
        <v>463</v>
      </c>
      <c r="N500" s="118">
        <v>352.24776384615382</v>
      </c>
    </row>
    <row r="501" spans="1:14" x14ac:dyDescent="0.3">
      <c r="A501" s="101"/>
      <c r="B501" s="96">
        <f t="shared" si="129"/>
        <v>486</v>
      </c>
      <c r="C501" s="81"/>
      <c r="D501" s="96"/>
      <c r="E501" s="81"/>
      <c r="F501" s="110" t="s">
        <v>803</v>
      </c>
      <c r="G501" s="64">
        <f t="shared" ref="G501:M501" si="141">SUM(G496:G500)</f>
        <v>4958</v>
      </c>
      <c r="H501" s="64">
        <f t="shared" si="141"/>
        <v>3358</v>
      </c>
      <c r="I501" s="64">
        <f t="shared" si="141"/>
        <v>0</v>
      </c>
      <c r="J501" s="64">
        <f t="shared" si="141"/>
        <v>0</v>
      </c>
      <c r="K501" s="64">
        <f t="shared" si="141"/>
        <v>0</v>
      </c>
      <c r="L501" s="64">
        <f t="shared" si="141"/>
        <v>0</v>
      </c>
      <c r="M501" s="64">
        <f t="shared" si="141"/>
        <v>8318</v>
      </c>
      <c r="N501" s="119">
        <f t="shared" ref="N501" si="142">SUM(N497:N500)</f>
        <v>6637.7700738461544</v>
      </c>
    </row>
    <row r="502" spans="1:14" x14ac:dyDescent="0.3">
      <c r="A502" s="101"/>
      <c r="B502" s="96">
        <f t="shared" si="129"/>
        <v>487</v>
      </c>
      <c r="C502" s="81"/>
      <c r="D502" s="96"/>
      <c r="E502" s="81"/>
      <c r="F502" s="110"/>
      <c r="G502" s="63"/>
      <c r="H502" s="63"/>
      <c r="I502" s="63"/>
      <c r="J502" s="63"/>
      <c r="K502" s="63"/>
      <c r="L502" s="63"/>
      <c r="M502" s="63"/>
      <c r="N502" s="121"/>
    </row>
    <row r="503" spans="1:14" x14ac:dyDescent="0.3">
      <c r="A503" s="101"/>
      <c r="B503" s="96">
        <f t="shared" si="129"/>
        <v>488</v>
      </c>
      <c r="C503" s="81"/>
      <c r="D503" s="96" t="str">
        <f t="shared" ref="D503:D504" si="143">LEFT(F503,3)</f>
        <v>348</v>
      </c>
      <c r="E503" s="81"/>
      <c r="F503" s="100" t="s">
        <v>567</v>
      </c>
      <c r="G503" s="63">
        <v>1484</v>
      </c>
      <c r="H503" s="63">
        <v>1658</v>
      </c>
      <c r="I503" s="63">
        <v>0</v>
      </c>
      <c r="J503" s="63">
        <v>0</v>
      </c>
      <c r="K503" s="63">
        <v>0</v>
      </c>
      <c r="L503" s="63">
        <v>0</v>
      </c>
      <c r="M503" s="63">
        <v>3180</v>
      </c>
      <c r="N503" s="117">
        <v>2314</v>
      </c>
    </row>
    <row r="504" spans="1:14" x14ac:dyDescent="0.3">
      <c r="A504" s="101"/>
      <c r="B504" s="96">
        <f t="shared" si="129"/>
        <v>489</v>
      </c>
      <c r="C504" s="81"/>
      <c r="D504" s="96" t="str">
        <f t="shared" si="143"/>
        <v>363</v>
      </c>
      <c r="E504" s="81"/>
      <c r="F504" s="100" t="s">
        <v>682</v>
      </c>
      <c r="G504" s="63">
        <v>0</v>
      </c>
      <c r="H504" s="63">
        <v>39</v>
      </c>
      <c r="I504" s="63">
        <v>0</v>
      </c>
      <c r="J504" s="63">
        <v>0</v>
      </c>
      <c r="K504" s="63">
        <v>0</v>
      </c>
      <c r="L504" s="63">
        <v>0</v>
      </c>
      <c r="M504" s="63">
        <v>39</v>
      </c>
      <c r="N504" s="117">
        <v>3</v>
      </c>
    </row>
    <row r="505" spans="1:14" x14ac:dyDescent="0.3">
      <c r="A505" s="101"/>
      <c r="B505" s="96">
        <f t="shared" si="129"/>
        <v>490</v>
      </c>
      <c r="C505" s="81"/>
      <c r="D505" s="96"/>
      <c r="E505" s="81"/>
      <c r="F505" s="110"/>
      <c r="G505" s="63"/>
      <c r="H505" s="63"/>
      <c r="I505" s="63"/>
      <c r="J505" s="63"/>
      <c r="K505" s="63"/>
      <c r="L505" s="63"/>
      <c r="M505" s="63"/>
      <c r="N505" s="117"/>
    </row>
    <row r="506" spans="1:14" x14ac:dyDescent="0.3">
      <c r="A506" s="101"/>
      <c r="B506" s="96">
        <f t="shared" si="129"/>
        <v>491</v>
      </c>
      <c r="C506" s="81"/>
      <c r="D506" s="96"/>
      <c r="E506" s="99"/>
      <c r="F506" s="99" t="s">
        <v>702</v>
      </c>
      <c r="G506" s="63"/>
      <c r="H506" s="63"/>
      <c r="I506" s="63"/>
      <c r="J506" s="63"/>
      <c r="K506" s="63"/>
      <c r="L506" s="63"/>
      <c r="M506" s="63"/>
      <c r="N506" s="117"/>
    </row>
    <row r="507" spans="1:14" x14ac:dyDescent="0.3">
      <c r="A507" s="101"/>
      <c r="B507" s="96">
        <f t="shared" si="129"/>
        <v>492</v>
      </c>
      <c r="C507" s="81"/>
      <c r="D507" s="96">
        <v>341</v>
      </c>
      <c r="E507" s="81"/>
      <c r="F507" s="100" t="s">
        <v>568</v>
      </c>
      <c r="G507" s="63">
        <v>728</v>
      </c>
      <c r="H507" s="63">
        <v>713</v>
      </c>
      <c r="I507" s="63">
        <v>0</v>
      </c>
      <c r="J507" s="63">
        <v>0</v>
      </c>
      <c r="K507" s="63">
        <v>0</v>
      </c>
      <c r="L507" s="63">
        <v>0</v>
      </c>
      <c r="M507" s="63">
        <f>SUM(G507,H507,I507,J507,K507,L507)</f>
        <v>1441</v>
      </c>
      <c r="N507" s="117">
        <v>1084.7500700000001</v>
      </c>
    </row>
    <row r="508" spans="1:14" x14ac:dyDescent="0.3">
      <c r="A508" s="101"/>
      <c r="B508" s="96">
        <f t="shared" si="129"/>
        <v>493</v>
      </c>
      <c r="C508" s="81"/>
      <c r="D508" s="96">
        <v>341</v>
      </c>
      <c r="E508" s="81"/>
      <c r="F508" s="100" t="s">
        <v>485</v>
      </c>
      <c r="G508" s="63">
        <v>386</v>
      </c>
      <c r="H508" s="63">
        <v>77</v>
      </c>
      <c r="I508" s="63">
        <v>0</v>
      </c>
      <c r="J508" s="63">
        <v>0</v>
      </c>
      <c r="K508" s="63">
        <v>0</v>
      </c>
      <c r="L508" s="63">
        <v>0</v>
      </c>
      <c r="M508" s="63">
        <f t="shared" ref="M508:M537" si="144">SUM(G508,H508,I508,J508,K508,L508)</f>
        <v>463</v>
      </c>
      <c r="N508" s="117">
        <v>424.79909000000009</v>
      </c>
    </row>
    <row r="509" spans="1:14" x14ac:dyDescent="0.3">
      <c r="A509" s="101"/>
      <c r="B509" s="96">
        <f t="shared" si="129"/>
        <v>494</v>
      </c>
      <c r="C509" s="81"/>
      <c r="D509" s="96">
        <v>341</v>
      </c>
      <c r="E509" s="81"/>
      <c r="F509" s="100" t="s">
        <v>569</v>
      </c>
      <c r="G509" s="63">
        <v>1373</v>
      </c>
      <c r="H509" s="63">
        <v>1331</v>
      </c>
      <c r="I509" s="63">
        <v>0</v>
      </c>
      <c r="J509" s="63">
        <v>0</v>
      </c>
      <c r="K509" s="63">
        <v>0</v>
      </c>
      <c r="L509" s="63">
        <v>0</v>
      </c>
      <c r="M509" s="63">
        <f t="shared" si="144"/>
        <v>2704</v>
      </c>
      <c r="N509" s="117">
        <v>2038.5827400000001</v>
      </c>
    </row>
    <row r="510" spans="1:14" x14ac:dyDescent="0.3">
      <c r="A510" s="101"/>
      <c r="B510" s="96">
        <f t="shared" si="129"/>
        <v>495</v>
      </c>
      <c r="C510" s="81"/>
      <c r="D510" s="96">
        <v>341</v>
      </c>
      <c r="E510" s="81"/>
      <c r="F510" s="100" t="s">
        <v>570</v>
      </c>
      <c r="G510" s="63">
        <v>559</v>
      </c>
      <c r="H510" s="63">
        <v>135</v>
      </c>
      <c r="I510" s="63">
        <v>0</v>
      </c>
      <c r="J510" s="63">
        <v>0</v>
      </c>
      <c r="K510" s="63">
        <v>0</v>
      </c>
      <c r="L510" s="63">
        <v>0</v>
      </c>
      <c r="M510" s="63">
        <f>SUM(G510,H510,I510,J510,K510,L510)+1</f>
        <v>695</v>
      </c>
      <c r="N510" s="117">
        <v>627.01241000000005</v>
      </c>
    </row>
    <row r="511" spans="1:14" x14ac:dyDescent="0.3">
      <c r="A511" s="101"/>
      <c r="B511" s="96">
        <f t="shared" si="129"/>
        <v>496</v>
      </c>
      <c r="C511" s="81"/>
      <c r="D511" s="96">
        <v>341</v>
      </c>
      <c r="E511" s="81"/>
      <c r="F511" s="106" t="s">
        <v>571</v>
      </c>
      <c r="G511" s="63">
        <v>1437</v>
      </c>
      <c r="H511" s="63">
        <v>117</v>
      </c>
      <c r="I511" s="63">
        <v>0</v>
      </c>
      <c r="J511" s="63">
        <v>0</v>
      </c>
      <c r="K511" s="63">
        <v>0</v>
      </c>
      <c r="L511" s="63">
        <v>0</v>
      </c>
      <c r="M511" s="63">
        <f>SUM(G511,H511,I511,J511,K511,L511)+1</f>
        <v>1555</v>
      </c>
      <c r="N511" s="117">
        <v>1495.9182499999999</v>
      </c>
    </row>
    <row r="512" spans="1:14" x14ac:dyDescent="0.3">
      <c r="A512" s="101"/>
      <c r="B512" s="96">
        <f t="shared" si="129"/>
        <v>497</v>
      </c>
      <c r="C512" s="81"/>
      <c r="D512" s="96">
        <v>341</v>
      </c>
      <c r="E512" s="81"/>
      <c r="F512" s="100" t="s">
        <v>572</v>
      </c>
      <c r="G512" s="63">
        <v>728</v>
      </c>
      <c r="H512" s="63">
        <v>713</v>
      </c>
      <c r="I512" s="63">
        <v>0</v>
      </c>
      <c r="J512" s="63">
        <v>0</v>
      </c>
      <c r="K512" s="63">
        <v>0</v>
      </c>
      <c r="L512" s="63">
        <v>0</v>
      </c>
      <c r="M512" s="63">
        <f t="shared" si="144"/>
        <v>1441</v>
      </c>
      <c r="N512" s="117">
        <v>1084.7500700000001</v>
      </c>
    </row>
    <row r="513" spans="1:14" x14ac:dyDescent="0.3">
      <c r="A513" s="101"/>
      <c r="B513" s="96">
        <f t="shared" si="129"/>
        <v>498</v>
      </c>
      <c r="C513" s="81"/>
      <c r="D513" s="96">
        <v>341</v>
      </c>
      <c r="E513" s="81"/>
      <c r="F513" s="102" t="s">
        <v>508</v>
      </c>
      <c r="G513" s="63">
        <v>1257</v>
      </c>
      <c r="H513" s="63">
        <v>1127.55</v>
      </c>
      <c r="I513" s="63">
        <v>0</v>
      </c>
      <c r="J513" s="63">
        <v>0</v>
      </c>
      <c r="K513" s="63">
        <v>0</v>
      </c>
      <c r="L513" s="63">
        <v>0</v>
      </c>
      <c r="M513" s="63">
        <f t="shared" si="144"/>
        <v>2384.5500000000002</v>
      </c>
      <c r="N513" s="117">
        <v>1820.9767200000001</v>
      </c>
    </row>
    <row r="514" spans="1:14" x14ac:dyDescent="0.3">
      <c r="A514" s="101"/>
      <c r="B514" s="96">
        <f t="shared" si="129"/>
        <v>499</v>
      </c>
      <c r="C514" s="81"/>
      <c r="D514" s="96">
        <v>341</v>
      </c>
      <c r="E514" s="81"/>
      <c r="F514" s="100" t="s">
        <v>573</v>
      </c>
      <c r="G514" s="63">
        <v>1155</v>
      </c>
      <c r="H514" s="63">
        <v>760</v>
      </c>
      <c r="I514" s="63">
        <v>0</v>
      </c>
      <c r="J514" s="63">
        <v>0</v>
      </c>
      <c r="K514" s="63">
        <v>0</v>
      </c>
      <c r="L514" s="63">
        <v>0</v>
      </c>
      <c r="M514" s="63">
        <f t="shared" si="144"/>
        <v>1915</v>
      </c>
      <c r="N514" s="117">
        <v>1534.7635299999999</v>
      </c>
    </row>
    <row r="515" spans="1:14" x14ac:dyDescent="0.3">
      <c r="A515" s="101"/>
      <c r="B515" s="96">
        <f t="shared" si="129"/>
        <v>500</v>
      </c>
      <c r="C515" s="81"/>
      <c r="D515" s="96">
        <v>341</v>
      </c>
      <c r="E515" s="81"/>
      <c r="F515" s="100" t="s">
        <v>509</v>
      </c>
      <c r="G515" s="63">
        <v>9352</v>
      </c>
      <c r="H515" s="63">
        <v>289</v>
      </c>
      <c r="I515" s="63">
        <v>0</v>
      </c>
      <c r="J515" s="63">
        <v>0</v>
      </c>
      <c r="K515" s="63">
        <v>0</v>
      </c>
      <c r="L515" s="63">
        <v>0</v>
      </c>
      <c r="M515" s="63">
        <f t="shared" si="144"/>
        <v>9641</v>
      </c>
      <c r="N515" s="117">
        <v>9496.3067500000016</v>
      </c>
    </row>
    <row r="516" spans="1:14" x14ac:dyDescent="0.3">
      <c r="A516" s="101"/>
      <c r="B516" s="96">
        <f t="shared" si="129"/>
        <v>501</v>
      </c>
      <c r="C516" s="81"/>
      <c r="D516" s="96">
        <v>341</v>
      </c>
      <c r="E516" s="81"/>
      <c r="F516" s="100" t="s">
        <v>574</v>
      </c>
      <c r="G516" s="63">
        <v>743</v>
      </c>
      <c r="H516" s="63">
        <v>457</v>
      </c>
      <c r="I516" s="63">
        <v>0</v>
      </c>
      <c r="J516" s="63">
        <v>0</v>
      </c>
      <c r="K516" s="63">
        <v>0</v>
      </c>
      <c r="L516" s="63">
        <v>0</v>
      </c>
      <c r="M516" s="63">
        <f t="shared" si="144"/>
        <v>1200</v>
      </c>
      <c r="N516" s="117">
        <v>971.52489000000003</v>
      </c>
    </row>
    <row r="517" spans="1:14" x14ac:dyDescent="0.3">
      <c r="A517" s="101"/>
      <c r="B517" s="96">
        <f t="shared" si="129"/>
        <v>502</v>
      </c>
      <c r="C517" s="81"/>
      <c r="D517" s="96">
        <v>341</v>
      </c>
      <c r="E517" s="81"/>
      <c r="F517" s="102" t="s">
        <v>575</v>
      </c>
      <c r="G517" s="63">
        <v>1082</v>
      </c>
      <c r="H517" s="63">
        <v>382</v>
      </c>
      <c r="I517" s="63">
        <v>0</v>
      </c>
      <c r="J517" s="63">
        <v>0</v>
      </c>
      <c r="K517" s="63">
        <v>0</v>
      </c>
      <c r="L517" s="63">
        <v>0</v>
      </c>
      <c r="M517" s="63">
        <f t="shared" si="144"/>
        <v>1464</v>
      </c>
      <c r="N517" s="117">
        <v>1273.17859</v>
      </c>
    </row>
    <row r="518" spans="1:14" x14ac:dyDescent="0.3">
      <c r="A518" s="101"/>
      <c r="B518" s="96">
        <f t="shared" si="129"/>
        <v>503</v>
      </c>
      <c r="C518" s="81"/>
      <c r="D518" s="96">
        <v>341</v>
      </c>
      <c r="E518" s="81"/>
      <c r="F518" s="100" t="s">
        <v>576</v>
      </c>
      <c r="G518" s="63">
        <v>728</v>
      </c>
      <c r="H518" s="63">
        <v>713</v>
      </c>
      <c r="I518" s="63">
        <v>0</v>
      </c>
      <c r="J518" s="63">
        <v>0</v>
      </c>
      <c r="K518" s="63">
        <v>0</v>
      </c>
      <c r="L518" s="63">
        <v>0</v>
      </c>
      <c r="M518" s="63">
        <f t="shared" si="144"/>
        <v>1441</v>
      </c>
      <c r="N518" s="117">
        <v>1084.7500700000001</v>
      </c>
    </row>
    <row r="519" spans="1:14" x14ac:dyDescent="0.3">
      <c r="A519" s="101"/>
      <c r="B519" s="96">
        <f t="shared" si="129"/>
        <v>504</v>
      </c>
      <c r="C519" s="81"/>
      <c r="D519" s="96">
        <v>341</v>
      </c>
      <c r="E519" s="81"/>
      <c r="F519" s="100" t="s">
        <v>550</v>
      </c>
      <c r="G519" s="63">
        <v>1383</v>
      </c>
      <c r="H519" s="63">
        <v>747</v>
      </c>
      <c r="I519" s="63">
        <v>0</v>
      </c>
      <c r="J519" s="63">
        <v>0</v>
      </c>
      <c r="K519" s="63">
        <v>0</v>
      </c>
      <c r="L519" s="63">
        <v>0</v>
      </c>
      <c r="M519" s="63">
        <f t="shared" si="144"/>
        <v>2130</v>
      </c>
      <c r="N519" s="117">
        <v>1756.3452599999998</v>
      </c>
    </row>
    <row r="520" spans="1:14" x14ac:dyDescent="0.3">
      <c r="A520" s="101"/>
      <c r="B520" s="96">
        <f t="shared" si="129"/>
        <v>505</v>
      </c>
      <c r="C520" s="81"/>
      <c r="D520" s="96">
        <v>341</v>
      </c>
      <c r="E520" s="81"/>
      <c r="F520" s="100" t="s">
        <v>577</v>
      </c>
      <c r="G520" s="63">
        <v>-1196</v>
      </c>
      <c r="H520" s="63">
        <v>376</v>
      </c>
      <c r="I520" s="63">
        <v>0</v>
      </c>
      <c r="J520" s="63">
        <v>0</v>
      </c>
      <c r="K520" s="63">
        <v>0</v>
      </c>
      <c r="L520" s="63">
        <v>0</v>
      </c>
      <c r="M520" s="63">
        <f t="shared" si="144"/>
        <v>-820</v>
      </c>
      <c r="N520" s="117">
        <v>-1008.37306</v>
      </c>
    </row>
    <row r="521" spans="1:14" x14ac:dyDescent="0.3">
      <c r="A521" s="101"/>
      <c r="B521" s="96">
        <f t="shared" si="129"/>
        <v>506</v>
      </c>
      <c r="C521" s="81"/>
      <c r="D521" s="96">
        <v>341</v>
      </c>
      <c r="E521" s="81"/>
      <c r="F521" s="100" t="s">
        <v>578</v>
      </c>
      <c r="G521" s="63">
        <v>715</v>
      </c>
      <c r="H521" s="63">
        <v>286</v>
      </c>
      <c r="I521" s="63">
        <v>0</v>
      </c>
      <c r="J521" s="63">
        <v>0</v>
      </c>
      <c r="K521" s="63">
        <v>0</v>
      </c>
      <c r="L521" s="63">
        <v>0</v>
      </c>
      <c r="M521" s="63">
        <f>SUM(G521,H521,I521,J521,K521,L521)-1</f>
        <v>1000</v>
      </c>
      <c r="N521" s="117">
        <v>857.49139000000002</v>
      </c>
    </row>
    <row r="522" spans="1:14" x14ac:dyDescent="0.3">
      <c r="A522" s="101"/>
      <c r="B522" s="96">
        <f t="shared" si="129"/>
        <v>507</v>
      </c>
      <c r="C522" s="81"/>
      <c r="D522" s="96">
        <v>341</v>
      </c>
      <c r="E522" s="81"/>
      <c r="F522" s="100" t="s">
        <v>579</v>
      </c>
      <c r="G522" s="63">
        <v>512</v>
      </c>
      <c r="H522" s="63">
        <v>223</v>
      </c>
      <c r="I522" s="63">
        <v>0</v>
      </c>
      <c r="J522" s="63">
        <v>0</v>
      </c>
      <c r="K522" s="63">
        <v>0</v>
      </c>
      <c r="L522" s="63">
        <v>0</v>
      </c>
      <c r="M522" s="63">
        <f t="shared" si="144"/>
        <v>735</v>
      </c>
      <c r="N522" s="117">
        <v>623.45951000000002</v>
      </c>
    </row>
    <row r="523" spans="1:14" x14ac:dyDescent="0.3">
      <c r="A523" s="101"/>
      <c r="B523" s="96">
        <f t="shared" si="129"/>
        <v>508</v>
      </c>
      <c r="C523" s="81"/>
      <c r="D523" s="96">
        <v>341</v>
      </c>
      <c r="E523" s="81"/>
      <c r="F523" s="100" t="s">
        <v>580</v>
      </c>
      <c r="G523" s="63">
        <v>469</v>
      </c>
      <c r="H523" s="63">
        <v>229</v>
      </c>
      <c r="I523" s="63">
        <v>0</v>
      </c>
      <c r="J523" s="63">
        <v>0</v>
      </c>
      <c r="K523" s="63">
        <v>0</v>
      </c>
      <c r="L523" s="63">
        <v>0</v>
      </c>
      <c r="M523" s="63">
        <f t="shared" si="144"/>
        <v>698</v>
      </c>
      <c r="N523" s="117">
        <v>583.24117999999999</v>
      </c>
    </row>
    <row r="524" spans="1:14" x14ac:dyDescent="0.3">
      <c r="A524" s="101"/>
      <c r="B524" s="96">
        <f t="shared" si="129"/>
        <v>509</v>
      </c>
      <c r="C524" s="81"/>
      <c r="D524" s="96">
        <v>341</v>
      </c>
      <c r="E524" s="81"/>
      <c r="F524" s="100" t="s">
        <v>581</v>
      </c>
      <c r="G524" s="63">
        <v>1609</v>
      </c>
      <c r="H524" s="63">
        <v>1175</v>
      </c>
      <c r="I524" s="63">
        <v>0</v>
      </c>
      <c r="J524" s="63">
        <v>0</v>
      </c>
      <c r="K524" s="63">
        <v>0</v>
      </c>
      <c r="L524" s="63">
        <v>0</v>
      </c>
      <c r="M524" s="63">
        <f>SUM(G524,H524,I524,J524,K524,L524)+1</f>
        <v>2785</v>
      </c>
      <c r="N524" s="117">
        <v>2197.1949799999998</v>
      </c>
    </row>
    <row r="525" spans="1:14" x14ac:dyDescent="0.3">
      <c r="A525" s="101"/>
      <c r="B525" s="96">
        <f t="shared" si="129"/>
        <v>510</v>
      </c>
      <c r="C525" s="81"/>
      <c r="D525" s="96">
        <v>341</v>
      </c>
      <c r="E525" s="81"/>
      <c r="F525" s="113" t="s">
        <v>582</v>
      </c>
      <c r="G525" s="63">
        <v>248</v>
      </c>
      <c r="H525" s="63">
        <v>18</v>
      </c>
      <c r="I525" s="63">
        <v>0</v>
      </c>
      <c r="J525" s="63">
        <v>0</v>
      </c>
      <c r="K525" s="63">
        <v>0</v>
      </c>
      <c r="L525" s="63">
        <v>0</v>
      </c>
      <c r="M525" s="63">
        <f t="shared" si="144"/>
        <v>266</v>
      </c>
      <c r="N525" s="63">
        <v>257.24266</v>
      </c>
    </row>
    <row r="526" spans="1:14" x14ac:dyDescent="0.3">
      <c r="A526" s="101"/>
      <c r="B526" s="96">
        <f t="shared" si="129"/>
        <v>511</v>
      </c>
      <c r="C526" s="81"/>
      <c r="D526" s="96">
        <v>341</v>
      </c>
      <c r="E526" s="81"/>
      <c r="F526" s="100" t="s">
        <v>583</v>
      </c>
      <c r="G526" s="63">
        <v>4379</v>
      </c>
      <c r="H526" s="63">
        <v>408</v>
      </c>
      <c r="I526" s="63">
        <v>0</v>
      </c>
      <c r="J526" s="63">
        <v>0</v>
      </c>
      <c r="K526" s="63">
        <v>0</v>
      </c>
      <c r="L526" s="63">
        <v>0</v>
      </c>
      <c r="M526" s="63">
        <f t="shared" si="144"/>
        <v>4787</v>
      </c>
      <c r="N526" s="63">
        <v>4583</v>
      </c>
    </row>
    <row r="527" spans="1:14" x14ac:dyDescent="0.3">
      <c r="A527" s="101"/>
      <c r="B527" s="96">
        <f t="shared" si="129"/>
        <v>512</v>
      </c>
      <c r="C527" s="81"/>
      <c r="D527" s="96">
        <v>341</v>
      </c>
      <c r="E527" s="81"/>
      <c r="F527" s="100" t="s">
        <v>584</v>
      </c>
      <c r="G527" s="63">
        <v>1009</v>
      </c>
      <c r="H527" s="63">
        <v>25</v>
      </c>
      <c r="I527" s="63">
        <v>0</v>
      </c>
      <c r="J527" s="63">
        <v>0</v>
      </c>
      <c r="K527" s="63">
        <v>0</v>
      </c>
      <c r="L527" s="63">
        <v>0</v>
      </c>
      <c r="M527" s="63">
        <f t="shared" si="144"/>
        <v>1034</v>
      </c>
      <c r="N527" s="63">
        <v>1021</v>
      </c>
    </row>
    <row r="528" spans="1:14" x14ac:dyDescent="0.3">
      <c r="A528" s="101"/>
      <c r="B528" s="96">
        <f t="shared" si="129"/>
        <v>513</v>
      </c>
      <c r="C528" s="81"/>
      <c r="D528" s="96">
        <v>341</v>
      </c>
      <c r="E528" s="81"/>
      <c r="F528" s="100" t="s">
        <v>523</v>
      </c>
      <c r="G528" s="63">
        <v>639</v>
      </c>
      <c r="H528" s="63">
        <v>59</v>
      </c>
      <c r="I528" s="63">
        <v>0</v>
      </c>
      <c r="J528" s="63">
        <v>0</v>
      </c>
      <c r="K528" s="63">
        <v>0</v>
      </c>
      <c r="L528" s="63">
        <v>0</v>
      </c>
      <c r="M528" s="63">
        <f t="shared" si="144"/>
        <v>698</v>
      </c>
      <c r="N528" s="63">
        <v>668.15600999999992</v>
      </c>
    </row>
    <row r="529" spans="1:15" x14ac:dyDescent="0.3">
      <c r="A529" s="101"/>
      <c r="B529" s="96">
        <f t="shared" si="129"/>
        <v>514</v>
      </c>
      <c r="C529" s="81"/>
      <c r="D529" s="96">
        <v>341</v>
      </c>
      <c r="E529" s="81"/>
      <c r="F529" s="100" t="s">
        <v>555</v>
      </c>
      <c r="G529" s="63">
        <v>858</v>
      </c>
      <c r="H529" s="63">
        <v>618</v>
      </c>
      <c r="I529" s="63">
        <v>0</v>
      </c>
      <c r="J529" s="63">
        <v>0</v>
      </c>
      <c r="K529" s="63">
        <v>0</v>
      </c>
      <c r="L529" s="63">
        <v>0</v>
      </c>
      <c r="M529" s="63">
        <f t="shared" si="144"/>
        <v>1476</v>
      </c>
      <c r="N529" s="63">
        <v>1167</v>
      </c>
    </row>
    <row r="530" spans="1:15" x14ac:dyDescent="0.3">
      <c r="A530" s="101"/>
      <c r="B530" s="96">
        <f t="shared" ref="B530:B593" si="145">B529+1</f>
        <v>515</v>
      </c>
      <c r="C530" s="81"/>
      <c r="D530" s="96">
        <v>341</v>
      </c>
      <c r="E530" s="81"/>
      <c r="F530" s="100" t="s">
        <v>585</v>
      </c>
      <c r="G530" s="63">
        <v>30</v>
      </c>
      <c r="H530" s="63">
        <v>27</v>
      </c>
      <c r="I530" s="63">
        <v>0</v>
      </c>
      <c r="J530" s="63">
        <v>0</v>
      </c>
      <c r="K530" s="63">
        <v>0</v>
      </c>
      <c r="L530" s="63">
        <v>0</v>
      </c>
      <c r="M530" s="63">
        <f t="shared" si="144"/>
        <v>57</v>
      </c>
      <c r="N530" s="117">
        <v>43.415760000000006</v>
      </c>
    </row>
    <row r="531" spans="1:15" x14ac:dyDescent="0.3">
      <c r="A531" s="101"/>
      <c r="B531" s="96">
        <f t="shared" si="145"/>
        <v>516</v>
      </c>
      <c r="C531" s="81"/>
      <c r="D531" s="96">
        <v>341</v>
      </c>
      <c r="E531" s="81"/>
      <c r="F531" s="100" t="s">
        <v>586</v>
      </c>
      <c r="G531" s="63">
        <v>38</v>
      </c>
      <c r="H531" s="63">
        <v>35</v>
      </c>
      <c r="I531" s="63">
        <v>0</v>
      </c>
      <c r="J531" s="63">
        <v>0</v>
      </c>
      <c r="K531" s="63">
        <v>0</v>
      </c>
      <c r="L531" s="63">
        <v>0</v>
      </c>
      <c r="M531" s="63">
        <f>SUM(G531,H531,I531,J531,K531,L531)-1</f>
        <v>72</v>
      </c>
      <c r="N531" s="117">
        <v>55.16677</v>
      </c>
    </row>
    <row r="532" spans="1:15" x14ac:dyDescent="0.3">
      <c r="A532" s="101"/>
      <c r="B532" s="96">
        <f t="shared" si="145"/>
        <v>517</v>
      </c>
      <c r="C532" s="81"/>
      <c r="D532" s="96">
        <v>341</v>
      </c>
      <c r="E532" s="81"/>
      <c r="F532" s="100" t="s">
        <v>587</v>
      </c>
      <c r="G532" s="63">
        <v>905</v>
      </c>
      <c r="H532" s="63">
        <v>729</v>
      </c>
      <c r="I532" s="63">
        <v>0</v>
      </c>
      <c r="J532" s="63">
        <v>0</v>
      </c>
      <c r="K532" s="63">
        <v>0</v>
      </c>
      <c r="L532" s="63">
        <v>0</v>
      </c>
      <c r="M532" s="63">
        <f t="shared" si="144"/>
        <v>1634</v>
      </c>
      <c r="N532" s="117">
        <v>1269.64273</v>
      </c>
    </row>
    <row r="533" spans="1:15" x14ac:dyDescent="0.3">
      <c r="A533" s="101"/>
      <c r="B533" s="96">
        <f t="shared" si="145"/>
        <v>518</v>
      </c>
      <c r="C533" s="81"/>
      <c r="D533" s="96">
        <v>341</v>
      </c>
      <c r="E533" s="81"/>
      <c r="F533" s="100" t="s">
        <v>478</v>
      </c>
      <c r="G533" s="63">
        <v>648</v>
      </c>
      <c r="H533" s="63">
        <v>276</v>
      </c>
      <c r="I533" s="63">
        <v>0</v>
      </c>
      <c r="J533" s="63">
        <v>0</v>
      </c>
      <c r="K533" s="63">
        <v>0</v>
      </c>
      <c r="L533" s="63">
        <v>0</v>
      </c>
      <c r="M533" s="63">
        <f t="shared" si="144"/>
        <v>924</v>
      </c>
      <c r="N533" s="117">
        <v>785.89580000000001</v>
      </c>
    </row>
    <row r="534" spans="1:15" x14ac:dyDescent="0.3">
      <c r="A534" s="101"/>
      <c r="B534" s="96">
        <f t="shared" si="145"/>
        <v>519</v>
      </c>
      <c r="C534" s="81"/>
      <c r="D534" s="96">
        <v>341</v>
      </c>
      <c r="E534" s="81"/>
      <c r="F534" s="100" t="s">
        <v>529</v>
      </c>
      <c r="G534" s="63">
        <v>772</v>
      </c>
      <c r="H534" s="63">
        <v>498</v>
      </c>
      <c r="I534" s="63">
        <v>0</v>
      </c>
      <c r="J534" s="63">
        <v>0</v>
      </c>
      <c r="K534" s="63">
        <v>0</v>
      </c>
      <c r="L534" s="63">
        <v>0</v>
      </c>
      <c r="M534" s="63">
        <f t="shared" si="144"/>
        <v>1270</v>
      </c>
      <c r="N534" s="117">
        <v>1020.7442499999999</v>
      </c>
    </row>
    <row r="535" spans="1:15" x14ac:dyDescent="0.3">
      <c r="A535" s="101"/>
      <c r="B535" s="96">
        <f t="shared" si="145"/>
        <v>520</v>
      </c>
      <c r="C535" s="81"/>
      <c r="D535" s="96">
        <v>341</v>
      </c>
      <c r="E535" s="81"/>
      <c r="F535" s="100" t="s">
        <v>588</v>
      </c>
      <c r="G535" s="63">
        <v>1220</v>
      </c>
      <c r="H535" s="63">
        <v>762</v>
      </c>
      <c r="I535" s="63">
        <v>0</v>
      </c>
      <c r="J535" s="63">
        <v>0</v>
      </c>
      <c r="K535" s="63">
        <v>0</v>
      </c>
      <c r="L535" s="63">
        <v>0</v>
      </c>
      <c r="M535" s="63">
        <f t="shared" si="144"/>
        <v>1982</v>
      </c>
      <c r="N535" s="117">
        <v>1600.7509400000001</v>
      </c>
      <c r="O535" s="67"/>
    </row>
    <row r="536" spans="1:15" x14ac:dyDescent="0.3">
      <c r="A536" s="101"/>
      <c r="B536" s="96">
        <f t="shared" si="145"/>
        <v>521</v>
      </c>
      <c r="C536" s="81"/>
      <c r="D536" s="96">
        <v>341</v>
      </c>
      <c r="E536" s="81"/>
      <c r="F536" s="100" t="s">
        <v>487</v>
      </c>
      <c r="G536" s="63">
        <v>2</v>
      </c>
      <c r="H536" s="63">
        <v>0</v>
      </c>
      <c r="I536" s="63">
        <v>0</v>
      </c>
      <c r="J536" s="63">
        <v>0</v>
      </c>
      <c r="K536" s="63">
        <v>0</v>
      </c>
      <c r="L536" s="63">
        <v>0</v>
      </c>
      <c r="M536" s="63">
        <f t="shared" si="144"/>
        <v>2</v>
      </c>
      <c r="N536" s="117">
        <v>2.0149900000000005</v>
      </c>
    </row>
    <row r="537" spans="1:15" x14ac:dyDescent="0.3">
      <c r="A537" s="101"/>
      <c r="B537" s="96">
        <f t="shared" si="145"/>
        <v>522</v>
      </c>
      <c r="C537" s="81"/>
      <c r="D537" s="96">
        <v>341</v>
      </c>
      <c r="E537" s="81"/>
      <c r="F537" s="100" t="s">
        <v>589</v>
      </c>
      <c r="G537" s="63">
        <v>888</v>
      </c>
      <c r="H537" s="63">
        <v>729</v>
      </c>
      <c r="I537" s="63">
        <v>0</v>
      </c>
      <c r="J537" s="63">
        <v>0</v>
      </c>
      <c r="K537" s="63">
        <v>0</v>
      </c>
      <c r="L537" s="63">
        <v>0</v>
      </c>
      <c r="M537" s="63">
        <f t="shared" si="144"/>
        <v>1617</v>
      </c>
      <c r="N537" s="117">
        <v>1252.8176699999999</v>
      </c>
    </row>
    <row r="538" spans="1:15" x14ac:dyDescent="0.3">
      <c r="A538" s="101"/>
      <c r="B538" s="96">
        <f t="shared" si="145"/>
        <v>523</v>
      </c>
      <c r="C538" s="81"/>
      <c r="D538" s="96">
        <v>341</v>
      </c>
      <c r="E538" s="81"/>
      <c r="F538" s="102" t="s">
        <v>530</v>
      </c>
      <c r="G538" s="63">
        <v>591</v>
      </c>
      <c r="H538" s="63">
        <v>285</v>
      </c>
      <c r="I538" s="63">
        <v>0</v>
      </c>
      <c r="J538" s="63">
        <v>0</v>
      </c>
      <c r="K538" s="63">
        <v>0</v>
      </c>
      <c r="L538" s="63">
        <v>0</v>
      </c>
      <c r="M538" s="63">
        <f>SUM(G538,H538,I538,J538,K538,L538)</f>
        <v>876</v>
      </c>
      <c r="N538" s="117">
        <v>733</v>
      </c>
    </row>
    <row r="539" spans="1:15" x14ac:dyDescent="0.3">
      <c r="A539" s="101"/>
      <c r="B539" s="96">
        <f t="shared" si="145"/>
        <v>524</v>
      </c>
      <c r="C539" s="81"/>
      <c r="D539" s="96"/>
      <c r="E539" s="99" t="s">
        <v>703</v>
      </c>
      <c r="F539" s="100"/>
      <c r="G539" s="64">
        <f t="shared" ref="G539:N539" si="146">SUM(G507:G538)</f>
        <v>35247</v>
      </c>
      <c r="H539" s="64">
        <f t="shared" si="146"/>
        <v>14319.55</v>
      </c>
      <c r="I539" s="64">
        <f t="shared" si="146"/>
        <v>0</v>
      </c>
      <c r="J539" s="64">
        <f t="shared" si="146"/>
        <v>0</v>
      </c>
      <c r="K539" s="64">
        <f t="shared" si="146"/>
        <v>0</v>
      </c>
      <c r="L539" s="64">
        <f t="shared" si="146"/>
        <v>0</v>
      </c>
      <c r="M539" s="64">
        <f t="shared" si="146"/>
        <v>49567.55</v>
      </c>
      <c r="N539" s="119">
        <f t="shared" si="146"/>
        <v>42406.520020000004</v>
      </c>
    </row>
    <row r="540" spans="1:15" x14ac:dyDescent="0.3">
      <c r="A540" s="101"/>
      <c r="B540" s="96">
        <f t="shared" si="145"/>
        <v>525</v>
      </c>
      <c r="C540" s="81"/>
      <c r="D540" s="96"/>
      <c r="E540" s="81"/>
      <c r="F540" s="110"/>
      <c r="G540" s="63"/>
      <c r="H540" s="63"/>
      <c r="I540" s="63"/>
      <c r="J540" s="63"/>
      <c r="K540" s="63"/>
      <c r="L540" s="63"/>
      <c r="M540" s="63"/>
      <c r="N540" s="117"/>
    </row>
    <row r="541" spans="1:15" x14ac:dyDescent="0.3">
      <c r="A541" s="101"/>
      <c r="B541" s="96">
        <f t="shared" si="145"/>
        <v>526</v>
      </c>
      <c r="C541" s="81"/>
      <c r="D541" s="96"/>
      <c r="E541" s="81"/>
      <c r="F541" s="100" t="s">
        <v>696</v>
      </c>
      <c r="G541" s="63">
        <v>90916</v>
      </c>
      <c r="H541" s="63">
        <v>0</v>
      </c>
      <c r="I541" s="63">
        <v>0</v>
      </c>
      <c r="J541" s="63">
        <v>-32077</v>
      </c>
      <c r="K541" s="63">
        <v>-42642</v>
      </c>
      <c r="L541" s="63">
        <v>0</v>
      </c>
      <c r="M541" s="63">
        <f>SUM(G541,H541,I541,J541,K541,L541)</f>
        <v>16197</v>
      </c>
      <c r="N541" s="117"/>
    </row>
    <row r="542" spans="1:15" x14ac:dyDescent="0.3">
      <c r="A542" s="101"/>
      <c r="B542" s="96">
        <f t="shared" si="145"/>
        <v>527</v>
      </c>
      <c r="C542" s="81"/>
      <c r="D542" s="96"/>
      <c r="E542" s="81"/>
      <c r="F542" s="100"/>
      <c r="G542" s="63"/>
      <c r="H542" s="63"/>
      <c r="I542" s="63"/>
      <c r="J542" s="63"/>
      <c r="K542" s="63"/>
      <c r="L542" s="63"/>
      <c r="M542" s="63"/>
      <c r="N542" s="117"/>
    </row>
    <row r="543" spans="1:15" x14ac:dyDescent="0.3">
      <c r="A543" s="101"/>
      <c r="B543" s="96">
        <f t="shared" si="145"/>
        <v>528</v>
      </c>
      <c r="C543" s="81"/>
      <c r="D543" s="96"/>
      <c r="E543" s="81"/>
      <c r="F543" s="100"/>
      <c r="G543" s="63"/>
      <c r="H543" s="63"/>
      <c r="I543" s="63"/>
      <c r="J543" s="63"/>
      <c r="K543" s="63"/>
      <c r="L543" s="63"/>
      <c r="M543" s="63"/>
      <c r="N543" s="117"/>
    </row>
    <row r="544" spans="1:15" x14ac:dyDescent="0.3">
      <c r="A544" s="101"/>
      <c r="B544" s="96">
        <f t="shared" si="145"/>
        <v>529</v>
      </c>
      <c r="C544" s="81"/>
      <c r="D544" s="96"/>
      <c r="E544" s="81"/>
      <c r="F544" s="102"/>
      <c r="G544" s="63"/>
      <c r="H544" s="63"/>
      <c r="I544" s="63"/>
      <c r="J544" s="63"/>
      <c r="K544" s="63"/>
      <c r="L544" s="63"/>
      <c r="M544" s="63"/>
      <c r="N544" s="117"/>
    </row>
    <row r="545" spans="1:15" x14ac:dyDescent="0.3">
      <c r="A545" s="101"/>
      <c r="B545" s="96">
        <f t="shared" si="145"/>
        <v>530</v>
      </c>
      <c r="C545" s="81"/>
      <c r="D545" s="96"/>
      <c r="E545" s="114" t="s">
        <v>704</v>
      </c>
      <c r="F545" s="100"/>
      <c r="G545" s="64">
        <f t="shared" ref="G545:M545" si="147">G486+G461+G454+G408+G342+G331+G321+G310+G306+G297+G288+G278+G269+G260+G249+G240+G230+G220+G210+G199+G187+G177+G166+G155+G145+G135+G125+G356+G360+G367+G375+G381+G393+G400+G443+G447+G468+G475+G480+G494+G501+G541+G543+G503+G504+G436+G429+G422+G415+G387+G349+G539+G189</f>
        <v>1412577</v>
      </c>
      <c r="H545" s="64">
        <f t="shared" si="147"/>
        <v>280218.55</v>
      </c>
      <c r="I545" s="64">
        <f t="shared" si="147"/>
        <v>-50937</v>
      </c>
      <c r="J545" s="64">
        <f t="shared" si="147"/>
        <v>-38870</v>
      </c>
      <c r="K545" s="64">
        <f t="shared" si="147"/>
        <v>6273</v>
      </c>
      <c r="L545" s="64">
        <f t="shared" si="147"/>
        <v>-1</v>
      </c>
      <c r="M545" s="64">
        <f t="shared" si="147"/>
        <v>1609311.55</v>
      </c>
      <c r="N545" s="64">
        <v>1522943</v>
      </c>
      <c r="O545" s="67"/>
    </row>
    <row r="546" spans="1:15" x14ac:dyDescent="0.3">
      <c r="A546" s="101"/>
      <c r="B546" s="96">
        <f t="shared" si="145"/>
        <v>531</v>
      </c>
      <c r="C546" s="81"/>
      <c r="D546" s="96"/>
      <c r="E546" s="81"/>
      <c r="F546" s="100"/>
      <c r="G546" s="63"/>
      <c r="H546" s="63"/>
      <c r="I546" s="63"/>
      <c r="J546" s="63"/>
      <c r="K546" s="63"/>
      <c r="L546" s="63"/>
      <c r="M546" s="63"/>
      <c r="N546" s="117"/>
    </row>
    <row r="547" spans="1:15" x14ac:dyDescent="0.3">
      <c r="A547" s="101"/>
      <c r="B547" s="96">
        <f t="shared" si="145"/>
        <v>532</v>
      </c>
      <c r="C547" s="81"/>
      <c r="D547" s="96"/>
      <c r="E547" s="99" t="s">
        <v>685</v>
      </c>
      <c r="F547" s="100"/>
      <c r="G547" s="63"/>
      <c r="H547" s="63"/>
      <c r="I547" s="63"/>
      <c r="J547" s="63"/>
      <c r="K547" s="63"/>
      <c r="L547" s="63"/>
      <c r="M547" s="63"/>
      <c r="N547" s="117"/>
    </row>
    <row r="548" spans="1:15" x14ac:dyDescent="0.3">
      <c r="A548" s="101"/>
      <c r="B548" s="96">
        <f t="shared" si="145"/>
        <v>533</v>
      </c>
      <c r="C548" s="81"/>
      <c r="D548" s="96" t="str">
        <f>LEFT(F548,5)</f>
        <v>350.1</v>
      </c>
      <c r="E548" s="81"/>
      <c r="F548" s="100" t="s">
        <v>590</v>
      </c>
      <c r="G548" s="63">
        <v>25507</v>
      </c>
      <c r="H548" s="63">
        <v>1201</v>
      </c>
      <c r="I548" s="63">
        <v>-7</v>
      </c>
      <c r="J548" s="63">
        <v>-7</v>
      </c>
      <c r="K548" s="63">
        <v>15</v>
      </c>
      <c r="L548" s="63">
        <v>-7</v>
      </c>
      <c r="M548" s="63">
        <f>SUM(G548,H548,I548,J548,K548,L548)</f>
        <v>26702</v>
      </c>
      <c r="N548" s="118">
        <v>26097.064039230776</v>
      </c>
    </row>
    <row r="549" spans="1:15" x14ac:dyDescent="0.3">
      <c r="A549" s="101"/>
      <c r="B549" s="96">
        <f t="shared" si="145"/>
        <v>534</v>
      </c>
      <c r="C549" s="81"/>
      <c r="D549" s="96" t="str">
        <f>LEFT(F549,3)</f>
        <v>352</v>
      </c>
      <c r="E549" s="81"/>
      <c r="F549" s="100" t="s">
        <v>591</v>
      </c>
      <c r="G549" s="63">
        <v>13094</v>
      </c>
      <c r="H549" s="63">
        <v>1479</v>
      </c>
      <c r="I549" s="63">
        <v>-692</v>
      </c>
      <c r="J549" s="63">
        <v>-53</v>
      </c>
      <c r="K549" s="63">
        <v>0</v>
      </c>
      <c r="L549" s="63">
        <v>0</v>
      </c>
      <c r="M549" s="63">
        <f>SUM(G549,H549,I549,J549,K549,L549)+1</f>
        <v>13829</v>
      </c>
      <c r="N549" s="118">
        <v>13360.728735384617</v>
      </c>
    </row>
    <row r="550" spans="1:15" x14ac:dyDescent="0.3">
      <c r="A550" s="101"/>
      <c r="B550" s="96">
        <f t="shared" si="145"/>
        <v>535</v>
      </c>
      <c r="C550" s="81"/>
      <c r="D550" s="96" t="str">
        <f>LEFT(F550,5)</f>
        <v>353.1</v>
      </c>
      <c r="E550" s="81"/>
      <c r="F550" s="100" t="s">
        <v>592</v>
      </c>
      <c r="G550" s="63">
        <v>160899</v>
      </c>
      <c r="H550" s="63">
        <v>35530</v>
      </c>
      <c r="I550" s="63">
        <v>-20921</v>
      </c>
      <c r="J550" s="63">
        <v>-1055</v>
      </c>
      <c r="K550" s="63">
        <v>0</v>
      </c>
      <c r="L550" s="63">
        <v>-46</v>
      </c>
      <c r="M550" s="63">
        <f t="shared" ref="M550:M558" si="148">SUM(G550,H550,I550,J550,K550,L550)</f>
        <v>174407</v>
      </c>
      <c r="N550" s="118">
        <v>157066.7908223077</v>
      </c>
    </row>
    <row r="551" spans="1:15" x14ac:dyDescent="0.3">
      <c r="A551" s="101"/>
      <c r="B551" s="96">
        <f t="shared" si="145"/>
        <v>536</v>
      </c>
      <c r="C551" s="81"/>
      <c r="D551" s="96" t="str">
        <f>LEFT(F551,5)</f>
        <v>353.2</v>
      </c>
      <c r="E551" s="81"/>
      <c r="F551" s="100" t="s">
        <v>593</v>
      </c>
      <c r="G551" s="63">
        <v>36559</v>
      </c>
      <c r="H551" s="63">
        <v>642</v>
      </c>
      <c r="I551" s="63">
        <v>235</v>
      </c>
      <c r="J551" s="63">
        <v>0</v>
      </c>
      <c r="K551" s="63">
        <v>0</v>
      </c>
      <c r="L551" s="63">
        <v>0</v>
      </c>
      <c r="M551" s="63">
        <f t="shared" si="148"/>
        <v>37436</v>
      </c>
      <c r="N551" s="118">
        <v>37032.562768461539</v>
      </c>
    </row>
    <row r="552" spans="1:15" x14ac:dyDescent="0.3">
      <c r="A552" s="101"/>
      <c r="B552" s="96">
        <f t="shared" si="145"/>
        <v>537</v>
      </c>
      <c r="C552" s="81"/>
      <c r="D552" s="96" t="str">
        <f t="shared" ref="D552:D557" si="149">LEFT(F552,3)</f>
        <v>354</v>
      </c>
      <c r="E552" s="81"/>
      <c r="F552" s="100" t="s">
        <v>594</v>
      </c>
      <c r="G552" s="63">
        <v>65683</v>
      </c>
      <c r="H552" s="63">
        <v>1080</v>
      </c>
      <c r="I552" s="63">
        <v>-221</v>
      </c>
      <c r="J552" s="63">
        <v>0</v>
      </c>
      <c r="K552" s="63">
        <v>0</v>
      </c>
      <c r="L552" s="63">
        <v>0</v>
      </c>
      <c r="M552" s="63">
        <f t="shared" si="148"/>
        <v>66542</v>
      </c>
      <c r="N552" s="118">
        <v>66118.026147692304</v>
      </c>
    </row>
    <row r="553" spans="1:15" x14ac:dyDescent="0.3">
      <c r="A553" s="101"/>
      <c r="B553" s="96">
        <f t="shared" si="145"/>
        <v>538</v>
      </c>
      <c r="C553" s="81"/>
      <c r="D553" s="96" t="str">
        <f t="shared" si="149"/>
        <v>355</v>
      </c>
      <c r="E553" s="81"/>
      <c r="F553" s="100" t="s">
        <v>595</v>
      </c>
      <c r="G553" s="63">
        <v>406134</v>
      </c>
      <c r="H553" s="63">
        <v>62802</v>
      </c>
      <c r="I553" s="63">
        <v>-13265</v>
      </c>
      <c r="J553" s="63">
        <v>-6724</v>
      </c>
      <c r="K553" s="63">
        <v>0</v>
      </c>
      <c r="L553" s="63">
        <v>-46</v>
      </c>
      <c r="M553" s="63">
        <f t="shared" si="148"/>
        <v>448901</v>
      </c>
      <c r="N553" s="118">
        <v>428844.88697384612</v>
      </c>
    </row>
    <row r="554" spans="1:15" x14ac:dyDescent="0.3">
      <c r="A554" s="101"/>
      <c r="B554" s="96">
        <f t="shared" si="145"/>
        <v>539</v>
      </c>
      <c r="C554" s="81"/>
      <c r="D554" s="96" t="str">
        <f t="shared" si="149"/>
        <v>356</v>
      </c>
      <c r="E554" s="81"/>
      <c r="F554" s="100" t="s">
        <v>596</v>
      </c>
      <c r="G554" s="63">
        <v>157857</v>
      </c>
      <c r="H554" s="63">
        <v>18767</v>
      </c>
      <c r="I554" s="63">
        <v>-13435</v>
      </c>
      <c r="J554" s="63">
        <v>-7381</v>
      </c>
      <c r="K554" s="63">
        <v>0</v>
      </c>
      <c r="L554" s="63">
        <v>0</v>
      </c>
      <c r="M554" s="63">
        <f t="shared" si="148"/>
        <v>155808</v>
      </c>
      <c r="N554" s="118">
        <v>154059.92129692307</v>
      </c>
    </row>
    <row r="555" spans="1:15" x14ac:dyDescent="0.3">
      <c r="A555" s="101"/>
      <c r="B555" s="96">
        <f t="shared" si="145"/>
        <v>540</v>
      </c>
      <c r="C555" s="81"/>
      <c r="D555" s="96" t="str">
        <f t="shared" si="149"/>
        <v>357</v>
      </c>
      <c r="E555" s="81"/>
      <c r="F555" s="100" t="s">
        <v>597</v>
      </c>
      <c r="G555" s="63">
        <v>10082</v>
      </c>
      <c r="H555" s="63">
        <v>487</v>
      </c>
      <c r="I555" s="63">
        <v>-99</v>
      </c>
      <c r="J555" s="63">
        <v>-4</v>
      </c>
      <c r="K555" s="63">
        <v>0</v>
      </c>
      <c r="L555" s="63">
        <v>0</v>
      </c>
      <c r="M555" s="63">
        <f t="shared" si="148"/>
        <v>10466</v>
      </c>
      <c r="N555" s="118">
        <v>10314.467363076925</v>
      </c>
    </row>
    <row r="556" spans="1:15" x14ac:dyDescent="0.3">
      <c r="A556" s="101"/>
      <c r="B556" s="96">
        <f t="shared" si="145"/>
        <v>541</v>
      </c>
      <c r="C556" s="81"/>
      <c r="D556" s="96" t="str">
        <f t="shared" si="149"/>
        <v>358</v>
      </c>
      <c r="E556" s="81"/>
      <c r="F556" s="100" t="s">
        <v>598</v>
      </c>
      <c r="G556" s="63">
        <v>27867</v>
      </c>
      <c r="H556" s="63">
        <v>1759</v>
      </c>
      <c r="I556" s="63">
        <v>-66</v>
      </c>
      <c r="J556" s="63">
        <v>0</v>
      </c>
      <c r="K556" s="63">
        <v>0</v>
      </c>
      <c r="L556" s="63">
        <v>0</v>
      </c>
      <c r="M556" s="63">
        <f t="shared" si="148"/>
        <v>29560</v>
      </c>
      <c r="N556" s="118">
        <v>28689.505420000001</v>
      </c>
    </row>
    <row r="557" spans="1:15" x14ac:dyDescent="0.3">
      <c r="A557" s="101"/>
      <c r="B557" s="96">
        <f t="shared" si="145"/>
        <v>542</v>
      </c>
      <c r="C557" s="81"/>
      <c r="D557" s="96" t="str">
        <f t="shared" si="149"/>
        <v>359</v>
      </c>
      <c r="E557" s="81"/>
      <c r="F557" s="100" t="s">
        <v>599</v>
      </c>
      <c r="G557" s="63">
        <v>3171</v>
      </c>
      <c r="H557" s="63">
        <v>464</v>
      </c>
      <c r="I557" s="63">
        <v>0</v>
      </c>
      <c r="J557" s="63">
        <v>0</v>
      </c>
      <c r="K557" s="63">
        <v>0</v>
      </c>
      <c r="L557" s="63">
        <v>0</v>
      </c>
      <c r="M557" s="63">
        <f t="shared" si="148"/>
        <v>3635</v>
      </c>
      <c r="N557" s="118">
        <v>3403.0248707692303</v>
      </c>
    </row>
    <row r="558" spans="1:15" x14ac:dyDescent="0.3">
      <c r="A558" s="101"/>
      <c r="B558" s="96">
        <f t="shared" si="145"/>
        <v>543</v>
      </c>
      <c r="C558" s="81"/>
      <c r="D558" s="96"/>
      <c r="E558" s="81"/>
      <c r="F558" s="102" t="s">
        <v>683</v>
      </c>
      <c r="G558" s="63">
        <v>-77842</v>
      </c>
      <c r="H558" s="63">
        <v>0</v>
      </c>
      <c r="I558" s="63">
        <v>0</v>
      </c>
      <c r="J558" s="63">
        <v>-13508</v>
      </c>
      <c r="K558" s="63">
        <v>4</v>
      </c>
      <c r="L558" s="63">
        <v>0</v>
      </c>
      <c r="M558" s="63">
        <f t="shared" si="148"/>
        <v>-91346</v>
      </c>
      <c r="N558" s="118">
        <v>-80748.655603076928</v>
      </c>
    </row>
    <row r="559" spans="1:15" x14ac:dyDescent="0.3">
      <c r="A559" s="101"/>
      <c r="B559" s="96">
        <f t="shared" si="145"/>
        <v>544</v>
      </c>
      <c r="C559" s="81"/>
      <c r="D559" s="96"/>
      <c r="E559" s="99" t="s">
        <v>686</v>
      </c>
      <c r="F559" s="100"/>
      <c r="G559" s="64">
        <f t="shared" ref="G559:M559" si="150">SUM(G548:G558)</f>
        <v>829011</v>
      </c>
      <c r="H559" s="64">
        <f t="shared" si="150"/>
        <v>124211</v>
      </c>
      <c r="I559" s="64">
        <f t="shared" si="150"/>
        <v>-48471</v>
      </c>
      <c r="J559" s="64">
        <f t="shared" si="150"/>
        <v>-28732</v>
      </c>
      <c r="K559" s="64">
        <f t="shared" si="150"/>
        <v>19</v>
      </c>
      <c r="L559" s="64">
        <f t="shared" si="150"/>
        <v>-99</v>
      </c>
      <c r="M559" s="64">
        <f t="shared" si="150"/>
        <v>875940</v>
      </c>
      <c r="N559" s="119">
        <f t="shared" ref="N559" si="151">SUM(N548:N558)</f>
        <v>844238.32283461536</v>
      </c>
    </row>
    <row r="560" spans="1:15" x14ac:dyDescent="0.3">
      <c r="A560" s="101"/>
      <c r="B560" s="96">
        <f t="shared" si="145"/>
        <v>545</v>
      </c>
      <c r="C560" s="81"/>
      <c r="D560" s="96"/>
      <c r="E560" s="81"/>
      <c r="F560" s="100"/>
      <c r="G560" s="63"/>
      <c r="H560" s="63"/>
      <c r="I560" s="63"/>
      <c r="J560" s="63"/>
      <c r="K560" s="63"/>
      <c r="L560" s="63"/>
      <c r="M560" s="63"/>
      <c r="N560" s="117"/>
    </row>
    <row r="561" spans="1:14" x14ac:dyDescent="0.3">
      <c r="A561" s="101"/>
      <c r="B561" s="96">
        <f t="shared" si="145"/>
        <v>546</v>
      </c>
      <c r="C561" s="81"/>
      <c r="D561" s="96"/>
      <c r="E561" s="99" t="s">
        <v>687</v>
      </c>
      <c r="F561" s="100"/>
      <c r="G561" s="63"/>
      <c r="H561" s="63"/>
      <c r="I561" s="63"/>
      <c r="J561" s="63"/>
      <c r="K561" s="63"/>
      <c r="L561" s="63"/>
      <c r="M561" s="63"/>
      <c r="N561" s="117"/>
    </row>
    <row r="562" spans="1:14" x14ac:dyDescent="0.3">
      <c r="A562" s="101"/>
      <c r="B562" s="96">
        <f t="shared" si="145"/>
        <v>547</v>
      </c>
      <c r="C562" s="81"/>
      <c r="D562" s="96" t="str">
        <f>LEFT(F562,5)</f>
        <v>360.1</v>
      </c>
      <c r="E562" s="81"/>
      <c r="F562" s="106" t="s">
        <v>600</v>
      </c>
      <c r="G562" s="63">
        <v>4178</v>
      </c>
      <c r="H562" s="63">
        <v>985</v>
      </c>
      <c r="I562" s="63">
        <v>0</v>
      </c>
      <c r="J562" s="63">
        <v>0</v>
      </c>
      <c r="K562" s="63">
        <v>0</v>
      </c>
      <c r="L562" s="63">
        <v>0</v>
      </c>
      <c r="M562" s="63">
        <f t="shared" ref="M562:M577" si="152">SUM(G562,H562,I562,J562,K562,L562)</f>
        <v>5163</v>
      </c>
      <c r="N562" s="117">
        <v>4665.5905815384613</v>
      </c>
    </row>
    <row r="563" spans="1:14" x14ac:dyDescent="0.3">
      <c r="A563" s="101"/>
      <c r="B563" s="96">
        <f t="shared" si="145"/>
        <v>548</v>
      </c>
      <c r="C563" s="81"/>
      <c r="D563" s="96" t="str">
        <f t="shared" ref="D563:D569" si="153">LEFT(F563,3)</f>
        <v>361</v>
      </c>
      <c r="E563" s="81"/>
      <c r="F563" s="106" t="s">
        <v>601</v>
      </c>
      <c r="G563" s="63">
        <v>6673</v>
      </c>
      <c r="H563" s="63">
        <v>484</v>
      </c>
      <c r="I563" s="63">
        <v>5608</v>
      </c>
      <c r="J563" s="63">
        <v>-20</v>
      </c>
      <c r="K563" s="63">
        <v>0</v>
      </c>
      <c r="L563" s="63">
        <v>0</v>
      </c>
      <c r="M563" s="63">
        <f t="shared" si="152"/>
        <v>12745</v>
      </c>
      <c r="N563" s="117">
        <v>11550.374242307693</v>
      </c>
    </row>
    <row r="564" spans="1:14" x14ac:dyDescent="0.3">
      <c r="A564" s="101"/>
      <c r="B564" s="96">
        <f t="shared" si="145"/>
        <v>549</v>
      </c>
      <c r="C564" s="81"/>
      <c r="D564" s="96" t="str">
        <f t="shared" si="153"/>
        <v>362</v>
      </c>
      <c r="E564" s="81"/>
      <c r="F564" s="106" t="s">
        <v>602</v>
      </c>
      <c r="G564" s="63">
        <v>134265</v>
      </c>
      <c r="H564" s="63">
        <v>26464</v>
      </c>
      <c r="I564" s="63">
        <v>657</v>
      </c>
      <c r="J564" s="63">
        <v>-3864</v>
      </c>
      <c r="K564" s="63">
        <v>0</v>
      </c>
      <c r="L564" s="63">
        <v>157</v>
      </c>
      <c r="M564" s="63">
        <f t="shared" si="152"/>
        <v>157679</v>
      </c>
      <c r="N564" s="117">
        <v>146359.0172869231</v>
      </c>
    </row>
    <row r="565" spans="1:14" x14ac:dyDescent="0.3">
      <c r="A565" s="101"/>
      <c r="B565" s="96">
        <f t="shared" si="145"/>
        <v>550</v>
      </c>
      <c r="C565" s="81"/>
      <c r="D565" s="96" t="str">
        <f t="shared" si="153"/>
        <v>364</v>
      </c>
      <c r="E565" s="81"/>
      <c r="F565" s="106" t="s">
        <v>603</v>
      </c>
      <c r="G565" s="63">
        <v>494353</v>
      </c>
      <c r="H565" s="63">
        <v>37841</v>
      </c>
      <c r="I565" s="63">
        <v>366</v>
      </c>
      <c r="J565" s="63">
        <v>-15094</v>
      </c>
      <c r="K565" s="63">
        <v>0</v>
      </c>
      <c r="L565" s="63">
        <v>0</v>
      </c>
      <c r="M565" s="63">
        <f t="shared" si="152"/>
        <v>517466</v>
      </c>
      <c r="N565" s="117">
        <v>508043.78465615388</v>
      </c>
    </row>
    <row r="566" spans="1:14" x14ac:dyDescent="0.3">
      <c r="A566" s="101"/>
      <c r="B566" s="96">
        <f t="shared" si="145"/>
        <v>551</v>
      </c>
      <c r="C566" s="81"/>
      <c r="D566" s="96" t="str">
        <f t="shared" si="153"/>
        <v>365</v>
      </c>
      <c r="E566" s="81"/>
      <c r="F566" s="106" t="s">
        <v>604</v>
      </c>
      <c r="G566" s="63">
        <v>250925</v>
      </c>
      <c r="H566" s="63">
        <v>37265</v>
      </c>
      <c r="I566" s="63">
        <v>6078</v>
      </c>
      <c r="J566" s="63">
        <v>-20103</v>
      </c>
      <c r="K566" s="63">
        <v>0</v>
      </c>
      <c r="L566" s="63">
        <v>0</v>
      </c>
      <c r="M566" s="63">
        <f t="shared" si="152"/>
        <v>274165</v>
      </c>
      <c r="N566" s="117">
        <v>273379.41849769233</v>
      </c>
    </row>
    <row r="567" spans="1:14" x14ac:dyDescent="0.3">
      <c r="A567" s="101"/>
      <c r="B567" s="96">
        <f t="shared" si="145"/>
        <v>552</v>
      </c>
      <c r="C567" s="81"/>
      <c r="D567" s="96" t="str">
        <f t="shared" si="153"/>
        <v>366</v>
      </c>
      <c r="E567" s="81"/>
      <c r="F567" s="106" t="s">
        <v>605</v>
      </c>
      <c r="G567" s="63">
        <v>86478</v>
      </c>
      <c r="H567" s="63">
        <v>8380</v>
      </c>
      <c r="I567" s="63">
        <v>-3287</v>
      </c>
      <c r="J567" s="63">
        <v>-145</v>
      </c>
      <c r="K567" s="63">
        <v>-30</v>
      </c>
      <c r="L567" s="63">
        <v>0</v>
      </c>
      <c r="M567" s="63">
        <f t="shared" si="152"/>
        <v>91396</v>
      </c>
      <c r="N567" s="117">
        <v>88581.205283846168</v>
      </c>
    </row>
    <row r="568" spans="1:14" x14ac:dyDescent="0.3">
      <c r="A568" s="101"/>
      <c r="B568" s="96">
        <f t="shared" si="145"/>
        <v>553</v>
      </c>
      <c r="C568" s="81"/>
      <c r="D568" s="96" t="str">
        <f t="shared" si="153"/>
        <v>367</v>
      </c>
      <c r="E568" s="81"/>
      <c r="F568" s="106" t="s">
        <v>606</v>
      </c>
      <c r="G568" s="63">
        <v>367907</v>
      </c>
      <c r="H568" s="63">
        <v>42614</v>
      </c>
      <c r="I568" s="63">
        <v>-476</v>
      </c>
      <c r="J568" s="63">
        <v>-1605</v>
      </c>
      <c r="K568" s="63">
        <v>-93</v>
      </c>
      <c r="L568" s="63">
        <v>0</v>
      </c>
      <c r="M568" s="63">
        <f t="shared" si="152"/>
        <v>408347</v>
      </c>
      <c r="N568" s="117">
        <v>390056.00659461541</v>
      </c>
    </row>
    <row r="569" spans="1:14" x14ac:dyDescent="0.3">
      <c r="A569" s="101"/>
      <c r="B569" s="96">
        <f t="shared" si="145"/>
        <v>554</v>
      </c>
      <c r="C569" s="81"/>
      <c r="D569" s="96" t="str">
        <f t="shared" si="153"/>
        <v>368</v>
      </c>
      <c r="E569" s="81"/>
      <c r="F569" s="100" t="s">
        <v>607</v>
      </c>
      <c r="G569" s="63">
        <v>323775</v>
      </c>
      <c r="H569" s="63">
        <v>31301</v>
      </c>
      <c r="I569" s="63">
        <v>-14344</v>
      </c>
      <c r="J569" s="63">
        <v>-896</v>
      </c>
      <c r="K569" s="63">
        <v>0</v>
      </c>
      <c r="L569" s="63">
        <v>0</v>
      </c>
      <c r="M569" s="63">
        <f t="shared" si="152"/>
        <v>339836</v>
      </c>
      <c r="N569" s="117">
        <v>332315.22898000001</v>
      </c>
    </row>
    <row r="570" spans="1:14" x14ac:dyDescent="0.3">
      <c r="A570" s="101"/>
      <c r="B570" s="96">
        <f t="shared" si="145"/>
        <v>555</v>
      </c>
      <c r="C570" s="81"/>
      <c r="D570" s="96" t="str">
        <f>LEFT(F570,5)</f>
        <v>369.1</v>
      </c>
      <c r="E570" s="81"/>
      <c r="F570" s="100" t="s">
        <v>608</v>
      </c>
      <c r="G570" s="63">
        <v>206182</v>
      </c>
      <c r="H570" s="63">
        <v>10799</v>
      </c>
      <c r="I570" s="63">
        <v>290</v>
      </c>
      <c r="J570" s="63">
        <v>-37</v>
      </c>
      <c r="K570" s="63">
        <v>0</v>
      </c>
      <c r="L570" s="63">
        <v>0</v>
      </c>
      <c r="M570" s="63">
        <f t="shared" si="152"/>
        <v>217234</v>
      </c>
      <c r="N570" s="117">
        <v>211927.0046307692</v>
      </c>
    </row>
    <row r="571" spans="1:14" x14ac:dyDescent="0.3">
      <c r="A571" s="101"/>
      <c r="B571" s="96">
        <f t="shared" si="145"/>
        <v>556</v>
      </c>
      <c r="C571" s="81"/>
      <c r="D571" s="96" t="str">
        <f>LEFT(F571,5)</f>
        <v>369.2</v>
      </c>
      <c r="E571" s="81"/>
      <c r="F571" s="100" t="s">
        <v>609</v>
      </c>
      <c r="G571" s="63">
        <v>1913</v>
      </c>
      <c r="H571" s="63">
        <v>6359</v>
      </c>
      <c r="I571" s="63">
        <v>-4041</v>
      </c>
      <c r="J571" s="63">
        <v>-349</v>
      </c>
      <c r="K571" s="63">
        <v>0</v>
      </c>
      <c r="L571" s="63">
        <v>0</v>
      </c>
      <c r="M571" s="63">
        <f t="shared" si="152"/>
        <v>3882</v>
      </c>
      <c r="N571" s="117">
        <v>1498.7995992307688</v>
      </c>
    </row>
    <row r="572" spans="1:14" x14ac:dyDescent="0.3">
      <c r="A572" s="101"/>
      <c r="B572" s="96">
        <f t="shared" si="145"/>
        <v>557</v>
      </c>
      <c r="C572" s="81"/>
      <c r="D572" s="96" t="str">
        <f>LEFT(F572,3)</f>
        <v>370</v>
      </c>
      <c r="E572" s="81"/>
      <c r="F572" s="100" t="s">
        <v>610</v>
      </c>
      <c r="G572" s="63">
        <v>28203</v>
      </c>
      <c r="H572" s="63">
        <v>1568</v>
      </c>
      <c r="I572" s="63">
        <v>-353</v>
      </c>
      <c r="J572" s="63">
        <v>-7</v>
      </c>
      <c r="K572" s="63">
        <v>0</v>
      </c>
      <c r="L572" s="63">
        <v>159</v>
      </c>
      <c r="M572" s="63">
        <f t="shared" si="152"/>
        <v>29570</v>
      </c>
      <c r="N572" s="117">
        <v>28788.041567692304</v>
      </c>
    </row>
    <row r="573" spans="1:14" x14ac:dyDescent="0.3">
      <c r="A573" s="101"/>
      <c r="B573" s="96">
        <f t="shared" si="145"/>
        <v>558</v>
      </c>
      <c r="C573" s="81"/>
      <c r="D573" s="96" t="str">
        <f>LEFT(F573,5)</f>
        <v>370.2</v>
      </c>
      <c r="E573" s="81"/>
      <c r="F573" s="100" t="s">
        <v>611</v>
      </c>
      <c r="G573" s="63">
        <v>69524</v>
      </c>
      <c r="H573" s="63">
        <v>21983</v>
      </c>
      <c r="I573" s="63">
        <v>-25567</v>
      </c>
      <c r="J573" s="63">
        <v>-863</v>
      </c>
      <c r="K573" s="63">
        <v>1368</v>
      </c>
      <c r="L573" s="63">
        <v>0</v>
      </c>
      <c r="M573" s="63">
        <f t="shared" si="152"/>
        <v>66445</v>
      </c>
      <c r="N573" s="117">
        <v>73006.436747692307</v>
      </c>
    </row>
    <row r="574" spans="1:14" x14ac:dyDescent="0.3">
      <c r="A574" s="101"/>
      <c r="B574" s="96">
        <f t="shared" si="145"/>
        <v>559</v>
      </c>
      <c r="C574" s="81"/>
      <c r="D574" s="96" t="str">
        <f>LEFT(F574,5)</f>
        <v>370.7</v>
      </c>
      <c r="E574" s="81"/>
      <c r="F574" s="100" t="s">
        <v>612</v>
      </c>
      <c r="G574" s="63">
        <v>0</v>
      </c>
      <c r="H574" s="63">
        <v>153</v>
      </c>
      <c r="I574" s="63">
        <v>0</v>
      </c>
      <c r="J574" s="63">
        <v>0</v>
      </c>
      <c r="K574" s="63">
        <v>0</v>
      </c>
      <c r="L574" s="63">
        <v>0</v>
      </c>
      <c r="M574" s="63">
        <f t="shared" si="152"/>
        <v>153</v>
      </c>
      <c r="N574" s="117">
        <v>62.565432307692305</v>
      </c>
    </row>
    <row r="575" spans="1:14" x14ac:dyDescent="0.3">
      <c r="A575" s="101"/>
      <c r="B575" s="96">
        <f t="shared" si="145"/>
        <v>560</v>
      </c>
      <c r="C575" s="81"/>
      <c r="D575" s="96" t="str">
        <f>LEFT(F575,3)</f>
        <v>371</v>
      </c>
      <c r="E575" s="81"/>
      <c r="F575" s="100" t="s">
        <v>613</v>
      </c>
      <c r="G575" s="63">
        <v>3619</v>
      </c>
      <c r="H575" s="63">
        <v>538</v>
      </c>
      <c r="I575" s="63">
        <v>0</v>
      </c>
      <c r="J575" s="63">
        <v>0</v>
      </c>
      <c r="K575" s="63">
        <v>0</v>
      </c>
      <c r="L575" s="63">
        <v>0</v>
      </c>
      <c r="M575" s="63">
        <f t="shared" si="152"/>
        <v>4157</v>
      </c>
      <c r="N575" s="117">
        <v>3883.8435792307691</v>
      </c>
    </row>
    <row r="576" spans="1:14" x14ac:dyDescent="0.3">
      <c r="A576" s="101"/>
      <c r="B576" s="96">
        <f t="shared" si="145"/>
        <v>561</v>
      </c>
      <c r="C576" s="81"/>
      <c r="D576" s="96" t="str">
        <f>LEFT(F576,3)</f>
        <v>373</v>
      </c>
      <c r="E576" s="81"/>
      <c r="F576" s="100" t="s">
        <v>614</v>
      </c>
      <c r="G576" s="63">
        <v>200966</v>
      </c>
      <c r="H576" s="63">
        <v>28160</v>
      </c>
      <c r="I576" s="63">
        <v>-25825</v>
      </c>
      <c r="J576" s="63">
        <v>-3781</v>
      </c>
      <c r="K576" s="63">
        <v>0</v>
      </c>
      <c r="L576" s="63">
        <v>0</v>
      </c>
      <c r="M576" s="63">
        <f t="shared" si="152"/>
        <v>199520</v>
      </c>
      <c r="N576" s="117">
        <v>200726.83087692314</v>
      </c>
    </row>
    <row r="577" spans="1:16" x14ac:dyDescent="0.3">
      <c r="A577" s="101"/>
      <c r="B577" s="96">
        <f t="shared" si="145"/>
        <v>562</v>
      </c>
      <c r="C577" s="81"/>
      <c r="D577" s="96"/>
      <c r="E577" s="81"/>
      <c r="F577" s="102" t="s">
        <v>684</v>
      </c>
      <c r="G577" s="63">
        <v>-130936</v>
      </c>
      <c r="H577" s="63">
        <v>0</v>
      </c>
      <c r="I577" s="63">
        <v>0</v>
      </c>
      <c r="J577" s="63">
        <f>-87159+3691</f>
        <v>-83468</v>
      </c>
      <c r="K577" s="63">
        <v>7086</v>
      </c>
      <c r="L577" s="63"/>
      <c r="M577" s="63">
        <f t="shared" si="152"/>
        <v>-207318</v>
      </c>
      <c r="N577" s="117">
        <v>-165112.57502461609</v>
      </c>
    </row>
    <row r="578" spans="1:16" x14ac:dyDescent="0.3">
      <c r="A578" s="101"/>
      <c r="B578" s="96">
        <f t="shared" si="145"/>
        <v>563</v>
      </c>
      <c r="C578" s="81"/>
      <c r="D578" s="96"/>
      <c r="E578" s="99" t="s">
        <v>688</v>
      </c>
      <c r="F578" s="100"/>
      <c r="G578" s="64">
        <f t="shared" ref="G578:L578" si="154">SUM(G562:G577)</f>
        <v>2048025</v>
      </c>
      <c r="H578" s="64">
        <f t="shared" si="154"/>
        <v>254894</v>
      </c>
      <c r="I578" s="64">
        <f t="shared" si="154"/>
        <v>-60894</v>
      </c>
      <c r="J578" s="64">
        <f t="shared" si="154"/>
        <v>-130232</v>
      </c>
      <c r="K578" s="64">
        <f t="shared" si="154"/>
        <v>8331</v>
      </c>
      <c r="L578" s="64">
        <f t="shared" si="154"/>
        <v>316</v>
      </c>
      <c r="M578" s="64">
        <f>SUM(M562:M577)+1</f>
        <v>2120441</v>
      </c>
      <c r="N578" s="119">
        <f>SUM(N559:N577)</f>
        <v>2953969.8963669236</v>
      </c>
    </row>
    <row r="579" spans="1:16" x14ac:dyDescent="0.3">
      <c r="A579" s="101"/>
      <c r="B579" s="96">
        <f t="shared" si="145"/>
        <v>564</v>
      </c>
      <c r="C579" s="81"/>
      <c r="D579" s="96"/>
      <c r="E579" s="99"/>
      <c r="F579" s="100"/>
      <c r="G579" s="63"/>
      <c r="H579" s="63"/>
      <c r="I579" s="63"/>
      <c r="J579" s="63"/>
      <c r="K579" s="63"/>
      <c r="L579" s="63"/>
      <c r="M579" s="63"/>
      <c r="N579" s="121"/>
    </row>
    <row r="580" spans="1:16" x14ac:dyDescent="0.3">
      <c r="A580" s="101"/>
      <c r="B580" s="96">
        <f t="shared" si="145"/>
        <v>565</v>
      </c>
      <c r="C580" s="81"/>
      <c r="D580" s="96"/>
      <c r="E580" s="99" t="s">
        <v>615</v>
      </c>
      <c r="F580" s="100"/>
      <c r="G580" s="63"/>
      <c r="H580" s="63"/>
      <c r="I580" s="63"/>
      <c r="J580" s="63"/>
      <c r="K580" s="63"/>
      <c r="L580" s="63"/>
      <c r="M580" s="63"/>
      <c r="N580" s="117"/>
      <c r="O580" s="67"/>
    </row>
    <row r="581" spans="1:16" x14ac:dyDescent="0.3">
      <c r="A581" s="115"/>
      <c r="B581" s="96">
        <f t="shared" si="145"/>
        <v>566</v>
      </c>
      <c r="C581" s="81"/>
      <c r="D581" s="96" t="str">
        <f>LEFT(F581,5)</f>
        <v>398.1</v>
      </c>
      <c r="E581" s="81"/>
      <c r="F581" s="100" t="s">
        <v>616</v>
      </c>
      <c r="G581" s="63">
        <v>155</v>
      </c>
      <c r="H581" s="63">
        <v>290</v>
      </c>
      <c r="I581" s="63">
        <v>0</v>
      </c>
      <c r="J581" s="63">
        <v>0</v>
      </c>
      <c r="K581" s="63">
        <v>0</v>
      </c>
      <c r="L581" s="63"/>
      <c r="M581" s="63">
        <f>SUM(G581,H581,I581,J581,K581,L581)</f>
        <v>445</v>
      </c>
      <c r="N581" s="117">
        <v>300</v>
      </c>
      <c r="P581" s="67"/>
    </row>
    <row r="582" spans="1:16" x14ac:dyDescent="0.3">
      <c r="A582" s="101"/>
      <c r="B582" s="96">
        <f t="shared" si="145"/>
        <v>567</v>
      </c>
      <c r="C582" s="81"/>
      <c r="D582" s="96"/>
      <c r="E582" s="81"/>
      <c r="F582" s="100"/>
      <c r="G582" s="63"/>
      <c r="H582" s="63"/>
      <c r="I582" s="63"/>
      <c r="J582" s="63"/>
      <c r="K582" s="63"/>
      <c r="L582" s="63"/>
      <c r="M582" s="63"/>
      <c r="N582" s="117"/>
    </row>
    <row r="583" spans="1:16" x14ac:dyDescent="0.3">
      <c r="A583" s="101"/>
      <c r="B583" s="96">
        <f t="shared" si="145"/>
        <v>568</v>
      </c>
      <c r="C583" s="81"/>
      <c r="D583" s="96"/>
      <c r="E583" s="99" t="s">
        <v>689</v>
      </c>
      <c r="F583" s="100"/>
      <c r="G583" s="63"/>
      <c r="H583" s="63"/>
      <c r="I583" s="63"/>
      <c r="J583" s="63"/>
      <c r="K583" s="63"/>
      <c r="L583" s="63"/>
      <c r="M583" s="63"/>
      <c r="N583" s="117"/>
    </row>
    <row r="584" spans="1:16" x14ac:dyDescent="0.3">
      <c r="A584" s="101"/>
      <c r="B584" s="96">
        <f t="shared" si="145"/>
        <v>569</v>
      </c>
      <c r="C584" s="81"/>
      <c r="D584" s="96" t="str">
        <f t="shared" ref="D584:D590" si="155">LEFT(F584,3)</f>
        <v>390</v>
      </c>
      <c r="E584" s="81"/>
      <c r="F584" s="100" t="s">
        <v>617</v>
      </c>
      <c r="G584" s="63">
        <v>85315</v>
      </c>
      <c r="H584" s="63">
        <v>8956</v>
      </c>
      <c r="I584" s="63">
        <v>-12718</v>
      </c>
      <c r="J584" s="63">
        <v>-832</v>
      </c>
      <c r="K584" s="63">
        <v>8686</v>
      </c>
      <c r="L584" s="63">
        <v>-2425.8030600000102</v>
      </c>
      <c r="M584" s="63">
        <f t="shared" ref="M584:M589" si="156">SUM(G584,H584,I584,J584,K584,L584)</f>
        <v>86981.196939999994</v>
      </c>
      <c r="N584" s="117">
        <v>87755.805987692293</v>
      </c>
    </row>
    <row r="585" spans="1:16" x14ac:dyDescent="0.3">
      <c r="A585" s="101"/>
      <c r="B585" s="96">
        <f t="shared" si="145"/>
        <v>570</v>
      </c>
      <c r="C585" s="81"/>
      <c r="D585" s="96" t="str">
        <f t="shared" si="155"/>
        <v>391</v>
      </c>
      <c r="E585" s="81"/>
      <c r="F585" s="100" t="s">
        <v>618</v>
      </c>
      <c r="G585" s="63">
        <v>30921</v>
      </c>
      <c r="H585" s="63">
        <v>13986</v>
      </c>
      <c r="I585" s="63">
        <v>-5757</v>
      </c>
      <c r="J585" s="63">
        <v>-1</v>
      </c>
      <c r="K585" s="63">
        <v>14</v>
      </c>
      <c r="L585" s="63">
        <v>59</v>
      </c>
      <c r="M585" s="63">
        <f t="shared" si="156"/>
        <v>39222</v>
      </c>
      <c r="N585" s="117">
        <v>35595.178965384606</v>
      </c>
    </row>
    <row r="586" spans="1:16" x14ac:dyDescent="0.3">
      <c r="A586" s="101"/>
      <c r="B586" s="96">
        <f t="shared" si="145"/>
        <v>571</v>
      </c>
      <c r="C586" s="81"/>
      <c r="D586" s="96" t="str">
        <f t="shared" si="155"/>
        <v>393</v>
      </c>
      <c r="E586" s="81"/>
      <c r="F586" s="100" t="s">
        <v>619</v>
      </c>
      <c r="G586" s="63">
        <v>1381</v>
      </c>
      <c r="H586" s="63">
        <v>542</v>
      </c>
      <c r="I586" s="63">
        <v>-52</v>
      </c>
      <c r="J586" s="63">
        <v>0</v>
      </c>
      <c r="K586" s="63">
        <v>0</v>
      </c>
      <c r="L586" s="63">
        <v>0</v>
      </c>
      <c r="M586" s="63">
        <f t="shared" si="156"/>
        <v>1871</v>
      </c>
      <c r="N586" s="117">
        <v>1632.4047984615386</v>
      </c>
    </row>
    <row r="587" spans="1:16" x14ac:dyDescent="0.3">
      <c r="A587" s="101"/>
      <c r="B587" s="96">
        <f t="shared" si="145"/>
        <v>572</v>
      </c>
      <c r="C587" s="81"/>
      <c r="D587" s="96" t="str">
        <f t="shared" si="155"/>
        <v>394</v>
      </c>
      <c r="E587" s="81"/>
      <c r="F587" s="100" t="s">
        <v>620</v>
      </c>
      <c r="G587" s="63">
        <v>43003</v>
      </c>
      <c r="H587" s="63">
        <v>14623</v>
      </c>
      <c r="I587" s="63">
        <v>-3970</v>
      </c>
      <c r="J587" s="63">
        <v>0</v>
      </c>
      <c r="K587" s="63">
        <v>25</v>
      </c>
      <c r="L587" s="63">
        <v>33</v>
      </c>
      <c r="M587" s="63">
        <f t="shared" si="156"/>
        <v>53714</v>
      </c>
      <c r="N587" s="117">
        <v>48806.040328461553</v>
      </c>
    </row>
    <row r="588" spans="1:16" x14ac:dyDescent="0.3">
      <c r="A588" s="101"/>
      <c r="B588" s="96">
        <f t="shared" si="145"/>
        <v>573</v>
      </c>
      <c r="C588" s="81"/>
      <c r="D588" s="96" t="str">
        <f t="shared" si="155"/>
        <v>395</v>
      </c>
      <c r="E588" s="81"/>
      <c r="F588" s="102" t="s">
        <v>621</v>
      </c>
      <c r="G588" s="63">
        <v>-1100</v>
      </c>
      <c r="H588" s="63">
        <v>72</v>
      </c>
      <c r="I588" s="63">
        <v>0</v>
      </c>
      <c r="J588" s="63">
        <v>0</v>
      </c>
      <c r="K588" s="63">
        <v>0</v>
      </c>
      <c r="L588" s="63">
        <v>0</v>
      </c>
      <c r="M588" s="63">
        <f t="shared" si="156"/>
        <v>-1028</v>
      </c>
      <c r="N588" s="117">
        <v>-1063.3553300000001</v>
      </c>
    </row>
    <row r="589" spans="1:16" x14ac:dyDescent="0.3">
      <c r="A589" s="105"/>
      <c r="B589" s="96">
        <f t="shared" si="145"/>
        <v>574</v>
      </c>
      <c r="C589" s="81"/>
      <c r="D589" s="96" t="str">
        <f t="shared" si="155"/>
        <v>396</v>
      </c>
      <c r="E589" s="81"/>
      <c r="F589" s="106" t="s">
        <v>622</v>
      </c>
      <c r="G589" s="63">
        <v>8089</v>
      </c>
      <c r="H589" s="63">
        <v>2289</v>
      </c>
      <c r="I589" s="63">
        <v>-452</v>
      </c>
      <c r="J589" s="63">
        <v>0</v>
      </c>
      <c r="K589" s="63">
        <v>128</v>
      </c>
      <c r="L589" s="63">
        <v>0</v>
      </c>
      <c r="M589" s="63">
        <f t="shared" si="156"/>
        <v>10054</v>
      </c>
      <c r="N589" s="117">
        <v>9208.5990476923089</v>
      </c>
    </row>
    <row r="590" spans="1:16" x14ac:dyDescent="0.3">
      <c r="A590" s="101"/>
      <c r="B590" s="96">
        <f t="shared" si="145"/>
        <v>575</v>
      </c>
      <c r="C590" s="81"/>
      <c r="D590" s="96" t="str">
        <f t="shared" si="155"/>
        <v>397</v>
      </c>
      <c r="E590" s="81"/>
      <c r="F590" s="106" t="s">
        <v>623</v>
      </c>
      <c r="G590" s="63">
        <v>38006</v>
      </c>
      <c r="H590" s="63">
        <v>25234</v>
      </c>
      <c r="I590" s="63">
        <v>-5700</v>
      </c>
      <c r="J590" s="63">
        <v>-852</v>
      </c>
      <c r="K590" s="63">
        <v>-2</v>
      </c>
      <c r="L590" s="63">
        <v>0</v>
      </c>
      <c r="M590" s="63">
        <f>SUM(G590,H590,I590,J590,K590,L590)+1</f>
        <v>56687</v>
      </c>
      <c r="N590" s="117">
        <v>47152.137795384617</v>
      </c>
    </row>
    <row r="591" spans="1:16" x14ac:dyDescent="0.3">
      <c r="A591" s="101"/>
      <c r="B591" s="96">
        <f t="shared" si="145"/>
        <v>576</v>
      </c>
      <c r="C591" s="81"/>
      <c r="D591" s="96" t="str">
        <f>LEFT(F591,5)</f>
        <v>398.2</v>
      </c>
      <c r="E591" s="81"/>
      <c r="F591" s="100" t="s">
        <v>624</v>
      </c>
      <c r="G591" s="63">
        <v>3151</v>
      </c>
      <c r="H591" s="63">
        <v>1302</v>
      </c>
      <c r="I591" s="63">
        <v>-96</v>
      </c>
      <c r="J591" s="63">
        <v>-263</v>
      </c>
      <c r="K591" s="63">
        <v>0</v>
      </c>
      <c r="L591" s="63">
        <v>0</v>
      </c>
      <c r="M591" s="63">
        <f>SUM(G591,H591,I591,J591,K591,L591)</f>
        <v>4094</v>
      </c>
      <c r="N591" s="117">
        <v>3656.894792307693</v>
      </c>
    </row>
    <row r="592" spans="1:16" x14ac:dyDescent="0.3">
      <c r="A592" s="101"/>
      <c r="B592" s="96">
        <f t="shared" si="145"/>
        <v>577</v>
      </c>
      <c r="C592" s="81"/>
      <c r="D592" s="96" t="str">
        <f>LEFT(F592,5)</f>
        <v>399.1</v>
      </c>
      <c r="E592" s="81"/>
      <c r="F592" s="100" t="s">
        <v>625</v>
      </c>
      <c r="G592" s="63">
        <v>1418</v>
      </c>
      <c r="H592" s="63">
        <v>-1</v>
      </c>
      <c r="I592" s="63">
        <v>0</v>
      </c>
      <c r="J592" s="63">
        <v>0</v>
      </c>
      <c r="K592" s="63">
        <v>0</v>
      </c>
      <c r="L592" s="63">
        <v>0</v>
      </c>
      <c r="M592" s="63">
        <f>SUM(G592,H592,I592,J592,K592,L592)</f>
        <v>1417</v>
      </c>
      <c r="N592" s="117">
        <v>1435.9072269230769</v>
      </c>
    </row>
    <row r="593" spans="1:14" x14ac:dyDescent="0.3">
      <c r="A593" s="101"/>
      <c r="B593" s="96">
        <f t="shared" si="145"/>
        <v>578</v>
      </c>
      <c r="C593" s="81"/>
      <c r="D593" s="96"/>
      <c r="E593" s="81"/>
      <c r="F593" s="102" t="s">
        <v>626</v>
      </c>
      <c r="G593" s="63">
        <v>1728</v>
      </c>
      <c r="H593" s="63">
        <v>0</v>
      </c>
      <c r="I593" s="63">
        <v>0</v>
      </c>
      <c r="J593" s="63">
        <v>2235</v>
      </c>
      <c r="K593" s="63">
        <v>53</v>
      </c>
      <c r="L593" s="63">
        <v>0</v>
      </c>
      <c r="M593" s="63">
        <v>345</v>
      </c>
      <c r="N593" s="117">
        <v>2247.3758223079221</v>
      </c>
    </row>
    <row r="594" spans="1:14" x14ac:dyDescent="0.3">
      <c r="A594" s="101"/>
      <c r="B594" s="96">
        <f t="shared" ref="B594:B622" si="157">B593+1</f>
        <v>579</v>
      </c>
      <c r="C594" s="81"/>
      <c r="D594" s="96"/>
      <c r="E594" s="104" t="s">
        <v>690</v>
      </c>
      <c r="F594" s="102"/>
      <c r="G594" s="64">
        <f t="shared" ref="G594:L594" si="158">SUM(G584:G593)</f>
        <v>211912</v>
      </c>
      <c r="H594" s="64">
        <f t="shared" si="158"/>
        <v>67003</v>
      </c>
      <c r="I594" s="64">
        <f t="shared" si="158"/>
        <v>-28745</v>
      </c>
      <c r="J594" s="64">
        <f t="shared" si="158"/>
        <v>287</v>
      </c>
      <c r="K594" s="64">
        <f t="shared" si="158"/>
        <v>8904</v>
      </c>
      <c r="L594" s="64">
        <f t="shared" si="158"/>
        <v>-2333.8030600000102</v>
      </c>
      <c r="M594" s="64">
        <f>SUM(M584:M593)+2</f>
        <v>253359.19693999999</v>
      </c>
      <c r="N594" s="68">
        <f>SUM(N584:N593)+2</f>
        <v>236428.98943461562</v>
      </c>
    </row>
    <row r="595" spans="1:14" x14ac:dyDescent="0.3">
      <c r="A595" s="101"/>
      <c r="B595" s="96">
        <f t="shared" si="157"/>
        <v>580</v>
      </c>
      <c r="C595" s="81"/>
      <c r="D595" s="96"/>
      <c r="E595" s="81"/>
      <c r="F595" s="100"/>
      <c r="G595" s="63"/>
      <c r="H595" s="63"/>
      <c r="I595" s="63"/>
      <c r="J595" s="63"/>
      <c r="K595" s="63"/>
      <c r="L595" s="63"/>
      <c r="M595" s="63"/>
      <c r="N595" s="117"/>
    </row>
    <row r="596" spans="1:14" x14ac:dyDescent="0.3">
      <c r="A596" s="101"/>
      <c r="B596" s="96">
        <f t="shared" si="157"/>
        <v>581</v>
      </c>
      <c r="C596" s="81"/>
      <c r="D596" s="96"/>
      <c r="E596" s="99" t="s">
        <v>691</v>
      </c>
      <c r="F596" s="100"/>
      <c r="G596" s="63"/>
      <c r="H596" s="63"/>
      <c r="I596" s="63"/>
      <c r="J596" s="63"/>
      <c r="K596" s="63"/>
      <c r="L596" s="63"/>
      <c r="M596" s="63"/>
      <c r="N596" s="117"/>
    </row>
    <row r="597" spans="1:14" x14ac:dyDescent="0.3">
      <c r="A597" s="101"/>
      <c r="B597" s="96">
        <f t="shared" si="157"/>
        <v>582</v>
      </c>
      <c r="C597" s="81"/>
      <c r="D597" s="96" t="str">
        <f t="shared" ref="D597:D602" si="159">LEFT(F597,5)</f>
        <v>392.1</v>
      </c>
      <c r="E597" s="81"/>
      <c r="F597" s="100" t="s">
        <v>627</v>
      </c>
      <c r="G597" s="63">
        <v>646</v>
      </c>
      <c r="H597" s="63">
        <v>70</v>
      </c>
      <c r="I597" s="63">
        <v>0</v>
      </c>
      <c r="J597" s="63">
        <v>0</v>
      </c>
      <c r="K597" s="63">
        <v>0</v>
      </c>
      <c r="L597" s="63">
        <v>0</v>
      </c>
      <c r="M597" s="63">
        <f>SUM(G597,H597,I597,J597,K597,L597)</f>
        <v>716</v>
      </c>
      <c r="N597" s="117">
        <v>681.10013000000004</v>
      </c>
    </row>
    <row r="598" spans="1:14" x14ac:dyDescent="0.3">
      <c r="A598" s="101"/>
      <c r="B598" s="96">
        <f t="shared" si="157"/>
        <v>583</v>
      </c>
      <c r="C598" s="81"/>
      <c r="D598" s="96" t="str">
        <f t="shared" si="159"/>
        <v>392.2</v>
      </c>
      <c r="E598" s="81"/>
      <c r="F598" s="100" t="s">
        <v>628</v>
      </c>
      <c r="G598" s="63">
        <v>3619</v>
      </c>
      <c r="H598" s="63">
        <v>-942</v>
      </c>
      <c r="I598" s="63">
        <v>0</v>
      </c>
      <c r="J598" s="63">
        <v>0</v>
      </c>
      <c r="K598" s="63">
        <v>0</v>
      </c>
      <c r="L598" s="63">
        <v>0</v>
      </c>
      <c r="M598" s="63">
        <f>SUM(G598,H598,I598,J598,K598,L598)</f>
        <v>2677</v>
      </c>
      <c r="N598" s="117">
        <v>3148.2081199999989</v>
      </c>
    </row>
    <row r="599" spans="1:14" x14ac:dyDescent="0.3">
      <c r="A599" s="101"/>
      <c r="B599" s="96">
        <f t="shared" si="157"/>
        <v>584</v>
      </c>
      <c r="C599" s="81"/>
      <c r="D599" s="96" t="str">
        <f t="shared" si="159"/>
        <v>392.3</v>
      </c>
      <c r="E599" s="81"/>
      <c r="F599" s="100" t="s">
        <v>629</v>
      </c>
      <c r="G599" s="63">
        <v>2593</v>
      </c>
      <c r="H599" s="63">
        <v>728</v>
      </c>
      <c r="I599" s="63">
        <v>-33</v>
      </c>
      <c r="J599" s="63">
        <v>0</v>
      </c>
      <c r="K599" s="63">
        <v>0</v>
      </c>
      <c r="L599" s="63">
        <v>33</v>
      </c>
      <c r="M599" s="63">
        <f>SUM(G599,H599,I599,J599,K599,L599)</f>
        <v>3321</v>
      </c>
      <c r="N599" s="117">
        <v>2956.7103099999999</v>
      </c>
    </row>
    <row r="600" spans="1:14" x14ac:dyDescent="0.3">
      <c r="A600" s="101"/>
      <c r="B600" s="96">
        <f t="shared" si="157"/>
        <v>585</v>
      </c>
      <c r="C600" s="81"/>
      <c r="D600" s="96" t="str">
        <f t="shared" si="159"/>
        <v>392.4</v>
      </c>
      <c r="E600" s="81"/>
      <c r="F600" s="100" t="s">
        <v>630</v>
      </c>
      <c r="G600" s="63">
        <v>-1862</v>
      </c>
      <c r="H600" s="63">
        <v>2436</v>
      </c>
      <c r="I600" s="63">
        <v>-285</v>
      </c>
      <c r="J600" s="63">
        <v>0</v>
      </c>
      <c r="K600" s="63">
        <v>55</v>
      </c>
      <c r="L600" s="63">
        <v>0</v>
      </c>
      <c r="M600" s="63">
        <f>SUM(G600,H600,I600,J600,K600,L600)</f>
        <v>344</v>
      </c>
      <c r="N600" s="117">
        <v>-661.82684538461535</v>
      </c>
    </row>
    <row r="601" spans="1:14" x14ac:dyDescent="0.3">
      <c r="A601" s="101"/>
      <c r="B601" s="96">
        <f t="shared" si="157"/>
        <v>586</v>
      </c>
      <c r="C601" s="81"/>
      <c r="D601" s="96" t="str">
        <f t="shared" si="159"/>
        <v>392.5</v>
      </c>
      <c r="E601" s="81"/>
      <c r="F601" s="100" t="s">
        <v>631</v>
      </c>
      <c r="G601" s="63">
        <v>545</v>
      </c>
      <c r="H601" s="63">
        <v>1072</v>
      </c>
      <c r="I601" s="63">
        <v>-303</v>
      </c>
      <c r="J601" s="63">
        <v>0</v>
      </c>
      <c r="K601" s="63">
        <v>92</v>
      </c>
      <c r="L601" s="63">
        <v>0</v>
      </c>
      <c r="M601" s="63">
        <f>SUM(G601,H601,I601,J601,K601,L601)+1</f>
        <v>1407</v>
      </c>
      <c r="N601" s="117">
        <v>1060.4650584615385</v>
      </c>
    </row>
    <row r="602" spans="1:14" x14ac:dyDescent="0.3">
      <c r="A602" s="105"/>
      <c r="B602" s="96">
        <f t="shared" si="157"/>
        <v>587</v>
      </c>
      <c r="C602" s="81"/>
      <c r="D602" s="96" t="str">
        <f t="shared" si="159"/>
        <v>392.7</v>
      </c>
      <c r="E602" s="81"/>
      <c r="F602" s="100" t="s">
        <v>632</v>
      </c>
      <c r="G602" s="63">
        <v>-3</v>
      </c>
      <c r="H602" s="63">
        <v>0</v>
      </c>
      <c r="I602" s="63">
        <v>0</v>
      </c>
      <c r="J602" s="63">
        <v>0</v>
      </c>
      <c r="K602" s="63">
        <v>0</v>
      </c>
      <c r="L602" s="63">
        <v>0</v>
      </c>
      <c r="M602" s="63">
        <f>SUM(G602,H602,I602,J602,K602,L602)</f>
        <v>-3</v>
      </c>
      <c r="N602" s="117">
        <v>-3.055979999999999</v>
      </c>
    </row>
    <row r="603" spans="1:14" x14ac:dyDescent="0.3">
      <c r="A603" s="101"/>
      <c r="B603" s="96">
        <f t="shared" si="157"/>
        <v>588</v>
      </c>
      <c r="C603" s="81"/>
      <c r="D603" s="96"/>
      <c r="E603" s="99" t="s">
        <v>692</v>
      </c>
      <c r="F603" s="100"/>
      <c r="G603" s="64">
        <f t="shared" ref="G603:N603" si="160">SUM(G597:G602)</f>
        <v>5538</v>
      </c>
      <c r="H603" s="64">
        <f t="shared" si="160"/>
        <v>3364</v>
      </c>
      <c r="I603" s="64">
        <f t="shared" si="160"/>
        <v>-621</v>
      </c>
      <c r="J603" s="64">
        <f t="shared" si="160"/>
        <v>0</v>
      </c>
      <c r="K603" s="64">
        <f t="shared" si="160"/>
        <v>147</v>
      </c>
      <c r="L603" s="64">
        <f t="shared" si="160"/>
        <v>33</v>
      </c>
      <c r="M603" s="64">
        <f t="shared" si="160"/>
        <v>8462</v>
      </c>
      <c r="N603" s="119">
        <f t="shared" si="160"/>
        <v>7181.600793076921</v>
      </c>
    </row>
    <row r="604" spans="1:14" x14ac:dyDescent="0.3">
      <c r="A604" s="101"/>
      <c r="B604" s="96">
        <f t="shared" si="157"/>
        <v>589</v>
      </c>
      <c r="C604" s="81"/>
      <c r="D604" s="96"/>
      <c r="E604" s="99"/>
      <c r="F604" s="100"/>
      <c r="G604" s="63"/>
      <c r="H604" s="63"/>
      <c r="I604" s="63"/>
      <c r="J604" s="63"/>
      <c r="K604" s="63"/>
      <c r="L604" s="63"/>
      <c r="M604" s="63"/>
      <c r="N604" s="121"/>
    </row>
    <row r="605" spans="1:14" x14ac:dyDescent="0.3">
      <c r="A605" s="101"/>
      <c r="B605" s="96">
        <f t="shared" si="157"/>
        <v>590</v>
      </c>
      <c r="C605" s="81"/>
      <c r="D605" s="96"/>
      <c r="E605" s="104" t="s">
        <v>690</v>
      </c>
      <c r="F605" s="102"/>
      <c r="G605" s="64">
        <f>G594+G603+G581</f>
        <v>217605</v>
      </c>
      <c r="H605" s="64">
        <f t="shared" ref="H605:M605" si="161">H594+H603+H581</f>
        <v>70657</v>
      </c>
      <c r="I605" s="64">
        <f t="shared" si="161"/>
        <v>-29366</v>
      </c>
      <c r="J605" s="64">
        <f t="shared" si="161"/>
        <v>287</v>
      </c>
      <c r="K605" s="64">
        <f t="shared" si="161"/>
        <v>9051</v>
      </c>
      <c r="L605" s="64">
        <f t="shared" si="161"/>
        <v>-2300.8030600000102</v>
      </c>
      <c r="M605" s="64">
        <f t="shared" si="161"/>
        <v>262266.19693999999</v>
      </c>
      <c r="N605" s="68">
        <f>SUM(N595:N604)+2</f>
        <v>14365.201586153842</v>
      </c>
    </row>
    <row r="606" spans="1:14" x14ac:dyDescent="0.3">
      <c r="A606" s="101"/>
      <c r="B606" s="96">
        <f t="shared" si="157"/>
        <v>591</v>
      </c>
      <c r="C606" s="81"/>
      <c r="D606" s="96"/>
      <c r="E606" s="104"/>
      <c r="F606" s="102"/>
      <c r="G606" s="63"/>
      <c r="H606" s="63"/>
      <c r="I606" s="63"/>
      <c r="J606" s="63"/>
      <c r="K606" s="63"/>
      <c r="L606" s="63"/>
      <c r="M606" s="63"/>
      <c r="N606" s="117"/>
    </row>
    <row r="607" spans="1:14" x14ac:dyDescent="0.3">
      <c r="A607" s="101"/>
      <c r="B607" s="96">
        <f t="shared" si="157"/>
        <v>592</v>
      </c>
      <c r="C607" s="81"/>
      <c r="D607" s="96"/>
      <c r="E607" s="81"/>
      <c r="F607" s="100"/>
      <c r="G607" s="63"/>
      <c r="H607" s="63"/>
      <c r="I607" s="63"/>
      <c r="J607" s="63"/>
      <c r="K607" s="63"/>
      <c r="L607" s="63"/>
      <c r="M607" s="63"/>
      <c r="N607" s="117"/>
    </row>
    <row r="608" spans="1:14" x14ac:dyDescent="0.3">
      <c r="A608" s="101"/>
      <c r="B608" s="96">
        <f t="shared" si="157"/>
        <v>593</v>
      </c>
      <c r="C608" s="81"/>
      <c r="D608" s="96"/>
      <c r="E608" s="99" t="s">
        <v>633</v>
      </c>
      <c r="F608" s="100"/>
      <c r="G608" s="64">
        <f t="shared" ref="G608:M608" si="162">+G578+G559+G545+G114+G97+G605</f>
        <v>6121522</v>
      </c>
      <c r="H608" s="64">
        <f t="shared" si="162"/>
        <v>906917.55</v>
      </c>
      <c r="I608" s="64">
        <f t="shared" si="162"/>
        <v>-192174</v>
      </c>
      <c r="J608" s="64">
        <f t="shared" si="162"/>
        <v>-218833.53399999999</v>
      </c>
      <c r="K608" s="64">
        <f t="shared" si="162"/>
        <v>27192</v>
      </c>
      <c r="L608" s="64">
        <f t="shared" si="162"/>
        <v>-3189.3030600000102</v>
      </c>
      <c r="M608" s="64">
        <f t="shared" si="162"/>
        <v>6637821.71294</v>
      </c>
      <c r="N608" s="119">
        <v>6413762.7378907688</v>
      </c>
    </row>
    <row r="609" spans="1:14" x14ac:dyDescent="0.3">
      <c r="A609" s="101"/>
      <c r="B609" s="96">
        <f t="shared" si="157"/>
        <v>594</v>
      </c>
      <c r="C609" s="81"/>
      <c r="D609" s="96"/>
      <c r="E609" s="81"/>
      <c r="F609" s="100"/>
      <c r="G609" s="63"/>
      <c r="H609" s="63"/>
      <c r="I609" s="63"/>
      <c r="J609" s="63"/>
      <c r="K609" s="63"/>
      <c r="L609" s="63"/>
      <c r="M609" s="63"/>
      <c r="N609" s="117"/>
    </row>
    <row r="610" spans="1:14" x14ac:dyDescent="0.3">
      <c r="A610" s="101"/>
      <c r="B610" s="96">
        <f t="shared" si="157"/>
        <v>595</v>
      </c>
      <c r="C610" s="81"/>
      <c r="D610" s="96"/>
      <c r="E610" s="81"/>
      <c r="F610" s="100"/>
      <c r="G610" s="63"/>
      <c r="H610" s="63"/>
      <c r="I610" s="63"/>
      <c r="J610" s="63"/>
      <c r="K610" s="63"/>
      <c r="L610" s="63"/>
      <c r="M610" s="63"/>
      <c r="N610" s="117"/>
    </row>
    <row r="611" spans="1:14" x14ac:dyDescent="0.3">
      <c r="A611" s="101"/>
      <c r="B611" s="96">
        <f t="shared" si="157"/>
        <v>596</v>
      </c>
      <c r="C611" s="81"/>
      <c r="D611" s="96"/>
      <c r="E611" s="81"/>
      <c r="F611" s="100"/>
      <c r="G611" s="63"/>
      <c r="H611" s="63"/>
      <c r="I611" s="63"/>
      <c r="J611" s="63"/>
      <c r="K611" s="63"/>
      <c r="L611" s="63"/>
      <c r="M611" s="63"/>
      <c r="N611" s="117"/>
    </row>
    <row r="612" spans="1:14" x14ac:dyDescent="0.3">
      <c r="A612" s="101"/>
      <c r="B612" s="96">
        <f t="shared" si="157"/>
        <v>597</v>
      </c>
      <c r="C612" s="81"/>
      <c r="D612" s="96"/>
      <c r="E612" s="99" t="s">
        <v>693</v>
      </c>
      <c r="F612" s="100"/>
      <c r="G612" s="63"/>
      <c r="H612" s="63"/>
      <c r="I612" s="63"/>
      <c r="J612" s="63"/>
      <c r="K612" s="63"/>
      <c r="L612" s="63"/>
      <c r="M612" s="63"/>
      <c r="N612" s="117"/>
    </row>
    <row r="613" spans="1:14" x14ac:dyDescent="0.3">
      <c r="A613" s="101"/>
      <c r="B613" s="96">
        <f t="shared" si="157"/>
        <v>598</v>
      </c>
      <c r="C613" s="81"/>
      <c r="D613" s="96" t="str">
        <f>LEFT(F613,3)</f>
        <v>302</v>
      </c>
      <c r="E613" s="81"/>
      <c r="F613" s="100" t="s">
        <v>634</v>
      </c>
      <c r="G613" s="63">
        <v>5131</v>
      </c>
      <c r="H613" s="63">
        <v>282</v>
      </c>
      <c r="I613" s="63">
        <v>0</v>
      </c>
      <c r="J613" s="63">
        <v>0</v>
      </c>
      <c r="K613" s="63">
        <v>0</v>
      </c>
      <c r="L613" s="63">
        <v>0</v>
      </c>
      <c r="M613" s="63">
        <f>SUM(G613,H613,I613,J613,K613,L613)</f>
        <v>5413</v>
      </c>
      <c r="N613" s="118">
        <v>5271.6683200000007</v>
      </c>
    </row>
    <row r="614" spans="1:14" x14ac:dyDescent="0.3">
      <c r="A614" s="101"/>
      <c r="B614" s="96">
        <f t="shared" si="157"/>
        <v>599</v>
      </c>
      <c r="C614" s="81"/>
      <c r="D614" s="96" t="str">
        <f>LEFT(F614,3)</f>
        <v>303</v>
      </c>
      <c r="E614" s="81"/>
      <c r="F614" s="106" t="s">
        <v>635</v>
      </c>
      <c r="G614" s="63">
        <v>2820</v>
      </c>
      <c r="H614" s="63">
        <v>2399</v>
      </c>
      <c r="I614" s="63">
        <v>0</v>
      </c>
      <c r="J614" s="63">
        <v>0</v>
      </c>
      <c r="K614" s="63">
        <v>0</v>
      </c>
      <c r="L614" s="63">
        <v>0</v>
      </c>
      <c r="M614" s="63">
        <f>SUM(G614,H614,I614,J614,K614,L614)</f>
        <v>5219</v>
      </c>
      <c r="N614" s="118">
        <v>3966.9578953846162</v>
      </c>
    </row>
    <row r="615" spans="1:14" x14ac:dyDescent="0.3">
      <c r="A615" s="101"/>
      <c r="B615" s="96">
        <f t="shared" si="157"/>
        <v>600</v>
      </c>
      <c r="C615" s="81"/>
      <c r="D615" s="96" t="str">
        <f>LEFT(F615,3)</f>
        <v>303</v>
      </c>
      <c r="E615" s="81"/>
      <c r="F615" s="106" t="s">
        <v>636</v>
      </c>
      <c r="G615" s="63">
        <v>168685</v>
      </c>
      <c r="H615" s="63">
        <v>26256</v>
      </c>
      <c r="I615" s="63">
        <v>-15886</v>
      </c>
      <c r="J615" s="63">
        <v>0</v>
      </c>
      <c r="K615" s="63">
        <v>266</v>
      </c>
      <c r="L615" s="63">
        <v>-266</v>
      </c>
      <c r="M615" s="63">
        <f>SUM(G615,H615,I615,J615,K615,L615)+1</f>
        <v>179056</v>
      </c>
      <c r="N615" s="118">
        <v>177656.69135615387</v>
      </c>
    </row>
    <row r="616" spans="1:14" x14ac:dyDescent="0.3">
      <c r="A616" s="101"/>
      <c r="B616" s="96">
        <f t="shared" si="157"/>
        <v>601</v>
      </c>
      <c r="C616" s="81"/>
      <c r="D616" s="96" t="str">
        <f>LEFT(F616,5)</f>
        <v>303.1</v>
      </c>
      <c r="E616" s="81"/>
      <c r="F616" s="106" t="s">
        <v>637</v>
      </c>
      <c r="G616" s="63">
        <v>28006</v>
      </c>
      <c r="H616" s="63">
        <v>6378</v>
      </c>
      <c r="I616" s="63">
        <v>0</v>
      </c>
      <c r="J616" s="63">
        <v>0</v>
      </c>
      <c r="K616" s="63">
        <v>0</v>
      </c>
      <c r="L616" s="63">
        <v>0</v>
      </c>
      <c r="M616" s="63">
        <f>SUM(G616,H616,I616,J616,K616,L616)</f>
        <v>34384</v>
      </c>
      <c r="N616" s="118">
        <v>30840.185929230767</v>
      </c>
    </row>
    <row r="617" spans="1:14" x14ac:dyDescent="0.3">
      <c r="A617" s="101"/>
      <c r="B617" s="96">
        <f t="shared" si="157"/>
        <v>602</v>
      </c>
      <c r="C617" s="81"/>
      <c r="D617" s="96" t="str">
        <f>LEFT(F617,5)</f>
        <v>303.1</v>
      </c>
      <c r="E617" s="81"/>
      <c r="F617" s="106" t="s">
        <v>638</v>
      </c>
      <c r="G617" s="63">
        <v>6280</v>
      </c>
      <c r="H617" s="63">
        <v>6015</v>
      </c>
      <c r="I617" s="63">
        <v>0</v>
      </c>
      <c r="J617" s="63">
        <v>0</v>
      </c>
      <c r="K617" s="63">
        <v>0</v>
      </c>
      <c r="L617" s="63">
        <v>0</v>
      </c>
      <c r="M617" s="63">
        <f>SUM(G617,H617,I617,J617,K617,L617)</f>
        <v>12295</v>
      </c>
      <c r="N617" s="118">
        <v>9287.8906015384619</v>
      </c>
    </row>
    <row r="618" spans="1:14" x14ac:dyDescent="0.3">
      <c r="A618" s="101"/>
      <c r="B618" s="96">
        <f t="shared" si="157"/>
        <v>603</v>
      </c>
      <c r="C618" s="81"/>
      <c r="D618" s="96"/>
      <c r="E618" s="99" t="s">
        <v>694</v>
      </c>
      <c r="F618" s="100"/>
      <c r="G618" s="64">
        <f t="shared" ref="G618:N618" si="163">SUM(G613:G617)</f>
        <v>210922</v>
      </c>
      <c r="H618" s="64">
        <f t="shared" si="163"/>
        <v>41330</v>
      </c>
      <c r="I618" s="64">
        <f t="shared" si="163"/>
        <v>-15886</v>
      </c>
      <c r="J618" s="64">
        <f t="shared" si="163"/>
        <v>0</v>
      </c>
      <c r="K618" s="64">
        <f t="shared" si="163"/>
        <v>266</v>
      </c>
      <c r="L618" s="64">
        <f t="shared" si="163"/>
        <v>-266</v>
      </c>
      <c r="M618" s="64">
        <f t="shared" si="163"/>
        <v>236367</v>
      </c>
      <c r="N618" s="119">
        <f t="shared" si="163"/>
        <v>227023.39410230771</v>
      </c>
    </row>
    <row r="619" spans="1:14" x14ac:dyDescent="0.3">
      <c r="A619" s="105"/>
      <c r="B619" s="96">
        <f t="shared" si="157"/>
        <v>604</v>
      </c>
      <c r="C619" s="81"/>
      <c r="D619" s="96"/>
      <c r="E619" s="81"/>
      <c r="F619" s="100"/>
      <c r="G619" s="63"/>
      <c r="H619" s="63"/>
      <c r="I619" s="63"/>
      <c r="J619" s="63"/>
      <c r="K619" s="63"/>
      <c r="L619" s="63"/>
      <c r="M619" s="63"/>
      <c r="N619" s="117"/>
    </row>
    <row r="620" spans="1:14" x14ac:dyDescent="0.3">
      <c r="A620" s="101"/>
      <c r="B620" s="96">
        <f t="shared" si="157"/>
        <v>605</v>
      </c>
      <c r="C620" s="81"/>
      <c r="D620" s="96"/>
      <c r="E620" s="81"/>
      <c r="F620" s="100" t="s">
        <v>639</v>
      </c>
      <c r="G620" s="63">
        <v>7251.61355</v>
      </c>
      <c r="H620" s="63">
        <v>880.33764000000099</v>
      </c>
      <c r="I620" s="63">
        <v>0</v>
      </c>
      <c r="J620" s="63">
        <v>0</v>
      </c>
      <c r="K620" s="63">
        <v>0</v>
      </c>
      <c r="L620" s="63">
        <v>0</v>
      </c>
      <c r="M620" s="63">
        <f>SUM(G620:L620)</f>
        <v>8131.9511900000007</v>
      </c>
      <c r="N620" s="118">
        <v>7691.7823699999999</v>
      </c>
    </row>
    <row r="621" spans="1:14" x14ac:dyDescent="0.3">
      <c r="A621" s="111"/>
      <c r="B621" s="96">
        <f t="shared" si="157"/>
        <v>606</v>
      </c>
      <c r="C621" s="81"/>
      <c r="D621" s="96"/>
      <c r="E621" s="81"/>
      <c r="G621" s="63"/>
      <c r="H621" s="63"/>
      <c r="I621" s="63"/>
      <c r="J621" s="63"/>
      <c r="K621" s="63"/>
      <c r="L621" s="63"/>
      <c r="M621" s="63"/>
      <c r="N621" s="117"/>
    </row>
    <row r="622" spans="1:14" x14ac:dyDescent="0.3">
      <c r="A622" s="111"/>
      <c r="B622" s="96">
        <f t="shared" si="157"/>
        <v>607</v>
      </c>
      <c r="C622" s="81"/>
      <c r="D622" s="125" t="s">
        <v>695</v>
      </c>
      <c r="E622" s="125"/>
      <c r="F622" s="125"/>
      <c r="G622" s="116">
        <f t="shared" ref="G622:N622" si="164">G608+G618+G620</f>
        <v>6339695.6135499999</v>
      </c>
      <c r="H622" s="116">
        <f t="shared" si="164"/>
        <v>949127.88764000009</v>
      </c>
      <c r="I622" s="116">
        <f t="shared" si="164"/>
        <v>-208060</v>
      </c>
      <c r="J622" s="116">
        <f t="shared" si="164"/>
        <v>-218833.53399999999</v>
      </c>
      <c r="K622" s="116">
        <f t="shared" si="164"/>
        <v>27458</v>
      </c>
      <c r="L622" s="116">
        <f t="shared" si="164"/>
        <v>-3455.3030600000102</v>
      </c>
      <c r="M622" s="116">
        <f t="shared" si="164"/>
        <v>6882320.6641300004</v>
      </c>
      <c r="N622" s="116">
        <f t="shared" si="164"/>
        <v>6648477.9143630769</v>
      </c>
    </row>
    <row r="623" spans="1:14" x14ac:dyDescent="0.3">
      <c r="A623" s="69"/>
      <c r="B623" s="60"/>
      <c r="D623" s="60"/>
      <c r="F623" s="70"/>
      <c r="G623" s="65"/>
      <c r="H623" s="71"/>
      <c r="I623" s="71"/>
      <c r="J623" s="71"/>
      <c r="K623" s="71"/>
      <c r="L623" s="71"/>
      <c r="M623" s="65"/>
    </row>
    <row r="624" spans="1:14" x14ac:dyDescent="0.3">
      <c r="A624" s="69"/>
      <c r="B624" s="60"/>
      <c r="D624" s="126"/>
      <c r="G624" s="65"/>
      <c r="H624" s="71"/>
      <c r="I624" s="71"/>
      <c r="J624" s="71"/>
      <c r="K624" s="71"/>
      <c r="L624" s="71"/>
      <c r="M624" s="65"/>
    </row>
    <row r="625" spans="1:21" x14ac:dyDescent="0.3">
      <c r="A625" s="69"/>
      <c r="B625" s="60"/>
      <c r="D625" s="60"/>
      <c r="G625" s="65"/>
      <c r="H625" s="71"/>
      <c r="I625" s="71"/>
      <c r="J625" s="71"/>
      <c r="K625" s="71"/>
      <c r="L625" s="71"/>
      <c r="M625" s="65"/>
    </row>
    <row r="626" spans="1:21" x14ac:dyDescent="0.3">
      <c r="A626" s="69"/>
      <c r="B626" s="60"/>
      <c r="D626" s="60"/>
      <c r="G626" s="65"/>
      <c r="H626" s="71"/>
      <c r="I626" s="71"/>
      <c r="J626" s="71"/>
      <c r="K626" s="71"/>
      <c r="L626" s="71"/>
      <c r="M626" s="65"/>
    </row>
    <row r="627" spans="1:21" x14ac:dyDescent="0.3">
      <c r="A627" s="69"/>
      <c r="B627" s="60"/>
      <c r="D627" s="60"/>
      <c r="G627" s="71"/>
      <c r="H627" s="127" t="s">
        <v>647</v>
      </c>
      <c r="I627" s="128" t="s" vm="1">
        <v>648</v>
      </c>
      <c r="J627" s="73"/>
      <c r="K627" s="73"/>
      <c r="L627" s="71"/>
      <c r="M627" s="71"/>
    </row>
    <row r="628" spans="1:21" x14ac:dyDescent="0.3">
      <c r="A628" s="69"/>
      <c r="B628" s="60"/>
      <c r="D628" s="60"/>
      <c r="G628" s="72"/>
      <c r="H628" s="127" t="s">
        <v>649</v>
      </c>
      <c r="I628" s="128" t="s" vm="2">
        <v>650</v>
      </c>
      <c r="J628" s="73"/>
      <c r="K628" s="73"/>
      <c r="L628" s="73"/>
      <c r="M628" s="73"/>
      <c r="N628" s="73"/>
      <c r="O628" s="73"/>
      <c r="P628" s="73"/>
      <c r="Q628" s="73"/>
      <c r="R628" s="74"/>
    </row>
    <row r="629" spans="1:21" x14ac:dyDescent="0.3">
      <c r="A629" s="69"/>
      <c r="B629" s="60"/>
      <c r="D629" s="60"/>
      <c r="G629" s="72"/>
      <c r="H629" s="75"/>
      <c r="I629" s="76"/>
      <c r="J629" s="73"/>
      <c r="K629" s="73"/>
      <c r="L629" s="73"/>
      <c r="M629" s="73"/>
      <c r="N629" s="73"/>
      <c r="O629" s="73"/>
      <c r="P629" s="73"/>
      <c r="Q629" s="73"/>
      <c r="R629" s="74"/>
    </row>
    <row r="630" spans="1:21" x14ac:dyDescent="0.3">
      <c r="A630" s="69"/>
      <c r="B630" s="60"/>
      <c r="D630" s="60"/>
      <c r="G630" s="75"/>
      <c r="H630" s="127" t="s">
        <v>651</v>
      </c>
      <c r="I630" s="127" t="s">
        <v>652</v>
      </c>
      <c r="J630" s="128"/>
      <c r="K630"/>
      <c r="L630" s="73"/>
      <c r="M630" s="73"/>
      <c r="N630" s="73"/>
      <c r="O630" s="73"/>
      <c r="P630" s="73"/>
      <c r="Q630" s="73"/>
      <c r="R630" s="73"/>
      <c r="S630" s="73"/>
      <c r="T630" s="73"/>
      <c r="U630" s="74"/>
    </row>
    <row r="631" spans="1:21" x14ac:dyDescent="0.3">
      <c r="A631" s="69"/>
      <c r="B631" s="60"/>
      <c r="D631" s="60"/>
      <c r="G631"/>
      <c r="H631" s="127" t="s">
        <v>653</v>
      </c>
      <c r="I631" s="128" t="s">
        <v>654</v>
      </c>
      <c r="J631" s="128" t="s">
        <v>655</v>
      </c>
      <c r="K631"/>
      <c r="L631"/>
      <c r="M631"/>
      <c r="N631"/>
      <c r="O631"/>
      <c r="P631"/>
      <c r="Q631"/>
      <c r="R631"/>
      <c r="S631"/>
      <c r="T631"/>
      <c r="U631"/>
    </row>
    <row r="632" spans="1:21" x14ac:dyDescent="0.3">
      <c r="A632" s="69"/>
      <c r="B632" s="60"/>
      <c r="D632" s="60"/>
      <c r="G632"/>
      <c r="H632" s="132" t="s">
        <v>657</v>
      </c>
      <c r="I632" s="131">
        <v>-5771054402.3199997</v>
      </c>
      <c r="J632" s="131">
        <v>-6463011398.8599997</v>
      </c>
      <c r="K632"/>
      <c r="L632"/>
      <c r="M632"/>
      <c r="N632"/>
      <c r="O632"/>
      <c r="P632"/>
      <c r="Q632"/>
      <c r="R632"/>
      <c r="S632"/>
      <c r="T632"/>
      <c r="U632"/>
    </row>
    <row r="633" spans="1:21" x14ac:dyDescent="0.3">
      <c r="A633" s="69"/>
      <c r="B633" s="60"/>
      <c r="D633" s="60"/>
      <c r="G633"/>
      <c r="H633" s="132" t="s">
        <v>658</v>
      </c>
      <c r="I633" s="131">
        <v>-322058749.00999999</v>
      </c>
      <c r="J633" s="131">
        <v>-290856586.5</v>
      </c>
      <c r="K633"/>
      <c r="L633"/>
      <c r="M633"/>
      <c r="N633"/>
      <c r="O633"/>
      <c r="P633"/>
      <c r="Q633"/>
      <c r="R633"/>
      <c r="S633"/>
      <c r="T633"/>
      <c r="U633"/>
    </row>
    <row r="634" spans="1:21" x14ac:dyDescent="0.3">
      <c r="A634" s="69"/>
      <c r="B634" s="60"/>
      <c r="D634" s="60"/>
      <c r="G634"/>
      <c r="H634" s="132" t="s">
        <v>659</v>
      </c>
      <c r="I634" s="131">
        <v>-1682762</v>
      </c>
      <c r="J634" s="131">
        <v>-1682762</v>
      </c>
      <c r="K634"/>
      <c r="L634"/>
      <c r="M634"/>
      <c r="N634"/>
      <c r="O634"/>
      <c r="P634"/>
      <c r="Q634"/>
      <c r="R634"/>
      <c r="S634"/>
      <c r="T634"/>
      <c r="U634"/>
    </row>
    <row r="635" spans="1:21" x14ac:dyDescent="0.3">
      <c r="A635" s="77"/>
      <c r="B635" s="60"/>
      <c r="D635" s="60"/>
      <c r="G635"/>
      <c r="H635" s="132" t="s">
        <v>660</v>
      </c>
      <c r="I635" s="131">
        <v>-24601329.84</v>
      </c>
      <c r="J635" s="131">
        <v>-19250796.239999998</v>
      </c>
      <c r="K635"/>
      <c r="L635"/>
      <c r="M635" s="78"/>
      <c r="N635"/>
      <c r="O635"/>
      <c r="P635"/>
      <c r="Q635"/>
      <c r="R635"/>
      <c r="S635"/>
      <c r="T635"/>
      <c r="U635"/>
    </row>
    <row r="636" spans="1:21" x14ac:dyDescent="0.3">
      <c r="A636" s="79"/>
      <c r="B636" s="60"/>
      <c r="D636" s="60"/>
      <c r="G636"/>
      <c r="H636" s="132" t="s">
        <v>661</v>
      </c>
      <c r="I636" s="131">
        <v>-23354011</v>
      </c>
      <c r="J636" s="131">
        <v>-23354011</v>
      </c>
      <c r="K636"/>
      <c r="L636"/>
      <c r="M636"/>
      <c r="N636"/>
      <c r="O636"/>
      <c r="P636"/>
      <c r="Q636"/>
      <c r="R636"/>
      <c r="S636"/>
      <c r="T636"/>
      <c r="U636"/>
    </row>
    <row r="637" spans="1:21" x14ac:dyDescent="0.3">
      <c r="A637" s="79"/>
      <c r="B637" s="60"/>
      <c r="D637" s="60"/>
      <c r="G637"/>
      <c r="H637" s="132" t="s">
        <v>662</v>
      </c>
      <c r="I637" s="131">
        <v>-406957.1</v>
      </c>
      <c r="J637" s="131">
        <v>-406957.1</v>
      </c>
      <c r="K637"/>
      <c r="L637"/>
      <c r="M637"/>
      <c r="N637"/>
      <c r="O637"/>
      <c r="P637"/>
      <c r="Q637"/>
      <c r="R637"/>
      <c r="S637"/>
      <c r="T637"/>
      <c r="U637"/>
    </row>
    <row r="638" spans="1:21" x14ac:dyDescent="0.3">
      <c r="A638" s="79"/>
      <c r="B638" s="60"/>
      <c r="D638" s="60"/>
      <c r="G638"/>
      <c r="H638" s="132" t="s">
        <v>663</v>
      </c>
      <c r="I638" s="131">
        <v>-162980100.36000001</v>
      </c>
      <c r="J638" s="131">
        <v>-182588755.75999999</v>
      </c>
      <c r="K638"/>
      <c r="L638"/>
      <c r="M638"/>
      <c r="N638"/>
      <c r="O638"/>
      <c r="P638"/>
      <c r="Q638"/>
      <c r="R638"/>
      <c r="S638"/>
      <c r="T638"/>
      <c r="U638"/>
    </row>
    <row r="639" spans="1:21" x14ac:dyDescent="0.3">
      <c r="A639" s="79"/>
      <c r="B639" s="60"/>
      <c r="D639" s="60"/>
      <c r="G639"/>
      <c r="H639" s="132" t="s">
        <v>664</v>
      </c>
      <c r="I639" s="131">
        <v>591381</v>
      </c>
      <c r="J639" s="131">
        <v>637977</v>
      </c>
      <c r="K639"/>
      <c r="L639"/>
      <c r="M639"/>
      <c r="N639"/>
      <c r="O639"/>
      <c r="P639"/>
      <c r="Q639"/>
      <c r="R639"/>
      <c r="S639"/>
      <c r="T639"/>
      <c r="U639"/>
    </row>
    <row r="640" spans="1:21" x14ac:dyDescent="0.3">
      <c r="A640" s="79"/>
      <c r="B640" s="60"/>
      <c r="D640" s="60"/>
      <c r="G640"/>
      <c r="H640" s="132" t="s">
        <v>665</v>
      </c>
      <c r="I640" s="131">
        <v>-171490625.641</v>
      </c>
      <c r="J640" s="131">
        <v>-139968218.41100001</v>
      </c>
      <c r="K640"/>
      <c r="L640"/>
      <c r="M640"/>
      <c r="N640"/>
      <c r="O640"/>
      <c r="P640"/>
      <c r="Q640"/>
      <c r="R640"/>
      <c r="S640"/>
      <c r="T640"/>
      <c r="U640"/>
    </row>
    <row r="641" spans="1:21" x14ac:dyDescent="0.3">
      <c r="A641" s="79"/>
      <c r="B641" s="60"/>
      <c r="D641" s="60"/>
      <c r="G641"/>
      <c r="H641" s="132" t="s">
        <v>666</v>
      </c>
      <c r="I641" s="131">
        <v>369709788.27999997</v>
      </c>
      <c r="J641" s="131">
        <v>499420279.52999997</v>
      </c>
      <c r="K641"/>
      <c r="L641"/>
      <c r="M641"/>
      <c r="N641"/>
      <c r="O641"/>
      <c r="P641"/>
      <c r="Q641"/>
      <c r="R641"/>
      <c r="S641"/>
      <c r="T641"/>
      <c r="U641"/>
    </row>
    <row r="642" spans="1:21" x14ac:dyDescent="0.3">
      <c r="A642" s="79"/>
      <c r="B642" s="60"/>
      <c r="D642" s="60"/>
      <c r="G642"/>
      <c r="H642" s="132" t="s">
        <v>667</v>
      </c>
      <c r="I642" s="131">
        <v>0</v>
      </c>
      <c r="J642" s="131">
        <v>0</v>
      </c>
      <c r="K642"/>
      <c r="L642"/>
      <c r="M642"/>
      <c r="N642"/>
      <c r="O642"/>
      <c r="P642"/>
      <c r="Q642"/>
      <c r="R642"/>
      <c r="S642"/>
      <c r="T642"/>
      <c r="U642"/>
    </row>
    <row r="643" spans="1:21" x14ac:dyDescent="0.3">
      <c r="A643" s="79"/>
      <c r="B643" s="60"/>
      <c r="D643" s="60"/>
      <c r="G643"/>
      <c r="H643" s="132" t="s">
        <v>668</v>
      </c>
      <c r="I643" s="131">
        <v>-210915237.47</v>
      </c>
      <c r="J643" s="131">
        <v>-236359383.66999999</v>
      </c>
      <c r="K643"/>
      <c r="L643"/>
      <c r="M643"/>
      <c r="N643"/>
      <c r="O643"/>
      <c r="P643"/>
      <c r="Q643"/>
      <c r="R643"/>
      <c r="S643"/>
      <c r="T643"/>
      <c r="U643"/>
    </row>
    <row r="644" spans="1:21" x14ac:dyDescent="0.3">
      <c r="A644" s="79"/>
      <c r="B644" s="60"/>
      <c r="D644" s="60"/>
      <c r="G644"/>
      <c r="H644" s="132" t="s">
        <v>669</v>
      </c>
      <c r="I644" s="131">
        <v>-4149505.39</v>
      </c>
      <c r="J644" s="131">
        <v>-5994936.0199999996</v>
      </c>
      <c r="K644"/>
      <c r="L644"/>
      <c r="M644"/>
      <c r="N644"/>
      <c r="O644"/>
      <c r="P644"/>
      <c r="Q644"/>
      <c r="R644"/>
      <c r="S644"/>
      <c r="T644"/>
      <c r="U644"/>
    </row>
    <row r="645" spans="1:21" x14ac:dyDescent="0.3">
      <c r="A645" s="77"/>
      <c r="B645" s="60"/>
      <c r="D645" s="60"/>
      <c r="G645"/>
      <c r="H645" s="132" t="s">
        <v>670</v>
      </c>
      <c r="I645" s="131">
        <v>-7546604.4900000002</v>
      </c>
      <c r="J645" s="131">
        <v>-8357324.3099999996</v>
      </c>
      <c r="K645"/>
      <c r="L645"/>
      <c r="M645"/>
      <c r="N645"/>
      <c r="O645"/>
      <c r="P645"/>
      <c r="Q645"/>
      <c r="R645"/>
      <c r="S645"/>
      <c r="T645"/>
      <c r="U645"/>
    </row>
    <row r="646" spans="1:21" x14ac:dyDescent="0.3">
      <c r="A646" s="79"/>
      <c r="B646" s="60"/>
      <c r="D646" s="60"/>
      <c r="G646"/>
      <c r="H646" s="132" t="s">
        <v>671</v>
      </c>
      <c r="I646" s="131">
        <v>991.98</v>
      </c>
      <c r="J646" s="131">
        <v>115755.55</v>
      </c>
      <c r="K646"/>
      <c r="L646"/>
      <c r="M646"/>
      <c r="N646"/>
      <c r="O646"/>
      <c r="P646"/>
      <c r="Q646"/>
      <c r="R646"/>
      <c r="S646"/>
      <c r="T646"/>
      <c r="U646"/>
    </row>
    <row r="647" spans="1:21" x14ac:dyDescent="0.3">
      <c r="A647" s="79"/>
      <c r="B647" s="60"/>
      <c r="D647" s="60"/>
      <c r="G647"/>
      <c r="H647" s="132" t="s">
        <v>639</v>
      </c>
      <c r="I647" s="131">
        <v>-7251613.5499999998</v>
      </c>
      <c r="J647" s="131">
        <v>-8131951.1900000004</v>
      </c>
      <c r="K647"/>
      <c r="L647"/>
      <c r="M647"/>
      <c r="N647"/>
      <c r="O647"/>
      <c r="P647"/>
      <c r="Q647"/>
      <c r="R647"/>
      <c r="S647"/>
      <c r="T647"/>
      <c r="U647"/>
    </row>
    <row r="648" spans="1:21" x14ac:dyDescent="0.3">
      <c r="A648" s="79"/>
      <c r="B648" s="60"/>
      <c r="D648" s="60"/>
      <c r="G648"/>
      <c r="H648" s="132" t="s">
        <v>672</v>
      </c>
      <c r="I648" s="131">
        <v>-2510576.9</v>
      </c>
      <c r="J648" s="131">
        <v>-2531240</v>
      </c>
      <c r="K648"/>
      <c r="L648"/>
      <c r="M648"/>
      <c r="N648"/>
      <c r="O648"/>
      <c r="P648"/>
      <c r="Q648"/>
      <c r="R648"/>
      <c r="S648"/>
      <c r="T648"/>
      <c r="U648"/>
    </row>
    <row r="649" spans="1:21" x14ac:dyDescent="0.3">
      <c r="A649" s="79"/>
      <c r="B649" s="60"/>
      <c r="D649" s="60"/>
      <c r="G649"/>
      <c r="H649" s="132" t="s">
        <v>673</v>
      </c>
      <c r="I649" s="131">
        <v>0</v>
      </c>
      <c r="J649" s="131">
        <v>0</v>
      </c>
      <c r="K649"/>
      <c r="L649"/>
      <c r="M649"/>
      <c r="N649"/>
      <c r="O649"/>
      <c r="P649"/>
      <c r="Q649"/>
      <c r="R649"/>
      <c r="S649"/>
      <c r="T649"/>
      <c r="U649"/>
    </row>
    <row r="650" spans="1:21" x14ac:dyDescent="0.3">
      <c r="A650" s="79"/>
      <c r="B650" s="60"/>
      <c r="D650" s="60"/>
      <c r="G650"/>
      <c r="H650" s="132" t="s">
        <v>674</v>
      </c>
      <c r="I650" s="131">
        <v>0</v>
      </c>
      <c r="J650" s="131">
        <v>0</v>
      </c>
      <c r="K650"/>
      <c r="L650"/>
      <c r="M650"/>
      <c r="N650"/>
      <c r="O650"/>
      <c r="P650"/>
      <c r="Q650"/>
      <c r="R650"/>
      <c r="S650"/>
      <c r="T650"/>
      <c r="U650"/>
    </row>
    <row r="651" spans="1:21" x14ac:dyDescent="0.3">
      <c r="A651" s="79"/>
      <c r="B651" s="60"/>
      <c r="D651" s="60"/>
      <c r="G651"/>
      <c r="H651" s="132" t="s">
        <v>675</v>
      </c>
      <c r="I651" s="131">
        <v>0</v>
      </c>
      <c r="J651" s="131">
        <v>0</v>
      </c>
      <c r="K651"/>
      <c r="L651"/>
      <c r="M651"/>
      <c r="N651"/>
      <c r="O651"/>
      <c r="P651"/>
      <c r="Q651"/>
      <c r="R651"/>
      <c r="S651"/>
      <c r="T651"/>
      <c r="U651"/>
    </row>
    <row r="652" spans="1:21" x14ac:dyDescent="0.3">
      <c r="A652" s="79"/>
      <c r="B652" s="60"/>
      <c r="D652" s="60"/>
      <c r="G652"/>
      <c r="H652" s="132" t="s">
        <v>676</v>
      </c>
      <c r="I652" s="131">
        <v>0</v>
      </c>
      <c r="J652" s="131">
        <v>0</v>
      </c>
      <c r="K652"/>
      <c r="L652"/>
      <c r="M652"/>
      <c r="N652"/>
      <c r="O652"/>
      <c r="P652"/>
      <c r="Q652"/>
      <c r="R652"/>
      <c r="S652"/>
      <c r="T652"/>
      <c r="U652"/>
    </row>
    <row r="653" spans="1:21" x14ac:dyDescent="0.3">
      <c r="A653" s="79"/>
      <c r="B653" s="60"/>
      <c r="D653" s="60"/>
      <c r="G653"/>
      <c r="H653" s="132" t="s">
        <v>677</v>
      </c>
      <c r="I653" s="131">
        <v>0</v>
      </c>
      <c r="J653" s="131">
        <v>0</v>
      </c>
      <c r="K653"/>
      <c r="L653"/>
      <c r="M653"/>
      <c r="N653"/>
      <c r="O653"/>
      <c r="P653"/>
      <c r="Q653"/>
      <c r="R653"/>
      <c r="S653"/>
      <c r="T653"/>
      <c r="U653"/>
    </row>
    <row r="654" spans="1:21" x14ac:dyDescent="0.3">
      <c r="A654" s="79"/>
      <c r="B654" s="60"/>
      <c r="D654" s="60"/>
      <c r="G654"/>
      <c r="H654" s="132" t="s">
        <v>678</v>
      </c>
      <c r="I654" s="131">
        <v>0</v>
      </c>
      <c r="J654" s="131">
        <v>0</v>
      </c>
      <c r="K654"/>
      <c r="L654"/>
      <c r="M654"/>
      <c r="N654"/>
      <c r="O654"/>
      <c r="P654"/>
      <c r="Q654"/>
      <c r="R654"/>
      <c r="S654"/>
      <c r="T654"/>
      <c r="U654"/>
    </row>
    <row r="655" spans="1:21" x14ac:dyDescent="0.3">
      <c r="A655" s="79"/>
      <c r="B655" s="60"/>
      <c r="D655" s="60"/>
      <c r="G655"/>
      <c r="H655" s="132" t="s">
        <v>679</v>
      </c>
      <c r="I655" s="131">
        <v>0</v>
      </c>
      <c r="J655" s="131">
        <v>0</v>
      </c>
      <c r="K655"/>
      <c r="L655"/>
      <c r="M655"/>
      <c r="N655"/>
      <c r="O655"/>
      <c r="P655"/>
      <c r="Q655"/>
      <c r="R655"/>
      <c r="S655"/>
      <c r="T655"/>
      <c r="U655"/>
    </row>
    <row r="656" spans="1:21" x14ac:dyDescent="0.3">
      <c r="A656" s="79"/>
      <c r="B656" s="60"/>
      <c r="D656" s="60"/>
      <c r="G656"/>
      <c r="H656" s="132" t="s">
        <v>680</v>
      </c>
      <c r="I656" s="131"/>
      <c r="J656" s="131">
        <v>0</v>
      </c>
      <c r="K656"/>
      <c r="L656"/>
      <c r="M656"/>
      <c r="N656"/>
      <c r="O656"/>
      <c r="P656"/>
      <c r="Q656"/>
      <c r="R656"/>
      <c r="S656"/>
      <c r="T656"/>
      <c r="U656"/>
    </row>
    <row r="657" spans="1:21" x14ac:dyDescent="0.3">
      <c r="A657" s="79"/>
      <c r="B657" s="60"/>
      <c r="D657" s="60"/>
      <c r="G657"/>
      <c r="H657" s="129" t="s">
        <v>656</v>
      </c>
      <c r="I657" s="130">
        <v>-6339700313.8109999</v>
      </c>
      <c r="J657" s="130">
        <v>-6882320308.9809999</v>
      </c>
      <c r="K657"/>
      <c r="L657"/>
      <c r="M657"/>
      <c r="N657"/>
      <c r="O657"/>
      <c r="P657"/>
      <c r="Q657"/>
      <c r="R657"/>
      <c r="S657"/>
      <c r="T657"/>
      <c r="U657"/>
    </row>
    <row r="658" spans="1:21" x14ac:dyDescent="0.3">
      <c r="A658" s="79"/>
      <c r="B658" s="60"/>
      <c r="D658" s="60"/>
      <c r="G658"/>
      <c r="H658" s="129" t="s">
        <v>681</v>
      </c>
      <c r="I658" s="133">
        <f>-(I657/1000)-G622</f>
        <v>4.7002609996125102</v>
      </c>
      <c r="J658" s="133">
        <f>-(GETPIVOTDATA("[Measures].[TTD Actual Amount]",$H$630,"[Time].[Time Hierarchy Y-Q-M]","[Time].[Time Hierarchy Y-Q-M].[Accounting Period].&amp;[2023012]")/1000)-M622</f>
        <v>-0.35514900088310242</v>
      </c>
      <c r="K658"/>
      <c r="L658"/>
      <c r="M658"/>
      <c r="N658"/>
      <c r="O658"/>
      <c r="P658"/>
      <c r="Q658"/>
      <c r="R658"/>
      <c r="S658"/>
      <c r="T658"/>
      <c r="U658"/>
    </row>
    <row r="659" spans="1:21" x14ac:dyDescent="0.3">
      <c r="A659" s="79"/>
      <c r="B659" s="60"/>
      <c r="D659" s="60"/>
      <c r="G659" s="71"/>
      <c r="H659" s="71"/>
      <c r="I659" s="71"/>
      <c r="J659" s="71"/>
      <c r="K659" s="71"/>
      <c r="L659" s="71"/>
      <c r="M659" s="71"/>
    </row>
    <row r="660" spans="1:21" x14ac:dyDescent="0.3">
      <c r="A660" s="79"/>
      <c r="B660" s="60"/>
      <c r="D660" s="60"/>
      <c r="G660" s="71"/>
      <c r="H660" s="71"/>
      <c r="I660" s="71"/>
      <c r="J660" s="71"/>
      <c r="K660" s="71"/>
      <c r="L660" s="71"/>
      <c r="M660" s="71"/>
    </row>
    <row r="661" spans="1:21" x14ac:dyDescent="0.3">
      <c r="A661" s="79"/>
      <c r="B661" s="60"/>
      <c r="D661" s="60"/>
      <c r="G661" s="71"/>
      <c r="H661" s="71"/>
      <c r="I661" s="71"/>
      <c r="J661" s="71"/>
      <c r="K661" s="71"/>
      <c r="L661" s="71"/>
      <c r="M661" s="71"/>
    </row>
    <row r="662" spans="1:21" x14ac:dyDescent="0.3">
      <c r="A662" s="79"/>
      <c r="B662" s="60"/>
      <c r="D662" s="60"/>
      <c r="G662" s="71"/>
      <c r="H662" s="71"/>
      <c r="I662" s="71"/>
      <c r="J662" s="71"/>
      <c r="K662" s="71"/>
      <c r="L662" s="71"/>
      <c r="M662" s="71"/>
    </row>
    <row r="663" spans="1:21" x14ac:dyDescent="0.3">
      <c r="A663" s="79"/>
      <c r="B663" s="60"/>
      <c r="D663" s="60"/>
      <c r="G663" s="71"/>
      <c r="H663" s="71"/>
      <c r="I663" s="71"/>
      <c r="J663" s="71"/>
      <c r="K663" s="71"/>
      <c r="L663" s="71"/>
      <c r="M663" s="71"/>
    </row>
    <row r="664" spans="1:21" x14ac:dyDescent="0.3">
      <c r="A664" s="79"/>
      <c r="B664" s="60"/>
      <c r="D664" s="60"/>
      <c r="G664" s="71"/>
      <c r="H664" s="71"/>
      <c r="I664" s="71"/>
      <c r="J664" s="71"/>
      <c r="K664" s="71"/>
      <c r="L664" s="71"/>
      <c r="M664" s="71"/>
    </row>
    <row r="665" spans="1:21" x14ac:dyDescent="0.3">
      <c r="A665" s="79"/>
      <c r="B665" s="60"/>
      <c r="D665" s="60"/>
      <c r="G665" s="71"/>
      <c r="H665" s="71"/>
      <c r="I665" s="71"/>
      <c r="J665" s="71"/>
      <c r="K665" s="71"/>
      <c r="L665" s="71"/>
      <c r="M665" s="71"/>
    </row>
    <row r="666" spans="1:21" x14ac:dyDescent="0.3">
      <c r="A666" s="79"/>
      <c r="B666" s="60"/>
      <c r="D666" s="60"/>
      <c r="G666" s="71"/>
      <c r="H666" s="71"/>
      <c r="I666" s="71"/>
      <c r="J666" s="71"/>
      <c r="K666" s="71"/>
      <c r="L666" s="71"/>
      <c r="M666" s="71"/>
    </row>
    <row r="667" spans="1:21" x14ac:dyDescent="0.3">
      <c r="A667" s="79"/>
      <c r="B667" s="60"/>
      <c r="D667" s="60"/>
      <c r="G667" s="71"/>
      <c r="H667" s="71"/>
      <c r="I667" s="71"/>
      <c r="J667" s="71"/>
      <c r="K667" s="71"/>
      <c r="L667" s="71"/>
      <c r="M667" s="71"/>
    </row>
    <row r="668" spans="1:21" x14ac:dyDescent="0.3">
      <c r="A668" s="79"/>
      <c r="B668" s="60"/>
      <c r="D668" s="60"/>
      <c r="G668" s="71"/>
      <c r="H668" s="71"/>
      <c r="I668" s="71"/>
      <c r="J668" s="71"/>
      <c r="K668" s="71"/>
      <c r="L668" s="71"/>
      <c r="M668" s="71"/>
    </row>
    <row r="669" spans="1:21" x14ac:dyDescent="0.3">
      <c r="A669" s="79"/>
      <c r="B669" s="60"/>
      <c r="D669" s="60"/>
      <c r="G669" s="71"/>
      <c r="H669" s="71"/>
      <c r="I669" s="71"/>
      <c r="J669" s="71"/>
      <c r="K669" s="71"/>
      <c r="L669" s="71"/>
      <c r="M669" s="71"/>
    </row>
    <row r="670" spans="1:21" x14ac:dyDescent="0.3">
      <c r="A670" s="79"/>
      <c r="B670" s="60"/>
      <c r="D670" s="60"/>
      <c r="G670" s="71"/>
      <c r="H670" s="71"/>
      <c r="I670" s="71"/>
      <c r="J670" s="71"/>
      <c r="K670" s="71"/>
      <c r="L670" s="71"/>
      <c r="M670" s="71"/>
    </row>
    <row r="671" spans="1:21" x14ac:dyDescent="0.3">
      <c r="A671" s="79"/>
      <c r="B671" s="60"/>
      <c r="D671" s="60"/>
      <c r="G671" s="71"/>
      <c r="H671" s="71"/>
      <c r="I671" s="71"/>
      <c r="J671" s="71"/>
      <c r="K671" s="71"/>
      <c r="L671" s="71"/>
      <c r="M671" s="71"/>
    </row>
    <row r="672" spans="1:21" x14ac:dyDescent="0.3">
      <c r="A672" s="79"/>
      <c r="B672" s="60"/>
      <c r="D672" s="60"/>
      <c r="G672" s="71"/>
      <c r="H672" s="71"/>
      <c r="I672" s="71"/>
      <c r="J672" s="71"/>
      <c r="K672" s="71"/>
      <c r="L672" s="71"/>
      <c r="M672" s="71"/>
    </row>
    <row r="673" spans="1:13" x14ac:dyDescent="0.3">
      <c r="A673" s="79"/>
      <c r="B673" s="60"/>
      <c r="D673" s="60"/>
      <c r="G673" s="71"/>
      <c r="H673" s="71"/>
      <c r="I673" s="71"/>
      <c r="J673" s="71"/>
      <c r="K673" s="71"/>
      <c r="L673" s="71"/>
      <c r="M673" s="71"/>
    </row>
    <row r="674" spans="1:13" x14ac:dyDescent="0.3">
      <c r="A674" s="79"/>
      <c r="B674" s="60"/>
      <c r="D674" s="60"/>
      <c r="G674" s="71"/>
      <c r="H674" s="71"/>
      <c r="I674" s="71"/>
      <c r="J674" s="71"/>
      <c r="K674" s="71"/>
      <c r="L674" s="71"/>
      <c r="M674" s="71"/>
    </row>
    <row r="675" spans="1:13" x14ac:dyDescent="0.3">
      <c r="A675" s="79"/>
      <c r="B675" s="60"/>
      <c r="D675" s="60"/>
      <c r="G675" s="71"/>
      <c r="H675" s="71"/>
      <c r="I675" s="71"/>
      <c r="J675" s="71"/>
      <c r="K675" s="71"/>
      <c r="L675" s="71"/>
      <c r="M675" s="71"/>
    </row>
    <row r="676" spans="1:13" x14ac:dyDescent="0.3">
      <c r="A676" s="79"/>
      <c r="B676" s="60"/>
      <c r="D676" s="60"/>
      <c r="G676" s="71"/>
      <c r="H676" s="71"/>
      <c r="I676" s="71"/>
      <c r="J676" s="71"/>
      <c r="K676" s="71"/>
      <c r="L676" s="71"/>
      <c r="M676" s="71"/>
    </row>
    <row r="677" spans="1:13" x14ac:dyDescent="0.3">
      <c r="A677" s="79"/>
      <c r="B677" s="60"/>
      <c r="D677" s="60"/>
      <c r="G677" s="71"/>
      <c r="H677" s="71"/>
      <c r="I677" s="71"/>
      <c r="J677" s="71"/>
      <c r="K677" s="71"/>
      <c r="L677" s="71"/>
      <c r="M677" s="71"/>
    </row>
    <row r="678" spans="1:13" x14ac:dyDescent="0.3">
      <c r="A678" s="79"/>
      <c r="B678" s="60"/>
      <c r="D678" s="60"/>
      <c r="G678" s="71"/>
      <c r="H678" s="71"/>
      <c r="I678" s="71"/>
      <c r="J678" s="71"/>
      <c r="K678" s="71"/>
      <c r="L678" s="71"/>
      <c r="M678" s="71"/>
    </row>
    <row r="679" spans="1:13" x14ac:dyDescent="0.3">
      <c r="A679" s="79"/>
      <c r="B679" s="60"/>
      <c r="D679" s="60"/>
      <c r="G679" s="71"/>
      <c r="H679" s="71"/>
      <c r="I679" s="71"/>
      <c r="J679" s="71"/>
      <c r="K679" s="71"/>
      <c r="L679" s="71"/>
      <c r="M679" s="71"/>
    </row>
    <row r="680" spans="1:13" x14ac:dyDescent="0.3">
      <c r="A680" s="79"/>
      <c r="B680" s="60"/>
      <c r="D680" s="60"/>
      <c r="G680" s="71"/>
      <c r="H680" s="71"/>
      <c r="I680" s="71"/>
      <c r="J680" s="71"/>
      <c r="K680" s="71"/>
      <c r="L680" s="71"/>
      <c r="M680" s="71"/>
    </row>
    <row r="681" spans="1:13" x14ac:dyDescent="0.3">
      <c r="A681" s="79"/>
      <c r="B681" s="60"/>
      <c r="D681" s="60"/>
      <c r="G681" s="71"/>
      <c r="H681" s="71"/>
      <c r="I681" s="71"/>
      <c r="J681" s="71"/>
      <c r="K681" s="71"/>
      <c r="L681" s="71"/>
      <c r="M681" s="71"/>
    </row>
    <row r="682" spans="1:13" x14ac:dyDescent="0.3">
      <c r="A682" s="79"/>
      <c r="B682" s="60"/>
      <c r="D682" s="60"/>
      <c r="G682" s="71"/>
      <c r="H682" s="71"/>
      <c r="I682" s="71"/>
      <c r="J682" s="71"/>
      <c r="K682" s="71"/>
      <c r="L682" s="71"/>
      <c r="M682" s="71"/>
    </row>
    <row r="683" spans="1:13" x14ac:dyDescent="0.3">
      <c r="A683" s="79"/>
      <c r="B683" s="60"/>
      <c r="D683" s="60"/>
      <c r="G683" s="71"/>
      <c r="H683" s="71"/>
      <c r="I683" s="71"/>
      <c r="J683" s="71"/>
      <c r="K683" s="71"/>
      <c r="L683" s="71"/>
      <c r="M683" s="71"/>
    </row>
    <row r="684" spans="1:13" x14ac:dyDescent="0.3">
      <c r="A684" s="79"/>
      <c r="B684" s="60"/>
      <c r="D684" s="60"/>
      <c r="G684" s="71"/>
      <c r="H684" s="71"/>
      <c r="I684" s="71"/>
      <c r="J684" s="71"/>
      <c r="K684" s="71"/>
      <c r="L684" s="71"/>
      <c r="M684" s="71"/>
    </row>
    <row r="685" spans="1:13" x14ac:dyDescent="0.3">
      <c r="A685" s="79"/>
      <c r="B685" s="60"/>
      <c r="D685" s="60"/>
      <c r="G685" s="71"/>
      <c r="H685" s="71"/>
      <c r="I685" s="71"/>
      <c r="J685" s="71"/>
      <c r="K685" s="71"/>
      <c r="L685" s="71"/>
      <c r="M685" s="71"/>
    </row>
    <row r="686" spans="1:13" x14ac:dyDescent="0.3">
      <c r="A686" s="79"/>
      <c r="B686" s="60"/>
      <c r="D686" s="60"/>
      <c r="G686" s="71"/>
      <c r="H686" s="71"/>
      <c r="I686" s="71"/>
      <c r="J686" s="71"/>
      <c r="K686" s="71"/>
      <c r="L686" s="71"/>
      <c r="M686" s="71"/>
    </row>
    <row r="687" spans="1:13" x14ac:dyDescent="0.3">
      <c r="A687" s="79"/>
      <c r="B687" s="60"/>
      <c r="D687" s="60"/>
      <c r="G687" s="71"/>
      <c r="H687" s="71"/>
      <c r="I687" s="71"/>
      <c r="J687" s="71"/>
      <c r="K687" s="71"/>
      <c r="L687" s="71"/>
      <c r="M687" s="71"/>
    </row>
    <row r="688" spans="1:13" x14ac:dyDescent="0.3">
      <c r="B688" s="60"/>
      <c r="D688" s="60"/>
      <c r="G688" s="71"/>
      <c r="H688" s="71"/>
      <c r="I688" s="71"/>
      <c r="J688" s="71"/>
      <c r="K688" s="71"/>
      <c r="L688" s="71"/>
      <c r="M688" s="71"/>
    </row>
    <row r="689" spans="2:13" x14ac:dyDescent="0.3">
      <c r="B689" s="60"/>
      <c r="D689" s="60"/>
      <c r="G689" s="71"/>
      <c r="H689" s="71"/>
      <c r="I689" s="71"/>
      <c r="J689" s="71"/>
      <c r="K689" s="71"/>
      <c r="L689" s="71"/>
      <c r="M689" s="71"/>
    </row>
    <row r="690" spans="2:13" x14ac:dyDescent="0.3">
      <c r="B690" s="60"/>
      <c r="D690" s="60"/>
      <c r="G690" s="71"/>
      <c r="H690" s="71"/>
      <c r="I690" s="71"/>
      <c r="J690" s="71"/>
      <c r="K690" s="71"/>
      <c r="L690" s="71"/>
      <c r="M690" s="71"/>
    </row>
    <row r="691" spans="2:13" x14ac:dyDescent="0.3">
      <c r="B691" s="60"/>
      <c r="D691" s="60"/>
      <c r="G691" s="71"/>
      <c r="H691" s="71"/>
      <c r="I691" s="71"/>
      <c r="J691" s="71"/>
      <c r="K691" s="71"/>
      <c r="L691" s="71"/>
      <c r="M691" s="71"/>
    </row>
    <row r="692" spans="2:13" x14ac:dyDescent="0.3">
      <c r="B692" s="60"/>
      <c r="D692" s="60"/>
      <c r="G692" s="71"/>
      <c r="H692" s="71"/>
      <c r="I692" s="71"/>
      <c r="J692" s="71"/>
      <c r="K692" s="71"/>
      <c r="L692" s="71"/>
      <c r="M692" s="71"/>
    </row>
    <row r="693" spans="2:13" x14ac:dyDescent="0.3">
      <c r="B693" s="60"/>
      <c r="D693" s="60"/>
      <c r="G693" s="71"/>
      <c r="H693" s="71"/>
      <c r="I693" s="71"/>
      <c r="J693" s="71"/>
      <c r="K693" s="71"/>
      <c r="L693" s="71"/>
      <c r="M693" s="71"/>
    </row>
    <row r="694" spans="2:13" x14ac:dyDescent="0.3">
      <c r="B694" s="60"/>
      <c r="D694" s="60"/>
      <c r="G694" s="71"/>
      <c r="H694" s="71"/>
      <c r="I694" s="71"/>
      <c r="J694" s="71"/>
      <c r="K694" s="71"/>
      <c r="L694" s="71"/>
      <c r="M694" s="71"/>
    </row>
    <row r="695" spans="2:13" x14ac:dyDescent="0.3">
      <c r="B695" s="60"/>
      <c r="D695" s="60"/>
      <c r="G695" s="71"/>
      <c r="H695" s="71"/>
      <c r="I695" s="71"/>
      <c r="J695" s="71"/>
      <c r="K695" s="71"/>
      <c r="L695" s="71"/>
      <c r="M695" s="71"/>
    </row>
    <row r="696" spans="2:13" x14ac:dyDescent="0.3">
      <c r="B696" s="60"/>
      <c r="D696" s="60"/>
      <c r="G696" s="71"/>
      <c r="H696" s="71"/>
      <c r="I696" s="71"/>
      <c r="J696" s="71"/>
      <c r="K696" s="71"/>
      <c r="L696" s="71"/>
      <c r="M696" s="71"/>
    </row>
    <row r="697" spans="2:13" x14ac:dyDescent="0.3">
      <c r="B697" s="60"/>
      <c r="D697" s="60"/>
      <c r="G697" s="71"/>
      <c r="H697" s="71"/>
      <c r="I697" s="71"/>
      <c r="J697" s="71"/>
      <c r="K697" s="71"/>
      <c r="L697" s="71"/>
      <c r="M697" s="71"/>
    </row>
    <row r="698" spans="2:13" x14ac:dyDescent="0.3">
      <c r="B698" s="60"/>
      <c r="D698" s="60"/>
      <c r="G698" s="71"/>
      <c r="H698" s="71"/>
      <c r="I698" s="71"/>
      <c r="J698" s="71"/>
      <c r="K698" s="71"/>
      <c r="L698" s="71"/>
      <c r="M698" s="71"/>
    </row>
    <row r="699" spans="2:13" x14ac:dyDescent="0.3">
      <c r="B699" s="60"/>
      <c r="D699" s="60"/>
      <c r="G699" s="71"/>
      <c r="H699" s="71"/>
      <c r="I699" s="71"/>
      <c r="J699" s="71"/>
      <c r="K699" s="71"/>
      <c r="L699" s="71"/>
      <c r="M699" s="71"/>
    </row>
    <row r="700" spans="2:13" x14ac:dyDescent="0.3">
      <c r="B700" s="60"/>
      <c r="D700" s="60"/>
      <c r="G700" s="71"/>
      <c r="H700" s="71"/>
      <c r="I700" s="71"/>
      <c r="J700" s="71"/>
      <c r="K700" s="71"/>
      <c r="L700" s="71"/>
      <c r="M700" s="71"/>
    </row>
    <row r="701" spans="2:13" x14ac:dyDescent="0.3">
      <c r="B701" s="60"/>
      <c r="D701" s="60"/>
      <c r="G701" s="71"/>
      <c r="H701" s="71"/>
      <c r="I701" s="71"/>
      <c r="J701" s="71"/>
      <c r="K701" s="71"/>
      <c r="L701" s="71"/>
      <c r="M701" s="71"/>
    </row>
    <row r="702" spans="2:13" x14ac:dyDescent="0.3">
      <c r="B702" s="60"/>
      <c r="D702" s="60"/>
      <c r="G702" s="71"/>
      <c r="H702" s="71"/>
      <c r="I702" s="71"/>
      <c r="J702" s="71"/>
      <c r="K702" s="71"/>
      <c r="L702" s="71"/>
      <c r="M702" s="71"/>
    </row>
    <row r="703" spans="2:13" x14ac:dyDescent="0.3">
      <c r="B703" s="60"/>
      <c r="D703" s="60"/>
      <c r="G703" s="71"/>
      <c r="H703" s="71"/>
      <c r="I703" s="71"/>
      <c r="J703" s="71"/>
      <c r="K703" s="71"/>
      <c r="L703" s="71"/>
      <c r="M703" s="71"/>
    </row>
    <row r="704" spans="2:13" x14ac:dyDescent="0.3">
      <c r="B704" s="60"/>
      <c r="D704" s="60"/>
      <c r="G704" s="71"/>
      <c r="H704" s="71"/>
      <c r="I704" s="71"/>
      <c r="J704" s="71"/>
      <c r="K704" s="71"/>
      <c r="L704" s="71"/>
      <c r="M704" s="71"/>
    </row>
    <row r="705" spans="2:13" x14ac:dyDescent="0.3">
      <c r="B705" s="60"/>
      <c r="D705" s="60"/>
      <c r="G705" s="71"/>
      <c r="H705" s="71"/>
      <c r="I705" s="71"/>
      <c r="J705" s="71"/>
      <c r="K705" s="71"/>
      <c r="L705" s="71"/>
      <c r="M705" s="71"/>
    </row>
    <row r="706" spans="2:13" x14ac:dyDescent="0.3">
      <c r="B706" s="60"/>
      <c r="D706" s="60"/>
      <c r="G706" s="71"/>
      <c r="H706" s="71"/>
      <c r="I706" s="71"/>
      <c r="J706" s="71"/>
      <c r="K706" s="71"/>
      <c r="L706" s="71"/>
      <c r="M706" s="71"/>
    </row>
    <row r="707" spans="2:13" x14ac:dyDescent="0.3">
      <c r="B707" s="60"/>
      <c r="D707" s="60"/>
      <c r="G707" s="71"/>
      <c r="H707" s="71"/>
      <c r="I707" s="71"/>
      <c r="J707" s="71"/>
      <c r="K707" s="71"/>
      <c r="L707" s="71"/>
      <c r="M707" s="71"/>
    </row>
    <row r="708" spans="2:13" x14ac:dyDescent="0.3">
      <c r="B708" s="60"/>
      <c r="D708" s="60"/>
      <c r="G708" s="71"/>
      <c r="H708" s="71"/>
      <c r="I708" s="71"/>
      <c r="J708" s="71"/>
      <c r="K708" s="71"/>
      <c r="L708" s="71"/>
      <c r="M708" s="71"/>
    </row>
    <row r="709" spans="2:13" x14ac:dyDescent="0.3">
      <c r="B709" s="60"/>
      <c r="D709" s="60"/>
      <c r="G709" s="71"/>
      <c r="H709" s="71"/>
      <c r="I709" s="71"/>
      <c r="J709" s="71"/>
      <c r="K709" s="71"/>
      <c r="L709" s="71"/>
      <c r="M709" s="71"/>
    </row>
    <row r="710" spans="2:13" x14ac:dyDescent="0.3">
      <c r="B710" s="60"/>
      <c r="D710" s="60"/>
      <c r="G710" s="71"/>
      <c r="H710" s="71"/>
      <c r="I710" s="71"/>
      <c r="J710" s="71"/>
      <c r="K710" s="71"/>
      <c r="L710" s="71"/>
      <c r="M710" s="71"/>
    </row>
    <row r="711" spans="2:13" x14ac:dyDescent="0.3">
      <c r="B711" s="60"/>
      <c r="D711" s="60"/>
      <c r="G711" s="71"/>
      <c r="H711" s="71"/>
      <c r="I711" s="71"/>
      <c r="J711" s="71"/>
      <c r="K711" s="71"/>
      <c r="L711" s="71"/>
      <c r="M711" s="71"/>
    </row>
    <row r="712" spans="2:13" x14ac:dyDescent="0.3">
      <c r="B712" s="60"/>
      <c r="D712" s="60"/>
      <c r="G712" s="71"/>
      <c r="H712" s="71"/>
      <c r="I712" s="71"/>
      <c r="J712" s="71"/>
      <c r="K712" s="71"/>
      <c r="L712" s="71"/>
      <c r="M712" s="71"/>
    </row>
    <row r="713" spans="2:13" x14ac:dyDescent="0.3">
      <c r="B713" s="60"/>
      <c r="D713" s="60"/>
      <c r="G713" s="71"/>
      <c r="H713" s="71"/>
      <c r="I713" s="71"/>
      <c r="J713" s="71"/>
      <c r="K713" s="71"/>
      <c r="L713" s="71"/>
      <c r="M713" s="71"/>
    </row>
    <row r="714" spans="2:13" x14ac:dyDescent="0.3">
      <c r="B714" s="60"/>
      <c r="D714" s="60"/>
      <c r="G714" s="71"/>
      <c r="H714" s="71"/>
      <c r="I714" s="71"/>
      <c r="J714" s="71"/>
      <c r="K714" s="71"/>
      <c r="L714" s="71"/>
      <c r="M714" s="71"/>
    </row>
    <row r="715" spans="2:13" x14ac:dyDescent="0.3">
      <c r="B715" s="60"/>
      <c r="D715" s="60"/>
      <c r="G715" s="71"/>
      <c r="H715" s="71"/>
      <c r="I715" s="71"/>
      <c r="J715" s="71"/>
      <c r="K715" s="71"/>
      <c r="L715" s="71"/>
      <c r="M715" s="71"/>
    </row>
    <row r="716" spans="2:13" x14ac:dyDescent="0.3">
      <c r="B716" s="60"/>
      <c r="D716" s="60"/>
      <c r="G716" s="71"/>
      <c r="H716" s="71"/>
      <c r="I716" s="71"/>
      <c r="J716" s="71"/>
      <c r="K716" s="71"/>
      <c r="L716" s="71"/>
      <c r="M716" s="71"/>
    </row>
    <row r="717" spans="2:13" x14ac:dyDescent="0.3">
      <c r="B717" s="60"/>
      <c r="D717" s="60"/>
      <c r="G717" s="71"/>
      <c r="H717" s="71"/>
      <c r="I717" s="71"/>
      <c r="J717" s="71"/>
      <c r="K717" s="71"/>
      <c r="L717" s="71"/>
      <c r="M717" s="71"/>
    </row>
    <row r="718" spans="2:13" x14ac:dyDescent="0.3">
      <c r="B718" s="60"/>
      <c r="D718" s="60"/>
      <c r="G718" s="71"/>
      <c r="H718" s="71"/>
      <c r="I718" s="71"/>
      <c r="J718" s="71"/>
      <c r="K718" s="71"/>
      <c r="L718" s="71"/>
      <c r="M718" s="71"/>
    </row>
    <row r="719" spans="2:13" x14ac:dyDescent="0.3">
      <c r="B719" s="60"/>
      <c r="D719" s="60"/>
      <c r="G719" s="71"/>
      <c r="H719" s="71"/>
      <c r="I719" s="71"/>
      <c r="J719" s="71"/>
      <c r="K719" s="71"/>
      <c r="L719" s="71"/>
      <c r="M719" s="71"/>
    </row>
    <row r="720" spans="2:13" x14ac:dyDescent="0.3">
      <c r="B720" s="60"/>
      <c r="D720" s="60"/>
      <c r="G720" s="71"/>
      <c r="H720" s="71"/>
      <c r="I720" s="71"/>
      <c r="J720" s="71"/>
      <c r="K720" s="71"/>
      <c r="L720" s="71"/>
      <c r="M720" s="71"/>
    </row>
    <row r="721" spans="2:13" x14ac:dyDescent="0.3">
      <c r="B721" s="60"/>
      <c r="D721" s="60"/>
      <c r="G721" s="71"/>
      <c r="H721" s="71"/>
      <c r="I721" s="71"/>
      <c r="J721" s="71"/>
      <c r="K721" s="71"/>
      <c r="L721" s="71"/>
      <c r="M721" s="71"/>
    </row>
    <row r="722" spans="2:13" x14ac:dyDescent="0.3">
      <c r="B722" s="60"/>
      <c r="D722" s="60"/>
      <c r="G722" s="71"/>
      <c r="H722" s="71"/>
      <c r="I722" s="71"/>
      <c r="J722" s="71"/>
      <c r="K722" s="71"/>
      <c r="L722" s="71"/>
      <c r="M722" s="71"/>
    </row>
    <row r="723" spans="2:13" x14ac:dyDescent="0.3">
      <c r="B723" s="60"/>
      <c r="D723" s="60"/>
      <c r="G723" s="71"/>
      <c r="H723" s="71"/>
      <c r="I723" s="71"/>
      <c r="J723" s="71"/>
      <c r="K723" s="71"/>
      <c r="L723" s="71"/>
      <c r="M723" s="71"/>
    </row>
    <row r="724" spans="2:13" x14ac:dyDescent="0.3">
      <c r="B724" s="60"/>
      <c r="D724" s="60"/>
      <c r="G724" s="71"/>
      <c r="H724" s="71"/>
      <c r="I724" s="71"/>
      <c r="J724" s="71"/>
      <c r="K724" s="71"/>
      <c r="L724" s="71"/>
      <c r="M724" s="71"/>
    </row>
    <row r="725" spans="2:13" x14ac:dyDescent="0.3">
      <c r="B725" s="60"/>
      <c r="D725" s="60"/>
      <c r="G725" s="71"/>
      <c r="H725" s="71"/>
      <c r="I725" s="71"/>
      <c r="J725" s="71"/>
      <c r="K725" s="71"/>
      <c r="L725" s="71"/>
      <c r="M725" s="71"/>
    </row>
    <row r="726" spans="2:13" x14ac:dyDescent="0.3">
      <c r="B726" s="60"/>
      <c r="D726" s="60"/>
      <c r="G726" s="71"/>
      <c r="H726" s="71"/>
      <c r="I726" s="71"/>
      <c r="J726" s="71"/>
      <c r="K726" s="71"/>
      <c r="L726" s="71"/>
      <c r="M726" s="71"/>
    </row>
    <row r="727" spans="2:13" x14ac:dyDescent="0.3">
      <c r="B727" s="60"/>
      <c r="D727" s="60"/>
      <c r="G727" s="71"/>
      <c r="H727" s="71"/>
      <c r="I727" s="71"/>
      <c r="J727" s="71"/>
      <c r="K727" s="71"/>
      <c r="L727" s="71"/>
      <c r="M727" s="71"/>
    </row>
    <row r="728" spans="2:13" x14ac:dyDescent="0.3">
      <c r="B728" s="60"/>
      <c r="D728" s="60"/>
      <c r="G728" s="71"/>
      <c r="H728" s="71"/>
      <c r="I728" s="71"/>
      <c r="J728" s="71"/>
      <c r="K728" s="71"/>
      <c r="L728" s="71"/>
      <c r="M728" s="71"/>
    </row>
    <row r="729" spans="2:13" x14ac:dyDescent="0.3">
      <c r="B729" s="60"/>
      <c r="D729" s="60"/>
      <c r="G729" s="71"/>
      <c r="H729" s="71"/>
      <c r="I729" s="71"/>
      <c r="J729" s="71"/>
      <c r="K729" s="71"/>
      <c r="L729" s="71"/>
      <c r="M729" s="71"/>
    </row>
    <row r="730" spans="2:13" x14ac:dyDescent="0.3">
      <c r="B730" s="60"/>
      <c r="D730" s="60"/>
      <c r="G730" s="71"/>
      <c r="H730" s="71"/>
      <c r="I730" s="71"/>
      <c r="J730" s="71"/>
      <c r="K730" s="71"/>
      <c r="L730" s="71"/>
      <c r="M730" s="71"/>
    </row>
    <row r="731" spans="2:13" x14ac:dyDescent="0.3">
      <c r="B731" s="60"/>
      <c r="D731" s="60"/>
      <c r="G731" s="71"/>
      <c r="H731" s="71"/>
      <c r="I731" s="71"/>
      <c r="J731" s="71"/>
      <c r="K731" s="71"/>
      <c r="L731" s="71"/>
      <c r="M731" s="71"/>
    </row>
    <row r="732" spans="2:13" x14ac:dyDescent="0.3">
      <c r="B732" s="60"/>
      <c r="D732" s="60"/>
      <c r="G732" s="71"/>
      <c r="H732" s="71"/>
      <c r="I732" s="71"/>
      <c r="J732" s="71"/>
      <c r="K732" s="71"/>
      <c r="L732" s="71"/>
      <c r="M732" s="71"/>
    </row>
    <row r="733" spans="2:13" x14ac:dyDescent="0.3">
      <c r="B733" s="60"/>
      <c r="D733" s="60"/>
      <c r="G733" s="71"/>
      <c r="H733" s="71"/>
      <c r="I733" s="71"/>
      <c r="J733" s="71"/>
      <c r="K733" s="71"/>
      <c r="L733" s="71"/>
      <c r="M733" s="71"/>
    </row>
    <row r="734" spans="2:13" x14ac:dyDescent="0.3">
      <c r="B734" s="60"/>
      <c r="D734" s="60"/>
      <c r="G734" s="71"/>
      <c r="H734" s="71"/>
      <c r="I734" s="71"/>
      <c r="J734" s="71"/>
      <c r="K734" s="71"/>
      <c r="L734" s="71"/>
      <c r="M734" s="71"/>
    </row>
    <row r="735" spans="2:13" x14ac:dyDescent="0.3">
      <c r="B735" s="60"/>
      <c r="D735" s="60"/>
      <c r="G735" s="71"/>
      <c r="H735" s="71"/>
      <c r="I735" s="71"/>
      <c r="J735" s="71"/>
      <c r="K735" s="71"/>
      <c r="L735" s="71"/>
      <c r="M735" s="71"/>
    </row>
    <row r="736" spans="2:13" x14ac:dyDescent="0.3">
      <c r="B736" s="60"/>
      <c r="D736" s="60"/>
      <c r="G736" s="71"/>
      <c r="H736" s="71"/>
      <c r="I736" s="71"/>
      <c r="J736" s="71"/>
      <c r="K736" s="71"/>
      <c r="L736" s="71"/>
      <c r="M736" s="71"/>
    </row>
    <row r="737" spans="2:13" x14ac:dyDescent="0.3">
      <c r="B737" s="60"/>
      <c r="D737" s="60"/>
      <c r="G737" s="71"/>
      <c r="H737" s="71"/>
      <c r="I737" s="71"/>
      <c r="J737" s="71"/>
      <c r="K737" s="71"/>
      <c r="L737" s="71"/>
      <c r="M737" s="71"/>
    </row>
    <row r="738" spans="2:13" x14ac:dyDescent="0.3">
      <c r="B738" s="60"/>
      <c r="D738" s="60"/>
      <c r="G738" s="71"/>
      <c r="H738" s="71"/>
      <c r="I738" s="71"/>
      <c r="J738" s="71"/>
      <c r="K738" s="71"/>
      <c r="L738" s="71"/>
      <c r="M738" s="71"/>
    </row>
    <row r="739" spans="2:13" x14ac:dyDescent="0.3">
      <c r="B739" s="60"/>
      <c r="D739" s="60"/>
      <c r="G739" s="71"/>
      <c r="H739" s="71"/>
      <c r="I739" s="71"/>
      <c r="J739" s="71"/>
      <c r="K739" s="71"/>
      <c r="L739" s="71"/>
      <c r="M739" s="71"/>
    </row>
    <row r="740" spans="2:13" x14ac:dyDescent="0.3">
      <c r="B740" s="60"/>
      <c r="D740" s="60"/>
      <c r="G740" s="71"/>
      <c r="H740" s="71"/>
      <c r="I740" s="71"/>
      <c r="J740" s="71"/>
      <c r="K740" s="71"/>
      <c r="L740" s="71"/>
      <c r="M740" s="71"/>
    </row>
    <row r="741" spans="2:13" x14ac:dyDescent="0.3">
      <c r="B741" s="60"/>
      <c r="D741" s="60"/>
      <c r="G741" s="71"/>
      <c r="H741" s="71"/>
      <c r="I741" s="71"/>
      <c r="J741" s="71"/>
      <c r="K741" s="71"/>
      <c r="L741" s="71"/>
      <c r="M741" s="71"/>
    </row>
    <row r="742" spans="2:13" x14ac:dyDescent="0.3">
      <c r="B742" s="60"/>
      <c r="D742" s="60"/>
      <c r="G742" s="71"/>
      <c r="H742" s="71"/>
      <c r="I742" s="71"/>
      <c r="J742" s="71"/>
      <c r="K742" s="71"/>
      <c r="L742" s="71"/>
      <c r="M742" s="71"/>
    </row>
    <row r="743" spans="2:13" x14ac:dyDescent="0.3">
      <c r="B743" s="60"/>
      <c r="D743" s="60"/>
      <c r="G743" s="71"/>
      <c r="H743" s="71"/>
      <c r="I743" s="71"/>
      <c r="J743" s="71"/>
      <c r="K743" s="71"/>
      <c r="L743" s="71"/>
      <c r="M743" s="71"/>
    </row>
    <row r="744" spans="2:13" x14ac:dyDescent="0.3">
      <c r="B744" s="60"/>
      <c r="D744" s="60"/>
      <c r="G744" s="71"/>
      <c r="H744" s="71"/>
      <c r="I744" s="71"/>
      <c r="J744" s="71"/>
      <c r="K744" s="71"/>
      <c r="L744" s="71"/>
      <c r="M744" s="71"/>
    </row>
    <row r="745" spans="2:13" x14ac:dyDescent="0.3">
      <c r="B745" s="60"/>
      <c r="D745" s="60"/>
      <c r="G745" s="71"/>
      <c r="H745" s="71"/>
      <c r="I745" s="71"/>
      <c r="J745" s="71"/>
      <c r="K745" s="71"/>
      <c r="L745" s="71"/>
      <c r="M745" s="71"/>
    </row>
    <row r="746" spans="2:13" x14ac:dyDescent="0.3">
      <c r="B746" s="60"/>
      <c r="D746" s="60"/>
      <c r="G746" s="71"/>
      <c r="H746" s="71"/>
      <c r="I746" s="71"/>
      <c r="J746" s="71"/>
      <c r="K746" s="71"/>
      <c r="L746" s="71"/>
      <c r="M746" s="71"/>
    </row>
    <row r="747" spans="2:13" x14ac:dyDescent="0.3">
      <c r="B747" s="60"/>
      <c r="D747" s="60"/>
      <c r="G747" s="71"/>
      <c r="H747" s="71"/>
      <c r="I747" s="71"/>
      <c r="J747" s="71"/>
      <c r="K747" s="71"/>
      <c r="L747" s="71"/>
      <c r="M747" s="71"/>
    </row>
    <row r="748" spans="2:13" x14ac:dyDescent="0.3">
      <c r="B748" s="60"/>
      <c r="D748" s="60"/>
      <c r="G748" s="71"/>
      <c r="H748" s="71"/>
      <c r="I748" s="71"/>
      <c r="J748" s="71"/>
      <c r="K748" s="71"/>
      <c r="L748" s="71"/>
      <c r="M748" s="71"/>
    </row>
    <row r="749" spans="2:13" x14ac:dyDescent="0.3">
      <c r="B749" s="60"/>
      <c r="D749" s="60"/>
      <c r="G749" s="71"/>
      <c r="H749" s="71"/>
      <c r="I749" s="71"/>
      <c r="J749" s="71"/>
      <c r="K749" s="71"/>
      <c r="L749" s="71"/>
      <c r="M749" s="71"/>
    </row>
    <row r="750" spans="2:13" x14ac:dyDescent="0.3">
      <c r="B750" s="60"/>
      <c r="D750" s="60"/>
      <c r="G750" s="71"/>
      <c r="H750" s="71"/>
      <c r="I750" s="71"/>
      <c r="J750" s="71"/>
      <c r="K750" s="71"/>
      <c r="L750" s="71"/>
      <c r="M750" s="71"/>
    </row>
    <row r="751" spans="2:13" x14ac:dyDescent="0.3">
      <c r="B751" s="60"/>
      <c r="D751" s="60"/>
      <c r="G751" s="71"/>
      <c r="H751" s="71"/>
      <c r="I751" s="71"/>
      <c r="J751" s="71"/>
      <c r="K751" s="71"/>
      <c r="L751" s="71"/>
      <c r="M751" s="71"/>
    </row>
    <row r="752" spans="2:13" x14ac:dyDescent="0.3">
      <c r="B752" s="60"/>
      <c r="D752" s="60"/>
      <c r="G752" s="71"/>
      <c r="H752" s="71"/>
      <c r="I752" s="71"/>
      <c r="J752" s="71"/>
      <c r="K752" s="71"/>
      <c r="L752" s="71"/>
      <c r="M752" s="71"/>
    </row>
    <row r="753" spans="2:13" x14ac:dyDescent="0.3">
      <c r="B753" s="60"/>
      <c r="D753" s="60"/>
      <c r="G753" s="71"/>
      <c r="H753" s="71"/>
      <c r="I753" s="71"/>
      <c r="J753" s="71"/>
      <c r="K753" s="71"/>
      <c r="L753" s="71"/>
      <c r="M753" s="71"/>
    </row>
    <row r="754" spans="2:13" x14ac:dyDescent="0.3">
      <c r="B754" s="60"/>
      <c r="D754" s="60"/>
      <c r="G754" s="71"/>
      <c r="H754" s="71"/>
      <c r="I754" s="71"/>
      <c r="J754" s="71"/>
      <c r="K754" s="71"/>
      <c r="L754" s="71"/>
      <c r="M754" s="71"/>
    </row>
    <row r="755" spans="2:13" x14ac:dyDescent="0.3">
      <c r="B755" s="60"/>
      <c r="D755" s="60"/>
      <c r="G755" s="71"/>
      <c r="H755" s="71"/>
      <c r="I755" s="71"/>
      <c r="J755" s="71"/>
      <c r="K755" s="71"/>
      <c r="L755" s="71"/>
      <c r="M755" s="71"/>
    </row>
    <row r="756" spans="2:13" x14ac:dyDescent="0.3">
      <c r="B756" s="60"/>
      <c r="D756" s="60"/>
      <c r="G756" s="71"/>
      <c r="H756" s="71"/>
      <c r="I756" s="71"/>
      <c r="J756" s="71"/>
      <c r="K756" s="71"/>
      <c r="L756" s="71"/>
      <c r="M756" s="71"/>
    </row>
    <row r="757" spans="2:13" x14ac:dyDescent="0.3">
      <c r="B757" s="60"/>
      <c r="D757" s="60"/>
      <c r="G757" s="71"/>
      <c r="H757" s="71"/>
      <c r="I757" s="71"/>
      <c r="J757" s="71"/>
      <c r="K757" s="71"/>
      <c r="L757" s="71"/>
      <c r="M757" s="71"/>
    </row>
    <row r="758" spans="2:13" x14ac:dyDescent="0.3">
      <c r="B758" s="60"/>
      <c r="D758" s="60"/>
      <c r="G758" s="71"/>
      <c r="H758" s="71"/>
      <c r="I758" s="71"/>
      <c r="J758" s="71"/>
      <c r="K758" s="71"/>
      <c r="L758" s="71"/>
      <c r="M758" s="71"/>
    </row>
    <row r="759" spans="2:13" x14ac:dyDescent="0.3">
      <c r="B759" s="60"/>
      <c r="D759" s="60"/>
      <c r="G759" s="71"/>
      <c r="H759" s="71"/>
      <c r="I759" s="71"/>
      <c r="J759" s="71"/>
      <c r="K759" s="71"/>
      <c r="L759" s="71"/>
      <c r="M759" s="71"/>
    </row>
    <row r="760" spans="2:13" x14ac:dyDescent="0.3">
      <c r="B760" s="60"/>
      <c r="D760" s="60"/>
      <c r="G760" s="71"/>
      <c r="H760" s="71"/>
      <c r="I760" s="71"/>
      <c r="J760" s="71"/>
      <c r="K760" s="71"/>
      <c r="L760" s="71"/>
      <c r="M760" s="71"/>
    </row>
    <row r="761" spans="2:13" x14ac:dyDescent="0.3">
      <c r="B761" s="60"/>
      <c r="D761" s="60"/>
      <c r="G761" s="71"/>
      <c r="H761" s="71"/>
      <c r="I761" s="71"/>
      <c r="J761" s="71"/>
      <c r="K761" s="71"/>
      <c r="L761" s="71"/>
      <c r="M761" s="71"/>
    </row>
    <row r="762" spans="2:13" x14ac:dyDescent="0.3">
      <c r="B762" s="60"/>
      <c r="D762" s="60"/>
      <c r="G762" s="71"/>
      <c r="H762" s="71"/>
      <c r="I762" s="71"/>
      <c r="J762" s="71"/>
      <c r="K762" s="71"/>
      <c r="L762" s="71"/>
      <c r="M762" s="71"/>
    </row>
    <row r="763" spans="2:13" x14ac:dyDescent="0.3">
      <c r="B763" s="60"/>
      <c r="D763" s="60"/>
      <c r="G763" s="71"/>
      <c r="H763" s="71"/>
      <c r="I763" s="71"/>
      <c r="J763" s="71"/>
      <c r="K763" s="71"/>
      <c r="L763" s="71"/>
      <c r="M763" s="71"/>
    </row>
    <row r="764" spans="2:13" x14ac:dyDescent="0.3">
      <c r="B764" s="60"/>
      <c r="D764" s="60"/>
      <c r="G764" s="71"/>
      <c r="H764" s="71"/>
      <c r="I764" s="71"/>
      <c r="J764" s="71"/>
      <c r="K764" s="71"/>
      <c r="L764" s="71"/>
      <c r="M764" s="71"/>
    </row>
    <row r="765" spans="2:13" x14ac:dyDescent="0.3">
      <c r="B765" s="60"/>
      <c r="D765" s="60"/>
      <c r="G765" s="71"/>
      <c r="H765" s="71"/>
      <c r="I765" s="71"/>
      <c r="J765" s="71"/>
      <c r="K765" s="71"/>
      <c r="L765" s="71"/>
      <c r="M765" s="71"/>
    </row>
    <row r="766" spans="2:13" x14ac:dyDescent="0.3">
      <c r="B766" s="60"/>
      <c r="D766" s="60"/>
      <c r="G766" s="71"/>
      <c r="H766" s="71"/>
      <c r="I766" s="71"/>
      <c r="J766" s="71"/>
      <c r="K766" s="71"/>
      <c r="L766" s="71"/>
      <c r="M766" s="71"/>
    </row>
    <row r="767" spans="2:13" x14ac:dyDescent="0.3">
      <c r="B767" s="60"/>
      <c r="D767" s="60"/>
      <c r="G767" s="71"/>
      <c r="H767" s="71"/>
      <c r="I767" s="71"/>
      <c r="J767" s="71"/>
      <c r="K767" s="71"/>
      <c r="L767" s="71"/>
      <c r="M767" s="71"/>
    </row>
    <row r="768" spans="2:13" x14ac:dyDescent="0.3">
      <c r="B768" s="60"/>
      <c r="D768" s="60"/>
      <c r="G768" s="71"/>
      <c r="H768" s="71"/>
      <c r="I768" s="71"/>
      <c r="J768" s="71"/>
      <c r="K768" s="71"/>
      <c r="L768" s="71"/>
      <c r="M768" s="71"/>
    </row>
    <row r="769" spans="2:13" x14ac:dyDescent="0.3">
      <c r="B769" s="60"/>
      <c r="D769" s="60"/>
      <c r="G769" s="71"/>
      <c r="H769" s="71"/>
      <c r="I769" s="71"/>
      <c r="J769" s="71"/>
      <c r="K769" s="71"/>
      <c r="L769" s="71"/>
      <c r="M769" s="71"/>
    </row>
    <row r="770" spans="2:13" x14ac:dyDescent="0.3">
      <c r="B770" s="60"/>
      <c r="D770" s="60"/>
      <c r="G770" s="71"/>
      <c r="H770" s="71"/>
      <c r="I770" s="71"/>
      <c r="J770" s="71"/>
      <c r="K770" s="71"/>
      <c r="L770" s="71"/>
      <c r="M770" s="71"/>
    </row>
    <row r="771" spans="2:13" x14ac:dyDescent="0.3">
      <c r="B771" s="60"/>
      <c r="D771" s="60"/>
      <c r="G771" s="71"/>
      <c r="H771" s="71"/>
      <c r="I771" s="71"/>
      <c r="J771" s="71"/>
      <c r="K771" s="71"/>
      <c r="L771" s="71"/>
      <c r="M771" s="71"/>
    </row>
    <row r="772" spans="2:13" x14ac:dyDescent="0.3">
      <c r="B772" s="60"/>
      <c r="D772" s="60"/>
      <c r="G772" s="71"/>
      <c r="H772" s="71"/>
      <c r="I772" s="71"/>
      <c r="J772" s="71"/>
      <c r="K772" s="71"/>
      <c r="L772" s="71"/>
      <c r="M772" s="71"/>
    </row>
    <row r="773" spans="2:13" x14ac:dyDescent="0.3">
      <c r="B773" s="60"/>
      <c r="D773" s="60"/>
      <c r="G773" s="71"/>
      <c r="H773" s="71"/>
      <c r="I773" s="71"/>
      <c r="J773" s="71"/>
      <c r="K773" s="71"/>
      <c r="L773" s="71"/>
      <c r="M773" s="71"/>
    </row>
    <row r="774" spans="2:13" x14ac:dyDescent="0.3">
      <c r="B774" s="60"/>
      <c r="D774" s="60"/>
      <c r="G774" s="71"/>
      <c r="H774" s="71"/>
      <c r="I774" s="71"/>
      <c r="J774" s="71"/>
      <c r="K774" s="71"/>
      <c r="L774" s="71"/>
      <c r="M774" s="71"/>
    </row>
    <row r="775" spans="2:13" x14ac:dyDescent="0.3">
      <c r="B775" s="60"/>
      <c r="D775" s="60"/>
      <c r="G775" s="71"/>
      <c r="H775" s="71"/>
      <c r="I775" s="71"/>
      <c r="J775" s="71"/>
      <c r="K775" s="71"/>
      <c r="L775" s="71"/>
      <c r="M775" s="71"/>
    </row>
    <row r="776" spans="2:13" x14ac:dyDescent="0.3">
      <c r="B776" s="60"/>
      <c r="D776" s="60"/>
      <c r="G776" s="71"/>
      <c r="H776" s="71"/>
      <c r="I776" s="71"/>
      <c r="J776" s="71"/>
      <c r="K776" s="71"/>
      <c r="L776" s="71"/>
      <c r="M776" s="71"/>
    </row>
    <row r="777" spans="2:13" x14ac:dyDescent="0.3">
      <c r="B777" s="60"/>
      <c r="D777" s="60"/>
      <c r="G777" s="71"/>
      <c r="H777" s="71"/>
      <c r="I777" s="71"/>
      <c r="J777" s="71"/>
      <c r="K777" s="71"/>
      <c r="L777" s="71"/>
      <c r="M777" s="71"/>
    </row>
    <row r="778" spans="2:13" x14ac:dyDescent="0.3">
      <c r="B778" s="60"/>
      <c r="D778" s="60"/>
      <c r="G778" s="71"/>
      <c r="H778" s="71"/>
      <c r="I778" s="71"/>
      <c r="J778" s="71"/>
      <c r="K778" s="71"/>
      <c r="L778" s="71"/>
      <c r="M778" s="71"/>
    </row>
    <row r="779" spans="2:13" x14ac:dyDescent="0.3">
      <c r="B779" s="60"/>
      <c r="D779" s="60"/>
      <c r="G779" s="71"/>
      <c r="H779" s="71"/>
      <c r="I779" s="71"/>
      <c r="J779" s="71"/>
      <c r="K779" s="71"/>
      <c r="L779" s="71"/>
      <c r="M779" s="71"/>
    </row>
    <row r="780" spans="2:13" x14ac:dyDescent="0.3">
      <c r="B780" s="60"/>
      <c r="D780" s="60"/>
      <c r="G780" s="71"/>
      <c r="H780" s="71"/>
      <c r="I780" s="71"/>
      <c r="J780" s="71"/>
      <c r="K780" s="71"/>
      <c r="L780" s="71"/>
      <c r="M780" s="71"/>
    </row>
    <row r="781" spans="2:13" x14ac:dyDescent="0.3">
      <c r="B781" s="60"/>
      <c r="D781" s="60"/>
      <c r="G781" s="71"/>
      <c r="H781" s="71"/>
      <c r="I781" s="71"/>
      <c r="J781" s="71"/>
      <c r="K781" s="71"/>
      <c r="L781" s="71"/>
      <c r="M781" s="71"/>
    </row>
    <row r="782" spans="2:13" x14ac:dyDescent="0.3">
      <c r="B782" s="60"/>
      <c r="D782" s="60"/>
      <c r="G782" s="71"/>
      <c r="H782" s="71"/>
      <c r="I782" s="71"/>
      <c r="J782" s="71"/>
      <c r="K782" s="71"/>
      <c r="L782" s="71"/>
      <c r="M782" s="71"/>
    </row>
    <row r="783" spans="2:13" x14ac:dyDescent="0.3">
      <c r="B783" s="60"/>
      <c r="D783" s="60"/>
      <c r="G783" s="71"/>
      <c r="H783" s="71"/>
      <c r="I783" s="71"/>
      <c r="J783" s="71"/>
      <c r="K783" s="71"/>
      <c r="L783" s="71"/>
      <c r="M783" s="71"/>
    </row>
    <row r="784" spans="2:13" x14ac:dyDescent="0.3">
      <c r="B784" s="60"/>
      <c r="D784" s="60"/>
      <c r="G784" s="71"/>
      <c r="H784" s="71"/>
      <c r="I784" s="71"/>
      <c r="J784" s="71"/>
      <c r="K784" s="71"/>
      <c r="L784" s="71"/>
      <c r="M784" s="71"/>
    </row>
    <row r="785" spans="2:13" x14ac:dyDescent="0.3">
      <c r="B785" s="60"/>
      <c r="D785" s="60"/>
      <c r="G785" s="71"/>
      <c r="H785" s="71"/>
      <c r="I785" s="71"/>
      <c r="J785" s="71"/>
      <c r="K785" s="71"/>
      <c r="L785" s="71"/>
      <c r="M785" s="71"/>
    </row>
    <row r="786" spans="2:13" x14ac:dyDescent="0.3">
      <c r="B786" s="60"/>
      <c r="D786" s="60"/>
      <c r="G786" s="71"/>
      <c r="H786" s="71"/>
      <c r="I786" s="71"/>
      <c r="J786" s="71"/>
      <c r="K786" s="71"/>
      <c r="L786" s="71"/>
      <c r="M786" s="71"/>
    </row>
    <row r="787" spans="2:13" x14ac:dyDescent="0.3">
      <c r="B787" s="60"/>
      <c r="D787" s="60"/>
      <c r="G787" s="71"/>
      <c r="H787" s="71"/>
      <c r="I787" s="71"/>
      <c r="J787" s="71"/>
      <c r="K787" s="71"/>
      <c r="L787" s="71"/>
      <c r="M787" s="71"/>
    </row>
    <row r="788" spans="2:13" x14ac:dyDescent="0.3">
      <c r="B788" s="60"/>
      <c r="D788" s="60"/>
      <c r="G788" s="71"/>
      <c r="H788" s="71"/>
      <c r="I788" s="71"/>
      <c r="J788" s="71"/>
      <c r="K788" s="71"/>
      <c r="L788" s="71"/>
      <c r="M788" s="71"/>
    </row>
    <row r="789" spans="2:13" x14ac:dyDescent="0.3">
      <c r="B789" s="60"/>
      <c r="D789" s="60"/>
      <c r="G789" s="71"/>
      <c r="H789" s="71"/>
      <c r="I789" s="71"/>
      <c r="J789" s="71"/>
      <c r="K789" s="71"/>
      <c r="L789" s="71"/>
      <c r="M789" s="71"/>
    </row>
    <row r="790" spans="2:13" x14ac:dyDescent="0.3">
      <c r="B790" s="60"/>
      <c r="D790" s="60"/>
      <c r="G790" s="71"/>
      <c r="H790" s="71"/>
      <c r="I790" s="71"/>
      <c r="J790" s="71"/>
      <c r="K790" s="71"/>
      <c r="L790" s="71"/>
      <c r="M790" s="71"/>
    </row>
    <row r="791" spans="2:13" x14ac:dyDescent="0.3">
      <c r="B791" s="60"/>
      <c r="D791" s="60"/>
      <c r="G791" s="71"/>
      <c r="H791" s="71"/>
      <c r="I791" s="71"/>
      <c r="J791" s="71"/>
      <c r="K791" s="71"/>
      <c r="L791" s="71"/>
      <c r="M791" s="71"/>
    </row>
    <row r="792" spans="2:13" x14ac:dyDescent="0.3">
      <c r="B792" s="60"/>
      <c r="D792" s="60"/>
      <c r="G792" s="71"/>
      <c r="H792" s="71"/>
      <c r="I792" s="71"/>
      <c r="J792" s="71"/>
      <c r="K792" s="71"/>
      <c r="L792" s="71"/>
      <c r="M792" s="71"/>
    </row>
    <row r="793" spans="2:13" x14ac:dyDescent="0.3">
      <c r="B793" s="60"/>
      <c r="D793" s="60"/>
      <c r="G793" s="71"/>
      <c r="H793" s="71"/>
      <c r="I793" s="71"/>
      <c r="J793" s="71"/>
      <c r="K793" s="71"/>
      <c r="L793" s="71"/>
      <c r="M793" s="71"/>
    </row>
    <row r="794" spans="2:13" x14ac:dyDescent="0.3">
      <c r="B794" s="60"/>
      <c r="D794" s="60"/>
      <c r="G794" s="71"/>
      <c r="H794" s="71"/>
      <c r="I794" s="71"/>
      <c r="J794" s="71"/>
      <c r="K794" s="71"/>
      <c r="L794" s="71"/>
      <c r="M794" s="71"/>
    </row>
    <row r="795" spans="2:13" x14ac:dyDescent="0.3">
      <c r="B795" s="60"/>
      <c r="D795" s="60"/>
      <c r="G795" s="71"/>
      <c r="H795" s="71"/>
      <c r="I795" s="71"/>
      <c r="J795" s="71"/>
      <c r="K795" s="71"/>
      <c r="L795" s="71"/>
      <c r="M795" s="71"/>
    </row>
    <row r="796" spans="2:13" x14ac:dyDescent="0.3">
      <c r="B796" s="60"/>
      <c r="D796" s="60"/>
      <c r="G796" s="71"/>
      <c r="H796" s="71"/>
      <c r="I796" s="71"/>
      <c r="J796" s="71"/>
      <c r="K796" s="71"/>
      <c r="L796" s="71"/>
      <c r="M796" s="71"/>
    </row>
    <row r="797" spans="2:13" x14ac:dyDescent="0.3">
      <c r="B797" s="60"/>
      <c r="D797" s="60"/>
      <c r="G797" s="71"/>
      <c r="H797" s="71"/>
      <c r="I797" s="71"/>
      <c r="J797" s="71"/>
      <c r="K797" s="71"/>
      <c r="L797" s="71"/>
      <c r="M797" s="71"/>
    </row>
    <row r="798" spans="2:13" x14ac:dyDescent="0.3">
      <c r="B798" s="60"/>
      <c r="D798" s="60"/>
      <c r="G798" s="71"/>
      <c r="H798" s="71"/>
      <c r="I798" s="71"/>
      <c r="J798" s="71"/>
      <c r="K798" s="71"/>
      <c r="L798" s="71"/>
      <c r="M798" s="71"/>
    </row>
    <row r="799" spans="2:13" x14ac:dyDescent="0.3">
      <c r="B799" s="60"/>
      <c r="D799" s="60"/>
      <c r="G799" s="71"/>
      <c r="H799" s="71"/>
      <c r="I799" s="71"/>
      <c r="J799" s="71"/>
      <c r="K799" s="71"/>
      <c r="L799" s="71"/>
      <c r="M799" s="71"/>
    </row>
    <row r="800" spans="2:13" x14ac:dyDescent="0.3">
      <c r="B800" s="60"/>
      <c r="D800" s="60"/>
      <c r="G800" s="71"/>
      <c r="H800" s="71"/>
      <c r="I800" s="71"/>
      <c r="J800" s="71"/>
      <c r="K800" s="71"/>
      <c r="L800" s="71"/>
      <c r="M800" s="71"/>
    </row>
    <row r="801" spans="2:13" x14ac:dyDescent="0.3">
      <c r="B801" s="60"/>
      <c r="D801" s="60"/>
      <c r="G801" s="71"/>
      <c r="H801" s="71"/>
      <c r="I801" s="71"/>
      <c r="J801" s="71"/>
      <c r="K801" s="71"/>
      <c r="L801" s="71"/>
      <c r="M801" s="71"/>
    </row>
    <row r="802" spans="2:13" x14ac:dyDescent="0.3">
      <c r="B802" s="60"/>
      <c r="D802" s="60"/>
      <c r="G802" s="71"/>
      <c r="H802" s="71"/>
      <c r="I802" s="71"/>
      <c r="J802" s="71"/>
      <c r="K802" s="71"/>
      <c r="L802" s="71"/>
      <c r="M802" s="71"/>
    </row>
    <row r="803" spans="2:13" x14ac:dyDescent="0.3">
      <c r="B803" s="60"/>
      <c r="D803" s="60"/>
      <c r="G803" s="71"/>
      <c r="H803" s="71"/>
      <c r="I803" s="71"/>
      <c r="J803" s="71"/>
      <c r="K803" s="71"/>
      <c r="L803" s="71"/>
      <c r="M803" s="71"/>
    </row>
    <row r="804" spans="2:13" x14ac:dyDescent="0.3">
      <c r="B804" s="60"/>
      <c r="D804" s="60"/>
      <c r="G804" s="71"/>
      <c r="H804" s="71"/>
      <c r="I804" s="71"/>
      <c r="J804" s="71"/>
      <c r="K804" s="71"/>
      <c r="L804" s="71"/>
      <c r="M804" s="71"/>
    </row>
    <row r="805" spans="2:13" x14ac:dyDescent="0.3">
      <c r="B805" s="60"/>
      <c r="D805" s="60"/>
      <c r="G805" s="71"/>
      <c r="H805" s="71"/>
      <c r="I805" s="71"/>
      <c r="J805" s="71"/>
      <c r="K805" s="71"/>
      <c r="L805" s="71"/>
      <c r="M805" s="71"/>
    </row>
    <row r="806" spans="2:13" x14ac:dyDescent="0.3">
      <c r="B806" s="60"/>
      <c r="D806" s="60"/>
      <c r="G806" s="71"/>
      <c r="H806" s="71"/>
      <c r="I806" s="71"/>
      <c r="J806" s="71"/>
      <c r="K806" s="71"/>
      <c r="L806" s="71"/>
      <c r="M806" s="71"/>
    </row>
    <row r="807" spans="2:13" x14ac:dyDescent="0.3">
      <c r="B807" s="60"/>
      <c r="D807" s="60"/>
      <c r="G807" s="71"/>
      <c r="H807" s="71"/>
      <c r="I807" s="71"/>
      <c r="J807" s="71"/>
      <c r="K807" s="71"/>
      <c r="L807" s="71"/>
      <c r="M807" s="71"/>
    </row>
    <row r="808" spans="2:13" x14ac:dyDescent="0.3">
      <c r="B808" s="60"/>
      <c r="D808" s="60"/>
      <c r="G808" s="71"/>
      <c r="H808" s="71"/>
      <c r="I808" s="71"/>
      <c r="J808" s="71"/>
      <c r="K808" s="71"/>
      <c r="L808" s="71"/>
      <c r="M808" s="71"/>
    </row>
    <row r="809" spans="2:13" x14ac:dyDescent="0.3">
      <c r="B809" s="60"/>
      <c r="D809" s="60"/>
      <c r="G809" s="71"/>
      <c r="H809" s="71"/>
      <c r="I809" s="71"/>
      <c r="J809" s="71"/>
      <c r="K809" s="71"/>
      <c r="L809" s="71"/>
      <c r="M809" s="71"/>
    </row>
    <row r="810" spans="2:13" x14ac:dyDescent="0.3">
      <c r="B810" s="60"/>
      <c r="D810" s="60"/>
      <c r="G810" s="71"/>
      <c r="H810" s="71"/>
      <c r="I810" s="71"/>
      <c r="J810" s="71"/>
      <c r="K810" s="71"/>
      <c r="L810" s="71"/>
      <c r="M810" s="71"/>
    </row>
    <row r="811" spans="2:13" x14ac:dyDescent="0.3">
      <c r="B811" s="60"/>
      <c r="D811" s="60"/>
      <c r="G811" s="71"/>
      <c r="H811" s="71"/>
      <c r="I811" s="71"/>
      <c r="J811" s="71"/>
      <c r="K811" s="71"/>
      <c r="L811" s="71"/>
      <c r="M811" s="71"/>
    </row>
    <row r="812" spans="2:13" x14ac:dyDescent="0.3">
      <c r="B812" s="60"/>
      <c r="D812" s="60"/>
      <c r="G812" s="71"/>
      <c r="H812" s="71"/>
      <c r="I812" s="71"/>
      <c r="J812" s="71"/>
      <c r="K812" s="71"/>
      <c r="L812" s="71"/>
      <c r="M812" s="71"/>
    </row>
    <row r="813" spans="2:13" x14ac:dyDescent="0.3">
      <c r="B813" s="60"/>
      <c r="D813" s="60"/>
      <c r="G813" s="71"/>
      <c r="H813" s="71"/>
      <c r="I813" s="71"/>
      <c r="J813" s="71"/>
      <c r="K813" s="71"/>
      <c r="L813" s="71"/>
      <c r="M813" s="71"/>
    </row>
    <row r="814" spans="2:13" x14ac:dyDescent="0.3">
      <c r="B814" s="60"/>
      <c r="D814" s="60"/>
      <c r="G814" s="71"/>
      <c r="H814" s="71"/>
      <c r="I814" s="71"/>
      <c r="J814" s="71"/>
      <c r="K814" s="71"/>
      <c r="L814" s="71"/>
      <c r="M814" s="71"/>
    </row>
    <row r="815" spans="2:13" x14ac:dyDescent="0.3">
      <c r="B815" s="60"/>
      <c r="D815" s="60"/>
      <c r="G815" s="71"/>
      <c r="H815" s="71"/>
      <c r="I815" s="71"/>
      <c r="J815" s="71"/>
      <c r="K815" s="71"/>
      <c r="L815" s="71"/>
      <c r="M815" s="71"/>
    </row>
    <row r="816" spans="2:13" x14ac:dyDescent="0.3">
      <c r="B816" s="60"/>
      <c r="D816" s="60"/>
      <c r="G816" s="71"/>
      <c r="H816" s="71"/>
      <c r="I816" s="71"/>
      <c r="J816" s="71"/>
      <c r="K816" s="71"/>
      <c r="L816" s="71"/>
      <c r="M816" s="71"/>
    </row>
    <row r="817" spans="2:13" x14ac:dyDescent="0.3">
      <c r="B817" s="60"/>
      <c r="D817" s="60"/>
      <c r="G817" s="71"/>
      <c r="H817" s="71"/>
      <c r="I817" s="71"/>
      <c r="J817" s="71"/>
      <c r="K817" s="71"/>
      <c r="L817" s="71"/>
      <c r="M817" s="71"/>
    </row>
    <row r="818" spans="2:13" x14ac:dyDescent="0.3">
      <c r="B818" s="60"/>
      <c r="D818" s="60"/>
      <c r="G818" s="71"/>
      <c r="H818" s="71"/>
      <c r="I818" s="71"/>
      <c r="J818" s="71"/>
      <c r="K818" s="71"/>
      <c r="L818" s="71"/>
      <c r="M818" s="71"/>
    </row>
    <row r="819" spans="2:13" x14ac:dyDescent="0.3">
      <c r="B819" s="60"/>
      <c r="D819" s="60"/>
      <c r="G819" s="71"/>
      <c r="H819" s="71"/>
      <c r="I819" s="71"/>
      <c r="J819" s="71"/>
      <c r="K819" s="71"/>
      <c r="L819" s="71"/>
      <c r="M819" s="71"/>
    </row>
    <row r="820" spans="2:13" x14ac:dyDescent="0.3">
      <c r="B820" s="60"/>
      <c r="D820" s="60"/>
      <c r="G820" s="71"/>
      <c r="H820" s="71"/>
      <c r="I820" s="71"/>
      <c r="J820" s="71"/>
      <c r="K820" s="71"/>
      <c r="L820" s="71"/>
      <c r="M820" s="71"/>
    </row>
    <row r="821" spans="2:13" x14ac:dyDescent="0.3">
      <c r="B821" s="60"/>
      <c r="D821" s="60"/>
      <c r="G821" s="71"/>
      <c r="H821" s="71"/>
      <c r="I821" s="71"/>
      <c r="J821" s="71"/>
      <c r="K821" s="71"/>
      <c r="L821" s="71"/>
      <c r="M821" s="71"/>
    </row>
    <row r="822" spans="2:13" x14ac:dyDescent="0.3">
      <c r="B822" s="60"/>
      <c r="D822" s="60"/>
      <c r="G822" s="71"/>
      <c r="H822" s="71"/>
      <c r="I822" s="71"/>
      <c r="J822" s="71"/>
      <c r="K822" s="71"/>
      <c r="L822" s="71"/>
      <c r="M822" s="71"/>
    </row>
    <row r="823" spans="2:13" x14ac:dyDescent="0.3">
      <c r="B823" s="60"/>
      <c r="D823" s="60"/>
      <c r="G823" s="71"/>
      <c r="H823" s="71"/>
      <c r="I823" s="71"/>
      <c r="J823" s="71"/>
      <c r="K823" s="71"/>
      <c r="L823" s="71"/>
      <c r="M823" s="71"/>
    </row>
    <row r="824" spans="2:13" x14ac:dyDescent="0.3">
      <c r="B824" s="60"/>
      <c r="D824" s="60"/>
      <c r="G824" s="71"/>
      <c r="H824" s="71"/>
      <c r="I824" s="71"/>
      <c r="J824" s="71"/>
      <c r="K824" s="71"/>
      <c r="L824" s="71"/>
      <c r="M824" s="71"/>
    </row>
    <row r="825" spans="2:13" x14ac:dyDescent="0.3">
      <c r="B825" s="60"/>
      <c r="D825" s="60"/>
      <c r="G825" s="71"/>
      <c r="H825" s="71"/>
      <c r="I825" s="71"/>
      <c r="J825" s="71"/>
      <c r="K825" s="71"/>
      <c r="L825" s="71"/>
      <c r="M825" s="71"/>
    </row>
    <row r="826" spans="2:13" x14ac:dyDescent="0.3">
      <c r="B826" s="60"/>
      <c r="D826" s="60"/>
      <c r="G826" s="71"/>
      <c r="H826" s="71"/>
      <c r="I826" s="71"/>
      <c r="J826" s="71"/>
      <c r="K826" s="71"/>
      <c r="L826" s="71"/>
      <c r="M826" s="71"/>
    </row>
    <row r="827" spans="2:13" x14ac:dyDescent="0.3">
      <c r="B827" s="60"/>
      <c r="D827" s="60"/>
      <c r="G827" s="71"/>
      <c r="H827" s="71"/>
      <c r="I827" s="71"/>
      <c r="J827" s="71"/>
      <c r="K827" s="71"/>
      <c r="L827" s="71"/>
      <c r="M827" s="71"/>
    </row>
    <row r="828" spans="2:13" x14ac:dyDescent="0.3">
      <c r="B828" s="60"/>
      <c r="D828" s="60"/>
      <c r="G828" s="71"/>
      <c r="H828" s="71"/>
      <c r="I828" s="71"/>
      <c r="J828" s="71"/>
      <c r="K828" s="71"/>
      <c r="L828" s="71"/>
      <c r="M828" s="71"/>
    </row>
    <row r="829" spans="2:13" x14ac:dyDescent="0.3">
      <c r="B829" s="60"/>
      <c r="D829" s="60"/>
      <c r="G829" s="71"/>
      <c r="H829" s="71"/>
      <c r="I829" s="71"/>
      <c r="J829" s="71"/>
      <c r="K829" s="71"/>
      <c r="L829" s="71"/>
      <c r="M829" s="71"/>
    </row>
    <row r="830" spans="2:13" x14ac:dyDescent="0.3">
      <c r="B830" s="60"/>
      <c r="D830" s="60"/>
      <c r="G830" s="71"/>
      <c r="H830" s="71"/>
      <c r="I830" s="71"/>
      <c r="J830" s="71"/>
      <c r="K830" s="71"/>
      <c r="L830" s="71"/>
      <c r="M830" s="71"/>
    </row>
    <row r="831" spans="2:13" x14ac:dyDescent="0.3">
      <c r="B831" s="60"/>
      <c r="D831" s="60"/>
      <c r="G831" s="71"/>
      <c r="H831" s="71"/>
      <c r="I831" s="71"/>
      <c r="J831" s="71"/>
      <c r="K831" s="71"/>
      <c r="L831" s="71"/>
      <c r="M831" s="71"/>
    </row>
    <row r="832" spans="2:13" x14ac:dyDescent="0.3">
      <c r="B832" s="60"/>
      <c r="D832" s="60"/>
      <c r="G832" s="71"/>
      <c r="H832" s="71"/>
      <c r="I832" s="71"/>
      <c r="J832" s="71"/>
      <c r="K832" s="71"/>
      <c r="L832" s="71"/>
      <c r="M832" s="71"/>
    </row>
    <row r="833" spans="2:13" x14ac:dyDescent="0.3">
      <c r="B833" s="60"/>
      <c r="D833" s="60"/>
      <c r="G833" s="71"/>
      <c r="H833" s="71"/>
      <c r="I833" s="71"/>
      <c r="J833" s="71"/>
      <c r="K833" s="71"/>
      <c r="L833" s="71"/>
      <c r="M833" s="71"/>
    </row>
    <row r="834" spans="2:13" x14ac:dyDescent="0.3">
      <c r="B834" s="60"/>
      <c r="D834" s="60"/>
      <c r="G834" s="71"/>
      <c r="H834" s="71"/>
      <c r="I834" s="71"/>
      <c r="J834" s="71"/>
      <c r="K834" s="71"/>
      <c r="L834" s="71"/>
      <c r="M834" s="71"/>
    </row>
    <row r="835" spans="2:13" x14ac:dyDescent="0.3">
      <c r="B835" s="60"/>
      <c r="D835" s="60"/>
      <c r="G835" s="71"/>
      <c r="H835" s="71"/>
      <c r="I835" s="71"/>
      <c r="J835" s="71"/>
      <c r="K835" s="71"/>
      <c r="L835" s="71"/>
      <c r="M835" s="71"/>
    </row>
    <row r="836" spans="2:13" x14ac:dyDescent="0.3">
      <c r="B836" s="60"/>
      <c r="D836" s="60"/>
      <c r="G836" s="71"/>
      <c r="H836" s="71"/>
      <c r="I836" s="71"/>
      <c r="J836" s="71"/>
      <c r="K836" s="71"/>
      <c r="L836" s="71"/>
      <c r="M836" s="71"/>
    </row>
    <row r="837" spans="2:13" x14ac:dyDescent="0.3">
      <c r="B837" s="60"/>
      <c r="D837" s="60"/>
      <c r="G837" s="71"/>
      <c r="H837" s="71"/>
      <c r="I837" s="71"/>
      <c r="J837" s="71"/>
      <c r="K837" s="71"/>
      <c r="L837" s="71"/>
      <c r="M837" s="71"/>
    </row>
    <row r="838" spans="2:13" x14ac:dyDescent="0.3">
      <c r="B838" s="60"/>
      <c r="D838" s="60"/>
      <c r="G838" s="71"/>
      <c r="H838" s="71"/>
      <c r="I838" s="71"/>
      <c r="J838" s="71"/>
      <c r="K838" s="71"/>
      <c r="L838" s="71"/>
      <c r="M838" s="71"/>
    </row>
    <row r="839" spans="2:13" x14ac:dyDescent="0.3">
      <c r="B839" s="60"/>
      <c r="D839" s="60"/>
      <c r="G839" s="71"/>
      <c r="H839" s="71"/>
      <c r="I839" s="71"/>
      <c r="J839" s="71"/>
      <c r="K839" s="71"/>
      <c r="L839" s="71"/>
      <c r="M839" s="71"/>
    </row>
    <row r="840" spans="2:13" x14ac:dyDescent="0.3">
      <c r="B840" s="60"/>
      <c r="D840" s="60"/>
      <c r="G840" s="71"/>
      <c r="H840" s="71"/>
      <c r="I840" s="71"/>
      <c r="J840" s="71"/>
      <c r="K840" s="71"/>
      <c r="L840" s="71"/>
      <c r="M840" s="71"/>
    </row>
    <row r="841" spans="2:13" x14ac:dyDescent="0.3">
      <c r="B841" s="60"/>
      <c r="D841" s="60"/>
      <c r="G841" s="71"/>
      <c r="H841" s="71"/>
      <c r="I841" s="71"/>
      <c r="J841" s="71"/>
      <c r="K841" s="71"/>
      <c r="L841" s="71"/>
      <c r="M841" s="71"/>
    </row>
    <row r="842" spans="2:13" x14ac:dyDescent="0.3">
      <c r="B842" s="60"/>
      <c r="D842" s="60"/>
      <c r="G842" s="71"/>
      <c r="H842" s="71"/>
      <c r="I842" s="71"/>
      <c r="J842" s="71"/>
      <c r="K842" s="71"/>
      <c r="L842" s="71"/>
      <c r="M842" s="71"/>
    </row>
    <row r="843" spans="2:13" x14ac:dyDescent="0.3">
      <c r="B843" s="60"/>
      <c r="D843" s="60"/>
      <c r="G843" s="71"/>
      <c r="H843" s="71"/>
      <c r="I843" s="71"/>
      <c r="J843" s="71"/>
      <c r="K843" s="71"/>
      <c r="L843" s="71"/>
      <c r="M843" s="71"/>
    </row>
    <row r="844" spans="2:13" x14ac:dyDescent="0.3">
      <c r="B844" s="60"/>
      <c r="D844" s="60"/>
      <c r="G844" s="71"/>
      <c r="H844" s="71"/>
      <c r="I844" s="71"/>
      <c r="J844" s="71"/>
      <c r="K844" s="71"/>
      <c r="L844" s="71"/>
      <c r="M844" s="71"/>
    </row>
    <row r="845" spans="2:13" x14ac:dyDescent="0.3">
      <c r="B845" s="60"/>
      <c r="D845" s="60"/>
      <c r="G845" s="71"/>
      <c r="H845" s="71"/>
      <c r="I845" s="71"/>
      <c r="J845" s="71"/>
      <c r="K845" s="71"/>
      <c r="L845" s="71"/>
      <c r="M845" s="71"/>
    </row>
    <row r="846" spans="2:13" x14ac:dyDescent="0.3">
      <c r="B846" s="60"/>
      <c r="D846" s="60"/>
      <c r="G846" s="71"/>
      <c r="H846" s="71"/>
      <c r="I846" s="71"/>
      <c r="J846" s="71"/>
      <c r="K846" s="71"/>
      <c r="L846" s="71"/>
      <c r="M846" s="71"/>
    </row>
    <row r="847" spans="2:13" x14ac:dyDescent="0.3">
      <c r="B847" s="60"/>
      <c r="D847" s="60"/>
      <c r="G847" s="71"/>
      <c r="H847" s="71"/>
      <c r="I847" s="71"/>
      <c r="J847" s="71"/>
      <c r="K847" s="71"/>
      <c r="L847" s="71"/>
      <c r="M847" s="71"/>
    </row>
    <row r="848" spans="2:13" x14ac:dyDescent="0.3">
      <c r="B848" s="60"/>
      <c r="D848" s="60"/>
      <c r="G848" s="71"/>
      <c r="H848" s="71"/>
      <c r="I848" s="71"/>
      <c r="J848" s="71"/>
      <c r="K848" s="71"/>
      <c r="L848" s="71"/>
      <c r="M848" s="71"/>
    </row>
    <row r="849" spans="2:13" x14ac:dyDescent="0.3">
      <c r="B849" s="60"/>
      <c r="D849" s="60"/>
      <c r="G849" s="71"/>
      <c r="H849" s="71"/>
      <c r="I849" s="71"/>
      <c r="J849" s="71"/>
      <c r="K849" s="71"/>
      <c r="L849" s="71"/>
      <c r="M849" s="71"/>
    </row>
    <row r="850" spans="2:13" x14ac:dyDescent="0.3">
      <c r="B850" s="60"/>
      <c r="D850" s="60"/>
      <c r="G850" s="71"/>
      <c r="H850" s="71"/>
      <c r="I850" s="71"/>
      <c r="J850" s="71"/>
      <c r="K850" s="71"/>
      <c r="L850" s="71"/>
      <c r="M850" s="71"/>
    </row>
    <row r="851" spans="2:13" x14ac:dyDescent="0.3">
      <c r="B851" s="60"/>
      <c r="D851" s="60"/>
      <c r="G851" s="71"/>
      <c r="H851" s="71"/>
      <c r="I851" s="71"/>
      <c r="J851" s="71"/>
      <c r="K851" s="71"/>
      <c r="L851" s="71"/>
      <c r="M851" s="71"/>
    </row>
    <row r="852" spans="2:13" x14ac:dyDescent="0.3">
      <c r="B852" s="60"/>
      <c r="D852" s="60"/>
      <c r="G852" s="71"/>
      <c r="H852" s="71"/>
      <c r="I852" s="71"/>
      <c r="J852" s="71"/>
      <c r="K852" s="71"/>
      <c r="L852" s="71"/>
      <c r="M852" s="71"/>
    </row>
    <row r="853" spans="2:13" x14ac:dyDescent="0.3">
      <c r="B853" s="60"/>
      <c r="D853" s="60"/>
      <c r="G853" s="71"/>
      <c r="H853" s="71"/>
      <c r="I853" s="71"/>
      <c r="J853" s="71"/>
      <c r="K853" s="71"/>
      <c r="L853" s="71"/>
      <c r="M853" s="71"/>
    </row>
    <row r="854" spans="2:13" x14ac:dyDescent="0.3">
      <c r="B854" s="60"/>
      <c r="D854" s="60"/>
      <c r="G854" s="71"/>
      <c r="H854" s="71"/>
      <c r="I854" s="71"/>
      <c r="J854" s="71"/>
      <c r="K854" s="71"/>
      <c r="L854" s="71"/>
      <c r="M854" s="71"/>
    </row>
    <row r="855" spans="2:13" x14ac:dyDescent="0.3">
      <c r="B855" s="60"/>
      <c r="D855" s="60"/>
      <c r="G855" s="71"/>
      <c r="H855" s="71"/>
      <c r="I855" s="71"/>
      <c r="J855" s="71"/>
      <c r="K855" s="71"/>
      <c r="L855" s="71"/>
      <c r="M855" s="71"/>
    </row>
    <row r="856" spans="2:13" x14ac:dyDescent="0.3">
      <c r="B856" s="60"/>
      <c r="D856" s="60"/>
      <c r="G856" s="71"/>
      <c r="H856" s="71"/>
      <c r="I856" s="71"/>
      <c r="J856" s="71"/>
      <c r="K856" s="71"/>
      <c r="L856" s="71"/>
      <c r="M856" s="71"/>
    </row>
    <row r="857" spans="2:13" x14ac:dyDescent="0.3">
      <c r="B857" s="60"/>
      <c r="D857" s="60"/>
      <c r="G857" s="71"/>
      <c r="H857" s="71"/>
      <c r="I857" s="71"/>
      <c r="J857" s="71"/>
      <c r="K857" s="71"/>
      <c r="L857" s="71"/>
      <c r="M857" s="71"/>
    </row>
    <row r="858" spans="2:13" x14ac:dyDescent="0.3">
      <c r="B858" s="60"/>
      <c r="D858" s="60"/>
      <c r="G858" s="71"/>
      <c r="H858" s="71"/>
      <c r="I858" s="71"/>
      <c r="J858" s="71"/>
      <c r="K858" s="71"/>
      <c r="L858" s="71"/>
      <c r="M858" s="71"/>
    </row>
    <row r="859" spans="2:13" x14ac:dyDescent="0.3">
      <c r="B859" s="60"/>
      <c r="D859" s="60"/>
      <c r="G859" s="71"/>
      <c r="H859" s="71"/>
      <c r="I859" s="71"/>
      <c r="J859" s="71"/>
      <c r="K859" s="71"/>
      <c r="L859" s="71"/>
      <c r="M859" s="71"/>
    </row>
    <row r="860" spans="2:13" x14ac:dyDescent="0.3">
      <c r="B860" s="60"/>
      <c r="D860" s="60"/>
      <c r="G860" s="71"/>
      <c r="H860" s="71"/>
      <c r="I860" s="71"/>
      <c r="J860" s="71"/>
      <c r="K860" s="71"/>
      <c r="L860" s="71"/>
      <c r="M860" s="71"/>
    </row>
    <row r="861" spans="2:13" x14ac:dyDescent="0.3">
      <c r="B861" s="60"/>
      <c r="D861" s="60"/>
      <c r="G861" s="71"/>
      <c r="H861" s="71"/>
      <c r="I861" s="71"/>
      <c r="J861" s="71"/>
      <c r="K861" s="71"/>
      <c r="L861" s="71"/>
      <c r="M861" s="71"/>
    </row>
    <row r="862" spans="2:13" x14ac:dyDescent="0.3">
      <c r="B862" s="60"/>
      <c r="D862" s="60"/>
      <c r="G862" s="71"/>
      <c r="H862" s="71"/>
      <c r="I862" s="71"/>
      <c r="J862" s="71"/>
      <c r="K862" s="71"/>
      <c r="L862" s="71"/>
      <c r="M862" s="71"/>
    </row>
    <row r="863" spans="2:13" x14ac:dyDescent="0.3">
      <c r="B863" s="60"/>
      <c r="D863" s="60"/>
      <c r="G863" s="71"/>
      <c r="H863" s="71"/>
      <c r="I863" s="71"/>
      <c r="J863" s="71"/>
      <c r="K863" s="71"/>
      <c r="L863" s="71"/>
      <c r="M863" s="71"/>
    </row>
    <row r="864" spans="2:13" x14ac:dyDescent="0.3">
      <c r="B864" s="60"/>
      <c r="D864" s="60"/>
      <c r="G864" s="71"/>
      <c r="H864" s="71"/>
      <c r="I864" s="71"/>
      <c r="J864" s="71"/>
      <c r="K864" s="71"/>
      <c r="L864" s="71"/>
      <c r="M864" s="71"/>
    </row>
    <row r="865" spans="2:13" x14ac:dyDescent="0.3">
      <c r="B865" s="60"/>
      <c r="D865" s="60"/>
      <c r="G865" s="71"/>
      <c r="H865" s="71"/>
      <c r="I865" s="71"/>
      <c r="J865" s="71"/>
      <c r="K865" s="71"/>
      <c r="L865" s="71"/>
      <c r="M865" s="71"/>
    </row>
    <row r="866" spans="2:13" x14ac:dyDescent="0.3">
      <c r="B866" s="60"/>
      <c r="D866" s="60"/>
      <c r="G866" s="71"/>
      <c r="H866" s="71"/>
      <c r="I866" s="71"/>
      <c r="J866" s="71"/>
      <c r="K866" s="71"/>
      <c r="L866" s="71"/>
      <c r="M866" s="71"/>
    </row>
    <row r="867" spans="2:13" x14ac:dyDescent="0.3">
      <c r="B867" s="60"/>
      <c r="D867" s="60"/>
      <c r="G867" s="71"/>
      <c r="H867" s="71"/>
      <c r="I867" s="71"/>
      <c r="J867" s="71"/>
      <c r="K867" s="71"/>
      <c r="L867" s="71"/>
      <c r="M867" s="71"/>
    </row>
    <row r="868" spans="2:13" x14ac:dyDescent="0.3">
      <c r="B868" s="60"/>
      <c r="D868" s="60"/>
      <c r="G868" s="71"/>
      <c r="H868" s="71"/>
      <c r="I868" s="71"/>
      <c r="J868" s="71"/>
      <c r="K868" s="71"/>
      <c r="L868" s="71"/>
      <c r="M868" s="71"/>
    </row>
    <row r="869" spans="2:13" x14ac:dyDescent="0.3">
      <c r="B869" s="60"/>
      <c r="D869" s="60"/>
      <c r="G869" s="71"/>
      <c r="H869" s="71"/>
      <c r="I869" s="71"/>
      <c r="J869" s="71"/>
      <c r="K869" s="71"/>
      <c r="L869" s="71"/>
      <c r="M869" s="71"/>
    </row>
    <row r="870" spans="2:13" x14ac:dyDescent="0.3">
      <c r="B870" s="60"/>
      <c r="D870" s="60"/>
      <c r="G870" s="71"/>
      <c r="H870" s="71"/>
      <c r="I870" s="71"/>
      <c r="J870" s="71"/>
      <c r="K870" s="71"/>
      <c r="L870" s="71"/>
      <c r="M870" s="71"/>
    </row>
    <row r="871" spans="2:13" x14ac:dyDescent="0.3">
      <c r="B871" s="60"/>
      <c r="D871" s="60"/>
      <c r="G871" s="71"/>
      <c r="H871" s="71"/>
      <c r="I871" s="71"/>
      <c r="J871" s="71"/>
      <c r="K871" s="71"/>
      <c r="L871" s="71"/>
      <c r="M871" s="71"/>
    </row>
    <row r="872" spans="2:13" x14ac:dyDescent="0.3">
      <c r="B872" s="60"/>
      <c r="D872" s="60"/>
      <c r="G872" s="71"/>
      <c r="H872" s="71"/>
      <c r="I872" s="71"/>
      <c r="J872" s="71"/>
      <c r="K872" s="71"/>
      <c r="L872" s="71"/>
      <c r="M872" s="71"/>
    </row>
    <row r="873" spans="2:13" x14ac:dyDescent="0.3">
      <c r="B873" s="60"/>
      <c r="D873" s="60"/>
      <c r="G873" s="71"/>
      <c r="H873" s="71"/>
      <c r="I873" s="71"/>
      <c r="J873" s="71"/>
      <c r="K873" s="71"/>
      <c r="L873" s="71"/>
      <c r="M873" s="71"/>
    </row>
    <row r="874" spans="2:13" x14ac:dyDescent="0.3">
      <c r="B874" s="60"/>
      <c r="D874" s="60"/>
      <c r="G874" s="71"/>
      <c r="H874" s="71"/>
      <c r="I874" s="71"/>
      <c r="J874" s="71"/>
      <c r="K874" s="71"/>
      <c r="L874" s="71"/>
      <c r="M874" s="71"/>
    </row>
    <row r="875" spans="2:13" x14ac:dyDescent="0.3">
      <c r="B875" s="60"/>
      <c r="D875" s="60"/>
      <c r="G875" s="71"/>
      <c r="H875" s="71"/>
      <c r="I875" s="71"/>
      <c r="J875" s="71"/>
      <c r="K875" s="71"/>
      <c r="L875" s="71"/>
      <c r="M875" s="71"/>
    </row>
    <row r="876" spans="2:13" x14ac:dyDescent="0.3">
      <c r="B876" s="60"/>
      <c r="D876" s="60"/>
      <c r="G876" s="71"/>
      <c r="H876" s="71"/>
      <c r="I876" s="71"/>
      <c r="J876" s="71"/>
      <c r="K876" s="71"/>
      <c r="L876" s="71"/>
      <c r="M876" s="71"/>
    </row>
    <row r="877" spans="2:13" x14ac:dyDescent="0.3">
      <c r="B877" s="60"/>
      <c r="D877" s="60"/>
      <c r="G877" s="71"/>
      <c r="H877" s="71"/>
      <c r="I877" s="71"/>
      <c r="J877" s="71"/>
      <c r="K877" s="71"/>
      <c r="L877" s="71"/>
      <c r="M877" s="71"/>
    </row>
    <row r="878" spans="2:13" x14ac:dyDescent="0.3">
      <c r="B878" s="60"/>
      <c r="D878" s="60"/>
      <c r="G878" s="71"/>
      <c r="H878" s="71"/>
      <c r="I878" s="71"/>
      <c r="J878" s="71"/>
      <c r="K878" s="71"/>
      <c r="L878" s="71"/>
      <c r="M878" s="71"/>
    </row>
    <row r="879" spans="2:13" x14ac:dyDescent="0.3">
      <c r="B879" s="60"/>
      <c r="D879" s="60"/>
      <c r="G879" s="71"/>
      <c r="H879" s="71"/>
      <c r="I879" s="71"/>
      <c r="J879" s="71"/>
      <c r="K879" s="71"/>
      <c r="L879" s="71"/>
      <c r="M879" s="71"/>
    </row>
    <row r="880" spans="2:13" x14ac:dyDescent="0.3">
      <c r="B880" s="60"/>
      <c r="D880" s="60"/>
      <c r="G880" s="71"/>
      <c r="H880" s="71"/>
      <c r="I880" s="71"/>
      <c r="J880" s="71"/>
      <c r="K880" s="71"/>
      <c r="L880" s="71"/>
      <c r="M880" s="71"/>
    </row>
    <row r="881" spans="2:13" x14ac:dyDescent="0.3">
      <c r="B881" s="60"/>
      <c r="D881" s="60"/>
      <c r="G881" s="71"/>
      <c r="H881" s="71"/>
      <c r="I881" s="71"/>
      <c r="J881" s="71"/>
      <c r="K881" s="71"/>
      <c r="L881" s="71"/>
      <c r="M881" s="71"/>
    </row>
    <row r="882" spans="2:13" x14ac:dyDescent="0.3">
      <c r="B882" s="60"/>
      <c r="D882" s="60"/>
      <c r="G882" s="71"/>
      <c r="H882" s="71"/>
      <c r="I882" s="71"/>
      <c r="J882" s="71"/>
      <c r="K882" s="71"/>
      <c r="L882" s="71"/>
      <c r="M882" s="71"/>
    </row>
    <row r="883" spans="2:13" x14ac:dyDescent="0.3">
      <c r="B883" s="60"/>
      <c r="D883" s="60"/>
      <c r="G883" s="71"/>
      <c r="H883" s="71"/>
      <c r="I883" s="71"/>
      <c r="J883" s="71"/>
      <c r="K883" s="71"/>
      <c r="L883" s="71"/>
      <c r="M883" s="71"/>
    </row>
    <row r="884" spans="2:13" x14ac:dyDescent="0.3">
      <c r="B884" s="60"/>
      <c r="D884" s="60"/>
      <c r="G884" s="71"/>
      <c r="H884" s="71"/>
      <c r="I884" s="71"/>
      <c r="J884" s="71"/>
      <c r="K884" s="71"/>
      <c r="L884" s="71"/>
      <c r="M884" s="71"/>
    </row>
    <row r="885" spans="2:13" x14ac:dyDescent="0.3">
      <c r="B885" s="60"/>
      <c r="D885" s="60"/>
      <c r="G885" s="71"/>
      <c r="H885" s="71"/>
      <c r="I885" s="71"/>
      <c r="J885" s="71"/>
      <c r="K885" s="71"/>
      <c r="L885" s="71"/>
      <c r="M885" s="71"/>
    </row>
    <row r="886" spans="2:13" x14ac:dyDescent="0.3">
      <c r="B886" s="60"/>
      <c r="D886" s="60"/>
      <c r="G886" s="71"/>
      <c r="H886" s="71"/>
      <c r="I886" s="71"/>
      <c r="J886" s="71"/>
      <c r="K886" s="71"/>
      <c r="L886" s="71"/>
      <c r="M886" s="71"/>
    </row>
    <row r="887" spans="2:13" x14ac:dyDescent="0.3">
      <c r="B887" s="60"/>
      <c r="D887" s="60"/>
      <c r="G887" s="71"/>
      <c r="H887" s="71"/>
      <c r="I887" s="71"/>
      <c r="J887" s="71"/>
      <c r="K887" s="71"/>
      <c r="L887" s="71"/>
      <c r="M887" s="71"/>
    </row>
    <row r="888" spans="2:13" x14ac:dyDescent="0.3">
      <c r="B888" s="60"/>
      <c r="D888" s="60"/>
      <c r="G888" s="71"/>
      <c r="H888" s="71"/>
      <c r="I888" s="71"/>
      <c r="J888" s="71"/>
      <c r="K888" s="71"/>
      <c r="L888" s="71"/>
      <c r="M888" s="71"/>
    </row>
    <row r="889" spans="2:13" x14ac:dyDescent="0.3">
      <c r="B889" s="60"/>
      <c r="D889" s="60"/>
      <c r="G889" s="71"/>
      <c r="H889" s="71"/>
      <c r="I889" s="71"/>
      <c r="J889" s="71"/>
      <c r="K889" s="71"/>
      <c r="L889" s="71"/>
      <c r="M889" s="71"/>
    </row>
    <row r="890" spans="2:13" x14ac:dyDescent="0.3">
      <c r="B890" s="60"/>
      <c r="D890" s="60"/>
      <c r="G890" s="71"/>
      <c r="H890" s="71"/>
      <c r="I890" s="71"/>
      <c r="J890" s="71"/>
      <c r="K890" s="71"/>
      <c r="L890" s="71"/>
      <c r="M890" s="71"/>
    </row>
    <row r="891" spans="2:13" x14ac:dyDescent="0.3">
      <c r="B891" s="60"/>
      <c r="D891" s="60"/>
      <c r="G891" s="71"/>
      <c r="H891" s="71"/>
      <c r="I891" s="71"/>
      <c r="J891" s="71"/>
      <c r="K891" s="71"/>
      <c r="L891" s="71"/>
      <c r="M891" s="71"/>
    </row>
    <row r="892" spans="2:13" x14ac:dyDescent="0.3">
      <c r="B892" s="60"/>
      <c r="D892" s="60"/>
      <c r="G892" s="71"/>
      <c r="H892" s="71"/>
      <c r="I892" s="71"/>
      <c r="J892" s="71"/>
      <c r="K892" s="71"/>
      <c r="L892" s="71"/>
      <c r="M892" s="71"/>
    </row>
    <row r="893" spans="2:13" x14ac:dyDescent="0.3">
      <c r="B893" s="60"/>
      <c r="D893" s="60"/>
      <c r="G893" s="71"/>
      <c r="H893" s="71"/>
      <c r="I893" s="71"/>
      <c r="J893" s="71"/>
      <c r="K893" s="71"/>
      <c r="L893" s="71"/>
      <c r="M893" s="71"/>
    </row>
    <row r="894" spans="2:13" x14ac:dyDescent="0.3">
      <c r="B894" s="60"/>
      <c r="D894" s="60"/>
      <c r="G894" s="71"/>
      <c r="H894" s="71"/>
      <c r="I894" s="71"/>
      <c r="J894" s="71"/>
      <c r="K894" s="71"/>
      <c r="L894" s="71"/>
      <c r="M894" s="71"/>
    </row>
    <row r="895" spans="2:13" x14ac:dyDescent="0.3">
      <c r="B895" s="60"/>
      <c r="D895" s="60"/>
      <c r="G895" s="71"/>
      <c r="H895" s="71"/>
      <c r="I895" s="71"/>
      <c r="J895" s="71"/>
      <c r="K895" s="71"/>
      <c r="L895" s="71"/>
      <c r="M895" s="71"/>
    </row>
    <row r="896" spans="2:13" x14ac:dyDescent="0.3">
      <c r="B896" s="60"/>
      <c r="D896" s="60"/>
      <c r="G896" s="71"/>
      <c r="H896" s="71"/>
      <c r="I896" s="71"/>
      <c r="J896" s="71"/>
      <c r="K896" s="71"/>
      <c r="L896" s="71"/>
      <c r="M896" s="71"/>
    </row>
    <row r="897" spans="2:13" x14ac:dyDescent="0.3">
      <c r="B897" s="60"/>
      <c r="D897" s="60"/>
      <c r="G897" s="71"/>
      <c r="H897" s="71"/>
      <c r="I897" s="71"/>
      <c r="J897" s="71"/>
      <c r="K897" s="71"/>
      <c r="L897" s="71"/>
      <c r="M897" s="71"/>
    </row>
    <row r="898" spans="2:13" x14ac:dyDescent="0.3">
      <c r="B898" s="60"/>
      <c r="D898" s="60"/>
      <c r="G898" s="71"/>
      <c r="H898" s="71"/>
      <c r="I898" s="71"/>
      <c r="J898" s="71"/>
      <c r="K898" s="71"/>
      <c r="L898" s="71"/>
      <c r="M898" s="71"/>
    </row>
    <row r="899" spans="2:13" x14ac:dyDescent="0.3">
      <c r="B899" s="60"/>
      <c r="D899" s="60"/>
      <c r="G899" s="71"/>
      <c r="H899" s="71"/>
      <c r="I899" s="71"/>
      <c r="J899" s="71"/>
      <c r="K899" s="71"/>
      <c r="L899" s="71"/>
      <c r="M899" s="71"/>
    </row>
    <row r="900" spans="2:13" x14ac:dyDescent="0.3">
      <c r="B900" s="60"/>
      <c r="D900" s="60"/>
      <c r="G900" s="71"/>
      <c r="H900" s="71"/>
      <c r="I900" s="71"/>
      <c r="J900" s="71"/>
      <c r="K900" s="71"/>
      <c r="L900" s="71"/>
      <c r="M900" s="71"/>
    </row>
    <row r="901" spans="2:13" x14ac:dyDescent="0.3">
      <c r="B901" s="60"/>
      <c r="D901" s="60"/>
      <c r="G901" s="71"/>
      <c r="H901" s="71"/>
      <c r="I901" s="71"/>
      <c r="J901" s="71"/>
      <c r="K901" s="71"/>
      <c r="L901" s="71"/>
      <c r="M901" s="71"/>
    </row>
    <row r="902" spans="2:13" x14ac:dyDescent="0.3">
      <c r="B902" s="60"/>
      <c r="D902" s="60"/>
      <c r="G902" s="71"/>
      <c r="H902" s="71"/>
      <c r="I902" s="71"/>
      <c r="J902" s="71"/>
      <c r="K902" s="71"/>
      <c r="L902" s="71"/>
      <c r="M902" s="71"/>
    </row>
    <row r="903" spans="2:13" x14ac:dyDescent="0.3">
      <c r="B903" s="60"/>
      <c r="D903" s="60"/>
      <c r="G903" s="71"/>
      <c r="H903" s="71"/>
      <c r="I903" s="71"/>
      <c r="J903" s="71"/>
      <c r="K903" s="71"/>
      <c r="L903" s="71"/>
      <c r="M903" s="71"/>
    </row>
    <row r="904" spans="2:13" x14ac:dyDescent="0.3">
      <c r="B904" s="60"/>
      <c r="D904" s="60"/>
      <c r="G904" s="71"/>
      <c r="H904" s="71"/>
      <c r="I904" s="71"/>
      <c r="J904" s="71"/>
      <c r="K904" s="71"/>
      <c r="L904" s="71"/>
      <c r="M904" s="71"/>
    </row>
    <row r="905" spans="2:13" x14ac:dyDescent="0.3">
      <c r="B905" s="60"/>
      <c r="D905" s="60"/>
      <c r="G905" s="71"/>
      <c r="H905" s="71"/>
      <c r="I905" s="71"/>
      <c r="J905" s="71"/>
      <c r="K905" s="71"/>
      <c r="L905" s="71"/>
      <c r="M905" s="71"/>
    </row>
    <row r="906" spans="2:13" x14ac:dyDescent="0.3">
      <c r="B906" s="60"/>
      <c r="D906" s="60"/>
      <c r="G906" s="71"/>
      <c r="H906" s="71"/>
      <c r="I906" s="71"/>
      <c r="J906" s="71"/>
      <c r="K906" s="71"/>
      <c r="L906" s="71"/>
      <c r="M906" s="71"/>
    </row>
    <row r="907" spans="2:13" x14ac:dyDescent="0.3">
      <c r="B907" s="60"/>
      <c r="D907" s="60"/>
      <c r="G907" s="71"/>
      <c r="H907" s="71"/>
      <c r="I907" s="71"/>
      <c r="J907" s="71"/>
      <c r="K907" s="71"/>
      <c r="L907" s="71"/>
      <c r="M907" s="71"/>
    </row>
    <row r="908" spans="2:13" x14ac:dyDescent="0.3">
      <c r="B908" s="60"/>
      <c r="D908" s="60"/>
      <c r="G908" s="71"/>
      <c r="H908" s="71"/>
      <c r="I908" s="71"/>
      <c r="J908" s="71"/>
      <c r="K908" s="71"/>
      <c r="L908" s="71"/>
      <c r="M908" s="71"/>
    </row>
    <row r="909" spans="2:13" x14ac:dyDescent="0.3">
      <c r="B909" s="60"/>
      <c r="D909" s="60"/>
      <c r="G909" s="71"/>
      <c r="H909" s="71"/>
      <c r="I909" s="71"/>
      <c r="J909" s="71"/>
      <c r="K909" s="71"/>
      <c r="L909" s="71"/>
      <c r="M909" s="71"/>
    </row>
    <row r="910" spans="2:13" x14ac:dyDescent="0.3">
      <c r="B910" s="60"/>
      <c r="D910" s="60"/>
      <c r="G910" s="71"/>
      <c r="H910" s="71"/>
      <c r="I910" s="71"/>
      <c r="J910" s="71"/>
      <c r="K910" s="71"/>
      <c r="L910" s="71"/>
      <c r="M910" s="71"/>
    </row>
    <row r="911" spans="2:13" x14ac:dyDescent="0.3">
      <c r="B911" s="60"/>
      <c r="D911" s="60"/>
      <c r="G911" s="71"/>
      <c r="H911" s="71"/>
      <c r="I911" s="71"/>
      <c r="J911" s="71"/>
      <c r="K911" s="71"/>
      <c r="L911" s="71"/>
      <c r="M911" s="71"/>
    </row>
    <row r="912" spans="2:13" x14ac:dyDescent="0.3">
      <c r="B912" s="60"/>
      <c r="D912" s="60"/>
      <c r="G912" s="71"/>
      <c r="H912" s="71"/>
      <c r="I912" s="71"/>
      <c r="J912" s="71"/>
      <c r="K912" s="71"/>
      <c r="L912" s="71"/>
      <c r="M912" s="71"/>
    </row>
    <row r="913" spans="2:13" x14ac:dyDescent="0.3">
      <c r="B913" s="60"/>
      <c r="D913" s="60"/>
      <c r="G913" s="71"/>
      <c r="H913" s="71"/>
      <c r="I913" s="71"/>
      <c r="J913" s="71"/>
      <c r="K913" s="71"/>
      <c r="L913" s="71"/>
      <c r="M913" s="71"/>
    </row>
    <row r="914" spans="2:13" x14ac:dyDescent="0.3">
      <c r="B914" s="60"/>
      <c r="D914" s="60"/>
      <c r="G914" s="71"/>
      <c r="H914" s="71"/>
      <c r="I914" s="71"/>
      <c r="J914" s="71"/>
      <c r="K914" s="71"/>
      <c r="L914" s="71"/>
      <c r="M914" s="71"/>
    </row>
    <row r="915" spans="2:13" x14ac:dyDescent="0.3">
      <c r="B915" s="60"/>
      <c r="D915" s="60"/>
      <c r="G915" s="71"/>
      <c r="H915" s="71"/>
      <c r="I915" s="71"/>
      <c r="J915" s="71"/>
      <c r="K915" s="71"/>
      <c r="L915" s="71"/>
      <c r="M915" s="71"/>
    </row>
    <row r="916" spans="2:13" x14ac:dyDescent="0.3">
      <c r="B916" s="60"/>
      <c r="D916" s="60"/>
      <c r="G916" s="71"/>
      <c r="H916" s="71"/>
      <c r="I916" s="71"/>
      <c r="J916" s="71"/>
      <c r="K916" s="71"/>
      <c r="L916" s="71"/>
      <c r="M916" s="71"/>
    </row>
    <row r="917" spans="2:13" x14ac:dyDescent="0.3">
      <c r="B917" s="60"/>
      <c r="D917" s="60"/>
      <c r="G917" s="71"/>
      <c r="H917" s="71"/>
      <c r="I917" s="71"/>
      <c r="J917" s="71"/>
      <c r="K917" s="71"/>
      <c r="L917" s="71"/>
      <c r="M917" s="71"/>
    </row>
    <row r="918" spans="2:13" x14ac:dyDescent="0.3">
      <c r="B918" s="60"/>
      <c r="D918" s="60"/>
      <c r="G918" s="71"/>
      <c r="H918" s="71"/>
      <c r="I918" s="71"/>
      <c r="J918" s="71"/>
      <c r="K918" s="71"/>
      <c r="L918" s="71"/>
      <c r="M918" s="71"/>
    </row>
    <row r="919" spans="2:13" x14ac:dyDescent="0.3">
      <c r="B919" s="60"/>
      <c r="D919" s="60"/>
      <c r="G919" s="71"/>
      <c r="H919" s="71"/>
      <c r="I919" s="71"/>
      <c r="J919" s="71"/>
      <c r="K919" s="71"/>
      <c r="L919" s="71"/>
      <c r="M919" s="71"/>
    </row>
    <row r="920" spans="2:13" x14ac:dyDescent="0.3">
      <c r="B920" s="60"/>
      <c r="D920" s="60"/>
      <c r="G920" s="71"/>
      <c r="H920" s="71"/>
      <c r="I920" s="71"/>
      <c r="J920" s="71"/>
      <c r="K920" s="71"/>
      <c r="L920" s="71"/>
      <c r="M920" s="71"/>
    </row>
    <row r="921" spans="2:13" x14ac:dyDescent="0.3">
      <c r="B921" s="60"/>
      <c r="D921" s="60"/>
      <c r="G921" s="71"/>
      <c r="H921" s="71"/>
      <c r="I921" s="71"/>
      <c r="J921" s="71"/>
      <c r="K921" s="71"/>
      <c r="L921" s="71"/>
      <c r="M921" s="71"/>
    </row>
    <row r="922" spans="2:13" x14ac:dyDescent="0.3">
      <c r="B922" s="60"/>
      <c r="D922" s="60"/>
      <c r="G922" s="71"/>
      <c r="H922" s="71"/>
      <c r="I922" s="71"/>
      <c r="J922" s="71"/>
      <c r="K922" s="71"/>
      <c r="L922" s="71"/>
      <c r="M922" s="71"/>
    </row>
    <row r="923" spans="2:13" x14ac:dyDescent="0.3">
      <c r="B923" s="60"/>
      <c r="D923" s="60"/>
      <c r="G923" s="71"/>
      <c r="H923" s="71"/>
      <c r="I923" s="71"/>
      <c r="J923" s="71"/>
      <c r="K923" s="71"/>
      <c r="L923" s="71"/>
      <c r="M923" s="71"/>
    </row>
    <row r="924" spans="2:13" x14ac:dyDescent="0.3">
      <c r="B924" s="60"/>
      <c r="D924" s="60"/>
      <c r="G924" s="71"/>
      <c r="H924" s="71"/>
      <c r="I924" s="71"/>
      <c r="J924" s="71"/>
      <c r="K924" s="71"/>
      <c r="L924" s="71"/>
      <c r="M924" s="71"/>
    </row>
    <row r="925" spans="2:13" x14ac:dyDescent="0.3">
      <c r="B925" s="60"/>
      <c r="D925" s="60"/>
      <c r="G925" s="71"/>
      <c r="H925" s="71"/>
      <c r="I925" s="71"/>
      <c r="J925" s="71"/>
      <c r="K925" s="71"/>
      <c r="L925" s="71"/>
      <c r="M925" s="71"/>
    </row>
    <row r="926" spans="2:13" x14ac:dyDescent="0.3">
      <c r="B926" s="60"/>
      <c r="D926" s="60"/>
      <c r="G926" s="71"/>
      <c r="H926" s="71"/>
      <c r="I926" s="71"/>
      <c r="J926" s="71"/>
      <c r="K926" s="71"/>
      <c r="L926" s="71"/>
      <c r="M926" s="71"/>
    </row>
    <row r="927" spans="2:13" x14ac:dyDescent="0.3">
      <c r="B927" s="60"/>
      <c r="D927" s="60"/>
      <c r="G927" s="71"/>
      <c r="H927" s="71"/>
      <c r="I927" s="71"/>
      <c r="J927" s="71"/>
      <c r="K927" s="71"/>
      <c r="L927" s="71"/>
      <c r="M927" s="71"/>
    </row>
    <row r="928" spans="2:13" x14ac:dyDescent="0.3">
      <c r="B928" s="60"/>
      <c r="D928" s="60"/>
      <c r="G928" s="71"/>
      <c r="H928" s="71"/>
      <c r="I928" s="71"/>
      <c r="J928" s="71"/>
      <c r="K928" s="71"/>
      <c r="L928" s="71"/>
      <c r="M928" s="71"/>
    </row>
    <row r="929" spans="2:13" x14ac:dyDescent="0.3">
      <c r="B929" s="60"/>
      <c r="D929" s="60"/>
      <c r="G929" s="71"/>
      <c r="H929" s="71"/>
      <c r="I929" s="71"/>
      <c r="J929" s="71"/>
      <c r="K929" s="71"/>
      <c r="L929" s="71"/>
      <c r="M929" s="71"/>
    </row>
    <row r="930" spans="2:13" x14ac:dyDescent="0.3">
      <c r="B930" s="60"/>
      <c r="D930" s="60"/>
      <c r="G930" s="71"/>
      <c r="H930" s="71"/>
      <c r="I930" s="71"/>
      <c r="J930" s="71"/>
      <c r="K930" s="71"/>
      <c r="L930" s="71"/>
      <c r="M930" s="71"/>
    </row>
    <row r="931" spans="2:13" x14ac:dyDescent="0.3">
      <c r="B931" s="60"/>
      <c r="D931" s="60"/>
      <c r="G931" s="71"/>
      <c r="H931" s="71"/>
      <c r="I931" s="71"/>
      <c r="J931" s="71"/>
      <c r="K931" s="71"/>
      <c r="L931" s="71"/>
      <c r="M931" s="71"/>
    </row>
    <row r="932" spans="2:13" x14ac:dyDescent="0.3">
      <c r="B932" s="60"/>
      <c r="D932" s="60"/>
      <c r="G932" s="71"/>
      <c r="H932" s="71"/>
      <c r="I932" s="71"/>
      <c r="J932" s="71"/>
      <c r="K932" s="71"/>
      <c r="L932" s="71"/>
      <c r="M932" s="71"/>
    </row>
    <row r="933" spans="2:13" x14ac:dyDescent="0.3">
      <c r="B933" s="60"/>
      <c r="D933" s="60"/>
      <c r="G933" s="71"/>
      <c r="H933" s="71"/>
      <c r="I933" s="71"/>
      <c r="J933" s="71"/>
      <c r="K933" s="71"/>
      <c r="L933" s="71"/>
      <c r="M933" s="71"/>
    </row>
    <row r="934" spans="2:13" x14ac:dyDescent="0.3">
      <c r="B934" s="60"/>
      <c r="D934" s="60"/>
      <c r="G934" s="71"/>
      <c r="H934" s="71"/>
      <c r="I934" s="71"/>
      <c r="J934" s="71"/>
      <c r="K934" s="71"/>
      <c r="L934" s="71"/>
      <c r="M934" s="71"/>
    </row>
    <row r="935" spans="2:13" x14ac:dyDescent="0.3">
      <c r="B935" s="60"/>
      <c r="D935" s="60"/>
      <c r="G935" s="71"/>
      <c r="H935" s="71"/>
      <c r="I935" s="71"/>
      <c r="J935" s="71"/>
      <c r="K935" s="71"/>
      <c r="L935" s="71"/>
      <c r="M935" s="71"/>
    </row>
    <row r="936" spans="2:13" x14ac:dyDescent="0.3">
      <c r="B936" s="60"/>
      <c r="D936" s="60"/>
      <c r="G936" s="71"/>
      <c r="H936" s="71"/>
      <c r="I936" s="71"/>
      <c r="J936" s="71"/>
      <c r="K936" s="71"/>
      <c r="L936" s="71"/>
      <c r="M936" s="71"/>
    </row>
    <row r="937" spans="2:13" x14ac:dyDescent="0.3">
      <c r="B937" s="60"/>
      <c r="D937" s="60"/>
      <c r="G937" s="71"/>
      <c r="H937" s="71"/>
      <c r="I937" s="71"/>
      <c r="J937" s="71"/>
      <c r="K937" s="71"/>
      <c r="L937" s="71"/>
      <c r="M937" s="71"/>
    </row>
    <row r="938" spans="2:13" x14ac:dyDescent="0.3">
      <c r="B938" s="60"/>
      <c r="D938" s="60"/>
      <c r="G938" s="71"/>
      <c r="H938" s="71"/>
      <c r="I938" s="71"/>
      <c r="J938" s="71"/>
      <c r="K938" s="71"/>
      <c r="L938" s="71"/>
      <c r="M938" s="71"/>
    </row>
    <row r="939" spans="2:13" x14ac:dyDescent="0.3">
      <c r="B939" s="60"/>
      <c r="D939" s="60"/>
      <c r="G939" s="71"/>
      <c r="H939" s="71"/>
      <c r="I939" s="71"/>
      <c r="J939" s="71"/>
      <c r="K939" s="71"/>
      <c r="L939" s="71"/>
      <c r="M939" s="71"/>
    </row>
    <row r="940" spans="2:13" x14ac:dyDescent="0.3">
      <c r="B940" s="60"/>
      <c r="D940" s="60"/>
      <c r="G940" s="71"/>
      <c r="H940" s="71"/>
      <c r="I940" s="71"/>
      <c r="J940" s="71"/>
      <c r="K940" s="71"/>
      <c r="L940" s="71"/>
      <c r="M940" s="71"/>
    </row>
    <row r="941" spans="2:13" x14ac:dyDescent="0.3">
      <c r="B941" s="60"/>
      <c r="D941" s="60"/>
      <c r="G941" s="71"/>
      <c r="H941" s="71"/>
      <c r="I941" s="71"/>
      <c r="J941" s="71"/>
      <c r="K941" s="71"/>
      <c r="L941" s="71"/>
      <c r="M941" s="71"/>
    </row>
    <row r="942" spans="2:13" x14ac:dyDescent="0.3">
      <c r="B942" s="60"/>
      <c r="D942" s="60"/>
      <c r="G942" s="71"/>
      <c r="H942" s="71"/>
      <c r="I942" s="71"/>
      <c r="J942" s="71"/>
      <c r="K942" s="71"/>
      <c r="L942" s="71"/>
      <c r="M942" s="71"/>
    </row>
    <row r="943" spans="2:13" x14ac:dyDescent="0.3">
      <c r="B943" s="60"/>
      <c r="D943" s="60"/>
      <c r="G943" s="71"/>
      <c r="H943" s="71"/>
      <c r="I943" s="71"/>
      <c r="J943" s="71"/>
      <c r="K943" s="71"/>
      <c r="L943" s="71"/>
      <c r="M943" s="71"/>
    </row>
    <row r="944" spans="2:13" x14ac:dyDescent="0.3">
      <c r="B944" s="60"/>
      <c r="D944" s="60"/>
      <c r="G944" s="71"/>
      <c r="H944" s="71"/>
      <c r="I944" s="71"/>
      <c r="J944" s="71"/>
      <c r="K944" s="71"/>
      <c r="L944" s="71"/>
      <c r="M944" s="71"/>
    </row>
    <row r="945" spans="2:13" x14ac:dyDescent="0.3">
      <c r="B945" s="60"/>
      <c r="D945" s="60"/>
      <c r="G945" s="71"/>
      <c r="H945" s="71"/>
      <c r="I945" s="71"/>
      <c r="J945" s="71"/>
      <c r="K945" s="71"/>
      <c r="L945" s="71"/>
      <c r="M945" s="71"/>
    </row>
    <row r="946" spans="2:13" x14ac:dyDescent="0.3">
      <c r="B946" s="60"/>
      <c r="D946" s="60"/>
      <c r="G946" s="71"/>
      <c r="H946" s="71"/>
      <c r="I946" s="71"/>
      <c r="J946" s="71"/>
      <c r="K946" s="71"/>
      <c r="L946" s="71"/>
      <c r="M946" s="71"/>
    </row>
    <row r="947" spans="2:13" x14ac:dyDescent="0.3">
      <c r="B947" s="60"/>
      <c r="D947" s="60"/>
      <c r="G947" s="71"/>
      <c r="H947" s="71"/>
      <c r="I947" s="71"/>
      <c r="J947" s="71"/>
      <c r="K947" s="71"/>
      <c r="L947" s="71"/>
      <c r="M947" s="71"/>
    </row>
    <row r="948" spans="2:13" x14ac:dyDescent="0.3">
      <c r="B948" s="60"/>
      <c r="D948" s="60"/>
      <c r="G948" s="71"/>
      <c r="H948" s="71"/>
      <c r="I948" s="71"/>
      <c r="J948" s="71"/>
      <c r="K948" s="71"/>
      <c r="L948" s="71"/>
      <c r="M948" s="71"/>
    </row>
    <row r="949" spans="2:13" x14ac:dyDescent="0.3">
      <c r="B949" s="60"/>
      <c r="D949" s="60"/>
      <c r="G949" s="71"/>
      <c r="H949" s="71"/>
      <c r="I949" s="71"/>
      <c r="J949" s="71"/>
      <c r="K949" s="71"/>
      <c r="L949" s="71"/>
      <c r="M949" s="71"/>
    </row>
    <row r="950" spans="2:13" x14ac:dyDescent="0.3">
      <c r="B950" s="60"/>
      <c r="D950" s="60"/>
      <c r="G950" s="71"/>
      <c r="H950" s="71"/>
      <c r="I950" s="71"/>
      <c r="J950" s="71"/>
      <c r="K950" s="71"/>
      <c r="L950" s="71"/>
      <c r="M950" s="71"/>
    </row>
    <row r="951" spans="2:13" x14ac:dyDescent="0.3">
      <c r="B951" s="60"/>
      <c r="D951" s="60"/>
      <c r="G951" s="71"/>
      <c r="H951" s="71"/>
      <c r="I951" s="71"/>
      <c r="J951" s="71"/>
      <c r="K951" s="71"/>
      <c r="L951" s="71"/>
      <c r="M951" s="71"/>
    </row>
    <row r="952" spans="2:13" x14ac:dyDescent="0.3">
      <c r="B952" s="60"/>
      <c r="D952" s="60"/>
      <c r="G952" s="71"/>
      <c r="H952" s="71"/>
      <c r="I952" s="71"/>
      <c r="J952" s="71"/>
      <c r="K952" s="71"/>
      <c r="L952" s="71"/>
      <c r="M952" s="71"/>
    </row>
    <row r="953" spans="2:13" x14ac:dyDescent="0.3">
      <c r="B953" s="60"/>
      <c r="D953" s="60"/>
      <c r="G953" s="71"/>
      <c r="H953" s="71"/>
      <c r="I953" s="71"/>
      <c r="J953" s="71"/>
      <c r="K953" s="71"/>
      <c r="L953" s="71"/>
      <c r="M953" s="71"/>
    </row>
    <row r="954" spans="2:13" x14ac:dyDescent="0.3">
      <c r="B954" s="60"/>
      <c r="D954" s="60"/>
      <c r="G954" s="71"/>
      <c r="H954" s="71"/>
      <c r="I954" s="71"/>
      <c r="J954" s="71"/>
      <c r="K954" s="71"/>
      <c r="L954" s="71"/>
      <c r="M954" s="71"/>
    </row>
    <row r="955" spans="2:13" x14ac:dyDescent="0.3">
      <c r="B955" s="60"/>
      <c r="D955" s="60"/>
      <c r="G955" s="71"/>
      <c r="H955" s="71"/>
      <c r="I955" s="71"/>
      <c r="J955" s="71"/>
      <c r="K955" s="71"/>
      <c r="L955" s="71"/>
      <c r="M955" s="71"/>
    </row>
    <row r="956" spans="2:13" x14ac:dyDescent="0.3">
      <c r="B956" s="60"/>
      <c r="D956" s="60"/>
      <c r="G956" s="71"/>
      <c r="H956" s="71"/>
      <c r="I956" s="71"/>
      <c r="J956" s="71"/>
      <c r="K956" s="71"/>
      <c r="L956" s="71"/>
      <c r="M956" s="71"/>
    </row>
    <row r="957" spans="2:13" x14ac:dyDescent="0.3">
      <c r="B957" s="60"/>
      <c r="D957" s="60"/>
      <c r="G957" s="71"/>
      <c r="H957" s="71"/>
      <c r="I957" s="71"/>
      <c r="J957" s="71"/>
      <c r="K957" s="71"/>
      <c r="L957" s="71"/>
      <c r="M957" s="71"/>
    </row>
    <row r="958" spans="2:13" x14ac:dyDescent="0.3">
      <c r="B958" s="60"/>
      <c r="D958" s="60"/>
      <c r="G958" s="71"/>
      <c r="H958" s="71"/>
      <c r="I958" s="71"/>
      <c r="J958" s="71"/>
      <c r="K958" s="71"/>
      <c r="L958" s="71"/>
      <c r="M958" s="71"/>
    </row>
    <row r="959" spans="2:13" x14ac:dyDescent="0.3">
      <c r="B959" s="60"/>
      <c r="D959" s="60"/>
      <c r="G959" s="71"/>
      <c r="H959" s="71"/>
      <c r="I959" s="71"/>
      <c r="J959" s="71"/>
      <c r="K959" s="71"/>
      <c r="L959" s="71"/>
      <c r="M959" s="71"/>
    </row>
    <row r="960" spans="2:13" x14ac:dyDescent="0.3">
      <c r="B960" s="60"/>
      <c r="D960" s="60"/>
      <c r="G960" s="71"/>
      <c r="H960" s="71"/>
      <c r="I960" s="71"/>
      <c r="J960" s="71"/>
      <c r="K960" s="71"/>
      <c r="L960" s="71"/>
      <c r="M960" s="71"/>
    </row>
    <row r="961" spans="2:13" x14ac:dyDescent="0.3">
      <c r="B961" s="60"/>
      <c r="D961" s="60"/>
      <c r="G961" s="71"/>
      <c r="H961" s="71"/>
      <c r="I961" s="71"/>
      <c r="J961" s="71"/>
      <c r="K961" s="71"/>
      <c r="L961" s="71"/>
      <c r="M961" s="71"/>
    </row>
    <row r="962" spans="2:13" x14ac:dyDescent="0.3">
      <c r="B962" s="60"/>
      <c r="D962" s="60"/>
      <c r="G962" s="71"/>
      <c r="H962" s="71"/>
      <c r="I962" s="71"/>
      <c r="J962" s="71"/>
      <c r="K962" s="71"/>
      <c r="L962" s="71"/>
      <c r="M962" s="71"/>
    </row>
    <row r="963" spans="2:13" x14ac:dyDescent="0.3">
      <c r="B963" s="60"/>
      <c r="D963" s="60"/>
      <c r="G963" s="71"/>
      <c r="H963" s="71"/>
      <c r="I963" s="71"/>
      <c r="J963" s="71"/>
      <c r="K963" s="71"/>
      <c r="L963" s="71"/>
      <c r="M963" s="71"/>
    </row>
    <row r="964" spans="2:13" x14ac:dyDescent="0.3">
      <c r="B964" s="60"/>
      <c r="D964" s="60"/>
      <c r="G964" s="71"/>
      <c r="H964" s="71"/>
      <c r="I964" s="71"/>
      <c r="J964" s="71"/>
      <c r="K964" s="71"/>
      <c r="L964" s="71"/>
      <c r="M964" s="71"/>
    </row>
    <row r="965" spans="2:13" x14ac:dyDescent="0.3">
      <c r="B965" s="60"/>
      <c r="D965" s="60"/>
      <c r="G965" s="71"/>
      <c r="H965" s="71"/>
      <c r="I965" s="71"/>
      <c r="J965" s="71"/>
      <c r="K965" s="71"/>
      <c r="L965" s="71"/>
      <c r="M965" s="71"/>
    </row>
    <row r="966" spans="2:13" x14ac:dyDescent="0.3">
      <c r="B966" s="60"/>
      <c r="D966" s="60"/>
      <c r="G966" s="71"/>
      <c r="H966" s="71"/>
      <c r="I966" s="71"/>
      <c r="J966" s="71"/>
      <c r="K966" s="71"/>
      <c r="L966" s="71"/>
      <c r="M966" s="71"/>
    </row>
    <row r="967" spans="2:13" x14ac:dyDescent="0.3">
      <c r="B967" s="60"/>
      <c r="D967" s="60"/>
      <c r="G967" s="71"/>
      <c r="H967" s="71"/>
      <c r="I967" s="71"/>
      <c r="J967" s="71"/>
      <c r="K967" s="71"/>
      <c r="L967" s="71"/>
      <c r="M967" s="71"/>
    </row>
    <row r="968" spans="2:13" x14ac:dyDescent="0.3">
      <c r="B968" s="60"/>
      <c r="D968" s="60"/>
      <c r="G968" s="71"/>
      <c r="H968" s="71"/>
      <c r="I968" s="71"/>
      <c r="J968" s="71"/>
      <c r="K968" s="71"/>
      <c r="L968" s="71"/>
      <c r="M968" s="71"/>
    </row>
    <row r="969" spans="2:13" x14ac:dyDescent="0.3">
      <c r="B969" s="60"/>
      <c r="D969" s="60"/>
      <c r="G969" s="71"/>
      <c r="H969" s="71"/>
      <c r="I969" s="71"/>
      <c r="J969" s="71"/>
      <c r="K969" s="71"/>
      <c r="L969" s="71"/>
      <c r="M969" s="71"/>
    </row>
    <row r="970" spans="2:13" x14ac:dyDescent="0.3">
      <c r="B970" s="60"/>
      <c r="D970" s="60"/>
      <c r="G970" s="71"/>
      <c r="H970" s="71"/>
      <c r="I970" s="71"/>
      <c r="J970" s="71"/>
      <c r="K970" s="71"/>
      <c r="L970" s="71"/>
      <c r="M970" s="71"/>
    </row>
    <row r="971" spans="2:13" x14ac:dyDescent="0.3">
      <c r="B971" s="60"/>
      <c r="D971" s="60"/>
      <c r="G971" s="71"/>
      <c r="H971" s="71"/>
      <c r="I971" s="71"/>
      <c r="J971" s="71"/>
      <c r="K971" s="71"/>
      <c r="L971" s="71"/>
      <c r="M971" s="71"/>
    </row>
    <row r="972" spans="2:13" x14ac:dyDescent="0.3">
      <c r="B972" s="60"/>
      <c r="D972" s="60"/>
      <c r="G972" s="71"/>
      <c r="H972" s="71"/>
      <c r="I972" s="71"/>
      <c r="J972" s="71"/>
      <c r="K972" s="71"/>
      <c r="L972" s="71"/>
      <c r="M972" s="71"/>
    </row>
    <row r="973" spans="2:13" x14ac:dyDescent="0.3">
      <c r="B973" s="60"/>
      <c r="D973" s="60"/>
      <c r="G973" s="71"/>
      <c r="H973" s="71"/>
      <c r="I973" s="71"/>
      <c r="J973" s="71"/>
      <c r="K973" s="71"/>
      <c r="L973" s="71"/>
      <c r="M973" s="71"/>
    </row>
    <row r="974" spans="2:13" x14ac:dyDescent="0.3">
      <c r="B974" s="60"/>
      <c r="D974" s="60"/>
      <c r="G974" s="71"/>
      <c r="H974" s="71"/>
      <c r="I974" s="71"/>
      <c r="J974" s="71"/>
      <c r="K974" s="71"/>
      <c r="L974" s="71"/>
      <c r="M974" s="71"/>
    </row>
    <row r="975" spans="2:13" x14ac:dyDescent="0.3">
      <c r="B975" s="60"/>
      <c r="D975" s="60"/>
      <c r="G975" s="71"/>
      <c r="H975" s="71"/>
      <c r="I975" s="71"/>
      <c r="J975" s="71"/>
      <c r="K975" s="71"/>
      <c r="L975" s="71"/>
      <c r="M975" s="71"/>
    </row>
    <row r="976" spans="2:13" x14ac:dyDescent="0.3">
      <c r="B976" s="60"/>
      <c r="D976" s="60"/>
      <c r="G976" s="71"/>
      <c r="H976" s="71"/>
      <c r="I976" s="71"/>
      <c r="J976" s="71"/>
      <c r="K976" s="71"/>
      <c r="L976" s="71"/>
      <c r="M976" s="71"/>
    </row>
    <row r="977" spans="2:13" x14ac:dyDescent="0.3">
      <c r="B977" s="60"/>
      <c r="D977" s="60"/>
      <c r="G977" s="71"/>
      <c r="H977" s="71"/>
      <c r="I977" s="71"/>
      <c r="J977" s="71"/>
      <c r="K977" s="71"/>
      <c r="L977" s="71"/>
      <c r="M977" s="71"/>
    </row>
    <row r="978" spans="2:13" x14ac:dyDescent="0.3">
      <c r="B978" s="60"/>
      <c r="D978" s="60"/>
      <c r="G978" s="71"/>
      <c r="H978" s="71"/>
      <c r="I978" s="71"/>
      <c r="J978" s="71"/>
      <c r="K978" s="71"/>
      <c r="L978" s="71"/>
      <c r="M978" s="71"/>
    </row>
    <row r="979" spans="2:13" x14ac:dyDescent="0.3">
      <c r="B979" s="60"/>
      <c r="D979" s="60"/>
      <c r="G979" s="71"/>
      <c r="H979" s="71"/>
      <c r="I979" s="71"/>
      <c r="J979" s="71"/>
      <c r="K979" s="71"/>
      <c r="L979" s="71"/>
      <c r="M979" s="71"/>
    </row>
    <row r="980" spans="2:13" x14ac:dyDescent="0.3">
      <c r="B980" s="60"/>
      <c r="D980" s="60"/>
      <c r="G980" s="71"/>
      <c r="H980" s="71"/>
      <c r="I980" s="71"/>
      <c r="J980" s="71"/>
      <c r="K980" s="71"/>
      <c r="L980" s="71"/>
      <c r="M980" s="71"/>
    </row>
    <row r="981" spans="2:13" x14ac:dyDescent="0.3">
      <c r="B981" s="60"/>
      <c r="D981" s="60"/>
      <c r="G981" s="71"/>
      <c r="H981" s="71"/>
      <c r="I981" s="71"/>
      <c r="J981" s="71"/>
      <c r="K981" s="71"/>
      <c r="L981" s="71"/>
      <c r="M981" s="71"/>
    </row>
    <row r="982" spans="2:13" x14ac:dyDescent="0.3">
      <c r="B982" s="60"/>
      <c r="D982" s="60"/>
      <c r="G982" s="71"/>
      <c r="H982" s="71"/>
      <c r="I982" s="71"/>
      <c r="J982" s="71"/>
      <c r="K982" s="71"/>
      <c r="L982" s="71"/>
      <c r="M982" s="71"/>
    </row>
    <row r="983" spans="2:13" x14ac:dyDescent="0.3">
      <c r="B983" s="60"/>
      <c r="D983" s="60"/>
      <c r="G983" s="71"/>
      <c r="H983" s="71"/>
      <c r="I983" s="71"/>
      <c r="J983" s="71"/>
      <c r="K983" s="71"/>
      <c r="L983" s="71"/>
      <c r="M983" s="71"/>
    </row>
    <row r="984" spans="2:13" x14ac:dyDescent="0.3">
      <c r="B984" s="60"/>
      <c r="D984" s="60"/>
      <c r="G984" s="71"/>
      <c r="H984" s="71"/>
      <c r="I984" s="71"/>
      <c r="J984" s="71"/>
      <c r="K984" s="71"/>
      <c r="L984" s="71"/>
      <c r="M984" s="71"/>
    </row>
    <row r="985" spans="2:13" x14ac:dyDescent="0.3">
      <c r="B985" s="60"/>
      <c r="D985" s="60"/>
      <c r="G985" s="71"/>
      <c r="H985" s="71"/>
      <c r="I985" s="71"/>
      <c r="J985" s="71"/>
      <c r="K985" s="71"/>
      <c r="L985" s="71"/>
      <c r="M985" s="71"/>
    </row>
    <row r="986" spans="2:13" x14ac:dyDescent="0.3">
      <c r="B986" s="60"/>
      <c r="D986" s="60"/>
      <c r="G986" s="71"/>
      <c r="H986" s="71"/>
      <c r="I986" s="71"/>
      <c r="J986" s="71"/>
      <c r="K986" s="71"/>
      <c r="L986" s="71"/>
      <c r="M986" s="71"/>
    </row>
    <row r="987" spans="2:13" x14ac:dyDescent="0.3">
      <c r="B987" s="60"/>
      <c r="D987" s="60"/>
      <c r="G987" s="71"/>
      <c r="H987" s="71"/>
      <c r="I987" s="71"/>
      <c r="J987" s="71"/>
      <c r="K987" s="71"/>
      <c r="L987" s="71"/>
      <c r="M987" s="71"/>
    </row>
    <row r="988" spans="2:13" x14ac:dyDescent="0.3">
      <c r="B988" s="60"/>
      <c r="D988" s="60"/>
      <c r="G988" s="71"/>
      <c r="H988" s="71"/>
      <c r="I988" s="71"/>
      <c r="J988" s="71"/>
      <c r="K988" s="71"/>
      <c r="L988" s="71"/>
      <c r="M988" s="71"/>
    </row>
    <row r="989" spans="2:13" x14ac:dyDescent="0.3">
      <c r="B989" s="60"/>
      <c r="D989" s="60"/>
      <c r="G989" s="71"/>
      <c r="H989" s="71"/>
      <c r="I989" s="71"/>
      <c r="J989" s="71"/>
      <c r="K989" s="71"/>
      <c r="L989" s="71"/>
      <c r="M989" s="71"/>
    </row>
    <row r="990" spans="2:13" x14ac:dyDescent="0.3">
      <c r="B990" s="60"/>
      <c r="D990" s="60"/>
      <c r="G990" s="71"/>
      <c r="H990" s="71"/>
      <c r="I990" s="71"/>
      <c r="J990" s="71"/>
      <c r="K990" s="71"/>
      <c r="L990" s="71"/>
      <c r="M990" s="71"/>
    </row>
    <row r="991" spans="2:13" x14ac:dyDescent="0.3">
      <c r="B991" s="60"/>
      <c r="D991" s="60"/>
      <c r="G991" s="71"/>
      <c r="H991" s="71"/>
      <c r="I991" s="71"/>
      <c r="J991" s="71"/>
      <c r="K991" s="71"/>
      <c r="L991" s="71"/>
      <c r="M991" s="71"/>
    </row>
    <row r="992" spans="2:13" x14ac:dyDescent="0.3">
      <c r="B992" s="60"/>
      <c r="D992" s="60"/>
      <c r="G992" s="71"/>
      <c r="H992" s="71"/>
      <c r="I992" s="71"/>
      <c r="J992" s="71"/>
      <c r="K992" s="71"/>
      <c r="L992" s="71"/>
      <c r="M992" s="71"/>
    </row>
    <row r="993" spans="2:13" x14ac:dyDescent="0.3">
      <c r="B993" s="60"/>
      <c r="D993" s="60"/>
      <c r="G993" s="71"/>
      <c r="H993" s="71"/>
      <c r="I993" s="71"/>
      <c r="J993" s="71"/>
      <c r="K993" s="71"/>
      <c r="L993" s="71"/>
      <c r="M993" s="71"/>
    </row>
    <row r="994" spans="2:13" x14ac:dyDescent="0.3">
      <c r="B994" s="60"/>
      <c r="D994" s="60"/>
      <c r="G994" s="71"/>
      <c r="H994" s="71"/>
      <c r="I994" s="71"/>
      <c r="J994" s="71"/>
      <c r="K994" s="71"/>
      <c r="L994" s="71"/>
      <c r="M994" s="71"/>
    </row>
    <row r="995" spans="2:13" x14ac:dyDescent="0.3">
      <c r="B995" s="60"/>
      <c r="D995" s="60"/>
      <c r="G995" s="71"/>
      <c r="H995" s="71"/>
      <c r="I995" s="71"/>
      <c r="J995" s="71"/>
      <c r="K995" s="71"/>
      <c r="L995" s="71"/>
      <c r="M995" s="71"/>
    </row>
    <row r="996" spans="2:13" x14ac:dyDescent="0.3">
      <c r="B996" s="60"/>
      <c r="D996" s="60"/>
      <c r="G996" s="71"/>
      <c r="H996" s="71"/>
      <c r="I996" s="71"/>
      <c r="J996" s="71"/>
      <c r="K996" s="71"/>
      <c r="L996" s="71"/>
      <c r="M996" s="71"/>
    </row>
    <row r="997" spans="2:13" x14ac:dyDescent="0.3">
      <c r="B997" s="60"/>
      <c r="D997" s="60"/>
      <c r="G997" s="71"/>
      <c r="H997" s="71"/>
      <c r="I997" s="71"/>
      <c r="J997" s="71"/>
      <c r="K997" s="71"/>
      <c r="L997" s="71"/>
      <c r="M997" s="71"/>
    </row>
    <row r="998" spans="2:13" x14ac:dyDescent="0.3">
      <c r="B998" s="60"/>
      <c r="D998" s="60"/>
      <c r="G998" s="71"/>
      <c r="H998" s="71"/>
      <c r="I998" s="71"/>
      <c r="J998" s="71"/>
      <c r="K998" s="71"/>
      <c r="L998" s="71"/>
      <c r="M998" s="71"/>
    </row>
    <row r="999" spans="2:13" x14ac:dyDescent="0.3">
      <c r="B999" s="60"/>
      <c r="D999" s="60"/>
      <c r="G999" s="71"/>
      <c r="H999" s="71"/>
      <c r="I999" s="71"/>
      <c r="J999" s="71"/>
      <c r="K999" s="71"/>
      <c r="L999" s="71"/>
      <c r="M999" s="71"/>
    </row>
    <row r="1000" spans="2:13" x14ac:dyDescent="0.3">
      <c r="B1000" s="60"/>
      <c r="D1000" s="60"/>
      <c r="G1000" s="71"/>
      <c r="H1000" s="71"/>
      <c r="I1000" s="71"/>
      <c r="J1000" s="71"/>
      <c r="K1000" s="71"/>
      <c r="L1000" s="71"/>
      <c r="M1000" s="71"/>
    </row>
    <row r="1001" spans="2:13" x14ac:dyDescent="0.3">
      <c r="B1001" s="60"/>
      <c r="D1001" s="60"/>
      <c r="G1001" s="71"/>
      <c r="H1001" s="71"/>
      <c r="I1001" s="71"/>
      <c r="J1001" s="71"/>
      <c r="K1001" s="71"/>
      <c r="L1001" s="71"/>
      <c r="M1001" s="71"/>
    </row>
    <row r="1002" spans="2:13" x14ac:dyDescent="0.3">
      <c r="B1002" s="60"/>
      <c r="D1002" s="60"/>
      <c r="G1002" s="71"/>
      <c r="H1002" s="71"/>
      <c r="I1002" s="71"/>
      <c r="J1002" s="71"/>
      <c r="K1002" s="71"/>
      <c r="L1002" s="71"/>
      <c r="M1002" s="71"/>
    </row>
    <row r="1003" spans="2:13" x14ac:dyDescent="0.3">
      <c r="B1003" s="60"/>
      <c r="D1003" s="60"/>
      <c r="G1003" s="71"/>
      <c r="H1003" s="71"/>
      <c r="I1003" s="71"/>
      <c r="J1003" s="71"/>
      <c r="K1003" s="71"/>
      <c r="L1003" s="71"/>
      <c r="M1003" s="71"/>
    </row>
    <row r="1004" spans="2:13" x14ac:dyDescent="0.3">
      <c r="B1004" s="60"/>
      <c r="D1004" s="60"/>
      <c r="G1004" s="71"/>
      <c r="H1004" s="71"/>
      <c r="I1004" s="71"/>
      <c r="J1004" s="71"/>
      <c r="K1004" s="71"/>
      <c r="L1004" s="71"/>
      <c r="M1004" s="71"/>
    </row>
    <row r="1005" spans="2:13" x14ac:dyDescent="0.3">
      <c r="B1005" s="60"/>
      <c r="D1005" s="60"/>
      <c r="G1005" s="71"/>
      <c r="H1005" s="71"/>
      <c r="I1005" s="71"/>
      <c r="J1005" s="71"/>
      <c r="K1005" s="71"/>
      <c r="L1005" s="71"/>
      <c r="M1005" s="71"/>
    </row>
    <row r="1006" spans="2:13" x14ac:dyDescent="0.3">
      <c r="B1006" s="60"/>
      <c r="D1006" s="60"/>
      <c r="G1006" s="71"/>
      <c r="H1006" s="71"/>
      <c r="I1006" s="71"/>
      <c r="J1006" s="71"/>
      <c r="K1006" s="71"/>
      <c r="L1006" s="71"/>
      <c r="M1006" s="71"/>
    </row>
    <row r="1007" spans="2:13" x14ac:dyDescent="0.3">
      <c r="B1007" s="60"/>
      <c r="D1007" s="60"/>
      <c r="G1007" s="71"/>
      <c r="H1007" s="71"/>
      <c r="I1007" s="71"/>
      <c r="J1007" s="71"/>
      <c r="K1007" s="71"/>
      <c r="L1007" s="71"/>
      <c r="M1007" s="71"/>
    </row>
    <row r="1008" spans="2:13" x14ac:dyDescent="0.3">
      <c r="B1008" s="60"/>
      <c r="D1008" s="60"/>
      <c r="G1008" s="71"/>
      <c r="H1008" s="71"/>
      <c r="I1008" s="71"/>
      <c r="J1008" s="71"/>
      <c r="K1008" s="71"/>
      <c r="L1008" s="71"/>
      <c r="M1008" s="71"/>
    </row>
    <row r="1009" spans="2:13" x14ac:dyDescent="0.3">
      <c r="B1009" s="60"/>
      <c r="D1009" s="60"/>
      <c r="G1009" s="71"/>
      <c r="H1009" s="71"/>
      <c r="I1009" s="71"/>
      <c r="J1009" s="71"/>
      <c r="K1009" s="71"/>
      <c r="L1009" s="71"/>
      <c r="M1009" s="71"/>
    </row>
    <row r="1010" spans="2:13" x14ac:dyDescent="0.3">
      <c r="B1010" s="60"/>
      <c r="D1010" s="60"/>
      <c r="G1010" s="71"/>
      <c r="H1010" s="71"/>
      <c r="I1010" s="71"/>
      <c r="J1010" s="71"/>
      <c r="K1010" s="71"/>
      <c r="L1010" s="71"/>
      <c r="M1010" s="71"/>
    </row>
    <row r="1011" spans="2:13" x14ac:dyDescent="0.3">
      <c r="B1011" s="60"/>
      <c r="D1011" s="60"/>
      <c r="G1011" s="71"/>
      <c r="H1011" s="71"/>
      <c r="I1011" s="71"/>
      <c r="J1011" s="71"/>
      <c r="K1011" s="71"/>
      <c r="L1011" s="71"/>
      <c r="M1011" s="71"/>
    </row>
    <row r="1012" spans="2:13" x14ac:dyDescent="0.3">
      <c r="B1012" s="60"/>
      <c r="D1012" s="60"/>
      <c r="G1012" s="71"/>
      <c r="H1012" s="71"/>
      <c r="I1012" s="71"/>
      <c r="J1012" s="71"/>
      <c r="K1012" s="71"/>
      <c r="L1012" s="71"/>
      <c r="M1012" s="71"/>
    </row>
    <row r="1013" spans="2:13" x14ac:dyDescent="0.3">
      <c r="B1013" s="60"/>
      <c r="D1013" s="60"/>
      <c r="G1013" s="71"/>
      <c r="H1013" s="71"/>
      <c r="I1013" s="71"/>
      <c r="J1013" s="71"/>
      <c r="K1013" s="71"/>
      <c r="L1013" s="71"/>
      <c r="M1013" s="71"/>
    </row>
    <row r="1014" spans="2:13" x14ac:dyDescent="0.3">
      <c r="B1014" s="60"/>
      <c r="D1014" s="60"/>
      <c r="G1014" s="71"/>
      <c r="H1014" s="71"/>
      <c r="I1014" s="71"/>
      <c r="J1014" s="71"/>
      <c r="K1014" s="71"/>
      <c r="L1014" s="71"/>
      <c r="M1014" s="71"/>
    </row>
    <row r="1015" spans="2:13" x14ac:dyDescent="0.3">
      <c r="B1015" s="60"/>
      <c r="D1015" s="60"/>
      <c r="G1015" s="71"/>
      <c r="H1015" s="71"/>
      <c r="I1015" s="71"/>
      <c r="J1015" s="71"/>
      <c r="K1015" s="71"/>
      <c r="L1015" s="71"/>
      <c r="M1015" s="71"/>
    </row>
    <row r="1016" spans="2:13" x14ac:dyDescent="0.3">
      <c r="B1016" s="60"/>
      <c r="D1016" s="60"/>
      <c r="G1016" s="71"/>
      <c r="H1016" s="71"/>
      <c r="I1016" s="71"/>
      <c r="J1016" s="71"/>
      <c r="K1016" s="71"/>
      <c r="L1016" s="71"/>
      <c r="M1016" s="71"/>
    </row>
    <row r="1017" spans="2:13" x14ac:dyDescent="0.3">
      <c r="B1017" s="60"/>
      <c r="D1017" s="60"/>
      <c r="G1017" s="71"/>
      <c r="H1017" s="71"/>
      <c r="I1017" s="71"/>
      <c r="J1017" s="71"/>
      <c r="K1017" s="71"/>
      <c r="L1017" s="71"/>
      <c r="M1017" s="71"/>
    </row>
    <row r="1018" spans="2:13" x14ac:dyDescent="0.3">
      <c r="B1018" s="60"/>
      <c r="D1018" s="60"/>
      <c r="G1018" s="71"/>
      <c r="H1018" s="71"/>
      <c r="I1018" s="71"/>
      <c r="J1018" s="71"/>
      <c r="K1018" s="71"/>
      <c r="L1018" s="71"/>
      <c r="M1018" s="71"/>
    </row>
    <row r="1019" spans="2:13" x14ac:dyDescent="0.3">
      <c r="B1019" s="60"/>
      <c r="D1019" s="60"/>
      <c r="G1019" s="71"/>
      <c r="H1019" s="71"/>
      <c r="I1019" s="71"/>
      <c r="J1019" s="71"/>
      <c r="K1019" s="71"/>
      <c r="L1019" s="71"/>
      <c r="M1019" s="71"/>
    </row>
    <row r="1020" spans="2:13" x14ac:dyDescent="0.3">
      <c r="B1020" s="60"/>
      <c r="D1020" s="60"/>
      <c r="G1020" s="71"/>
      <c r="H1020" s="71"/>
      <c r="I1020" s="71"/>
      <c r="J1020" s="71"/>
      <c r="K1020" s="71"/>
      <c r="L1020" s="71"/>
      <c r="M1020" s="71"/>
    </row>
    <row r="1021" spans="2:13" x14ac:dyDescent="0.3">
      <c r="B1021" s="60"/>
      <c r="D1021" s="60"/>
      <c r="G1021" s="71"/>
      <c r="H1021" s="71"/>
      <c r="I1021" s="71"/>
      <c r="J1021" s="71"/>
      <c r="K1021" s="71"/>
      <c r="L1021" s="71"/>
      <c r="M1021" s="71"/>
    </row>
    <row r="1022" spans="2:13" x14ac:dyDescent="0.3">
      <c r="B1022" s="60"/>
      <c r="D1022" s="60"/>
      <c r="G1022" s="71"/>
      <c r="H1022" s="71"/>
      <c r="I1022" s="71"/>
      <c r="J1022" s="71"/>
      <c r="K1022" s="71"/>
      <c r="L1022" s="71"/>
      <c r="M1022" s="71"/>
    </row>
    <row r="1023" spans="2:13" x14ac:dyDescent="0.3">
      <c r="B1023" s="60"/>
      <c r="D1023" s="60"/>
      <c r="G1023" s="71"/>
      <c r="H1023" s="71"/>
      <c r="I1023" s="71"/>
      <c r="J1023" s="71"/>
      <c r="K1023" s="71"/>
      <c r="L1023" s="71"/>
      <c r="M1023" s="71"/>
    </row>
    <row r="1024" spans="2:13" x14ac:dyDescent="0.3">
      <c r="B1024" s="60"/>
      <c r="D1024" s="60"/>
      <c r="G1024" s="71"/>
      <c r="H1024" s="71"/>
      <c r="I1024" s="71"/>
      <c r="J1024" s="71"/>
      <c r="K1024" s="71"/>
      <c r="L1024" s="71"/>
      <c r="M1024" s="71"/>
    </row>
    <row r="1025" spans="2:13" x14ac:dyDescent="0.3">
      <c r="B1025" s="60"/>
      <c r="D1025" s="60"/>
      <c r="G1025" s="71"/>
      <c r="H1025" s="71"/>
      <c r="I1025" s="71"/>
      <c r="J1025" s="71"/>
      <c r="K1025" s="71"/>
      <c r="L1025" s="71"/>
      <c r="M1025" s="71"/>
    </row>
    <row r="1026" spans="2:13" x14ac:dyDescent="0.3">
      <c r="B1026" s="60"/>
      <c r="D1026" s="60"/>
      <c r="G1026" s="71"/>
      <c r="H1026" s="71"/>
      <c r="I1026" s="71"/>
      <c r="J1026" s="71"/>
      <c r="K1026" s="71"/>
      <c r="L1026" s="71"/>
      <c r="M1026" s="71"/>
    </row>
    <row r="1027" spans="2:13" x14ac:dyDescent="0.3">
      <c r="B1027" s="60"/>
      <c r="D1027" s="60"/>
      <c r="G1027" s="71"/>
      <c r="H1027" s="71"/>
      <c r="I1027" s="71"/>
      <c r="J1027" s="71"/>
      <c r="K1027" s="71"/>
      <c r="L1027" s="71"/>
      <c r="M1027" s="71"/>
    </row>
    <row r="1028" spans="2:13" x14ac:dyDescent="0.3">
      <c r="B1028" s="60"/>
      <c r="D1028" s="60"/>
      <c r="G1028" s="71"/>
      <c r="H1028" s="71"/>
      <c r="I1028" s="71"/>
      <c r="J1028" s="71"/>
      <c r="K1028" s="71"/>
      <c r="L1028" s="71"/>
      <c r="M1028" s="71"/>
    </row>
    <row r="1029" spans="2:13" x14ac:dyDescent="0.3">
      <c r="B1029" s="60"/>
      <c r="D1029" s="60"/>
      <c r="G1029" s="71"/>
      <c r="H1029" s="71"/>
      <c r="I1029" s="71"/>
      <c r="J1029" s="71"/>
      <c r="K1029" s="71"/>
      <c r="L1029" s="71"/>
      <c r="M1029" s="71"/>
    </row>
    <row r="1030" spans="2:13" x14ac:dyDescent="0.3">
      <c r="B1030" s="60"/>
      <c r="D1030" s="60"/>
      <c r="G1030" s="71"/>
      <c r="H1030" s="71"/>
      <c r="I1030" s="71"/>
      <c r="J1030" s="71"/>
      <c r="K1030" s="71"/>
      <c r="L1030" s="71"/>
      <c r="M1030" s="71"/>
    </row>
    <row r="1031" spans="2:13" x14ac:dyDescent="0.3">
      <c r="B1031" s="60"/>
      <c r="D1031" s="60"/>
      <c r="G1031" s="71"/>
      <c r="H1031" s="71"/>
      <c r="I1031" s="71"/>
      <c r="J1031" s="71"/>
      <c r="K1031" s="71"/>
      <c r="L1031" s="71"/>
      <c r="M1031" s="71"/>
    </row>
    <row r="1032" spans="2:13" x14ac:dyDescent="0.3">
      <c r="B1032" s="60"/>
      <c r="D1032" s="60"/>
      <c r="G1032" s="71"/>
      <c r="H1032" s="71"/>
      <c r="I1032" s="71"/>
      <c r="J1032" s="71"/>
      <c r="K1032" s="71"/>
      <c r="L1032" s="71"/>
      <c r="M1032" s="71"/>
    </row>
    <row r="1033" spans="2:13" x14ac:dyDescent="0.3">
      <c r="B1033" s="60"/>
      <c r="D1033" s="60"/>
      <c r="G1033" s="71"/>
      <c r="H1033" s="71"/>
      <c r="I1033" s="71"/>
      <c r="J1033" s="71"/>
      <c r="K1033" s="71"/>
      <c r="L1033" s="71"/>
      <c r="M1033" s="71"/>
    </row>
    <row r="1034" spans="2:13" x14ac:dyDescent="0.3">
      <c r="B1034" s="60"/>
      <c r="D1034" s="60"/>
      <c r="G1034" s="71"/>
      <c r="H1034" s="71"/>
      <c r="I1034" s="71"/>
      <c r="J1034" s="71"/>
      <c r="K1034" s="71"/>
      <c r="L1034" s="71"/>
      <c r="M1034" s="71"/>
    </row>
    <row r="1035" spans="2:13" x14ac:dyDescent="0.3">
      <c r="B1035" s="60"/>
      <c r="D1035" s="60"/>
      <c r="G1035" s="71"/>
      <c r="H1035" s="71"/>
      <c r="I1035" s="71"/>
      <c r="J1035" s="71"/>
      <c r="K1035" s="71"/>
      <c r="L1035" s="71"/>
      <c r="M1035" s="71"/>
    </row>
    <row r="1036" spans="2:13" x14ac:dyDescent="0.3">
      <c r="B1036" s="60"/>
      <c r="D1036" s="60"/>
      <c r="G1036" s="71"/>
      <c r="H1036" s="71"/>
      <c r="I1036" s="71"/>
      <c r="J1036" s="71"/>
      <c r="K1036" s="71"/>
      <c r="L1036" s="71"/>
      <c r="M1036" s="71"/>
    </row>
    <row r="1037" spans="2:13" x14ac:dyDescent="0.3">
      <c r="B1037" s="60"/>
      <c r="D1037" s="60"/>
      <c r="G1037" s="71"/>
      <c r="H1037" s="71"/>
      <c r="I1037" s="71"/>
      <c r="J1037" s="71"/>
      <c r="K1037" s="71"/>
      <c r="L1037" s="71"/>
      <c r="M1037" s="71"/>
    </row>
    <row r="1038" spans="2:13" x14ac:dyDescent="0.3">
      <c r="B1038" s="60"/>
      <c r="D1038" s="60"/>
      <c r="G1038" s="71"/>
      <c r="H1038" s="71"/>
      <c r="I1038" s="71"/>
      <c r="J1038" s="71"/>
      <c r="K1038" s="71"/>
      <c r="L1038" s="71"/>
      <c r="M1038" s="71"/>
    </row>
    <row r="1039" spans="2:13" x14ac:dyDescent="0.3">
      <c r="B1039" s="60"/>
      <c r="D1039" s="60"/>
      <c r="G1039" s="71"/>
      <c r="H1039" s="71"/>
      <c r="I1039" s="71"/>
      <c r="J1039" s="71"/>
      <c r="K1039" s="71"/>
      <c r="L1039" s="71"/>
      <c r="M1039" s="71"/>
    </row>
    <row r="1040" spans="2:13" x14ac:dyDescent="0.3">
      <c r="B1040" s="60"/>
      <c r="D1040" s="60"/>
      <c r="G1040" s="71"/>
      <c r="H1040" s="71"/>
      <c r="I1040" s="71"/>
      <c r="J1040" s="71"/>
      <c r="K1040" s="71"/>
      <c r="L1040" s="71"/>
      <c r="M1040" s="71"/>
    </row>
    <row r="1041" spans="2:13" x14ac:dyDescent="0.3">
      <c r="B1041" s="60"/>
      <c r="D1041" s="60"/>
      <c r="G1041" s="71"/>
      <c r="H1041" s="71"/>
      <c r="I1041" s="71"/>
      <c r="J1041" s="71"/>
      <c r="K1041" s="71"/>
      <c r="L1041" s="71"/>
      <c r="M1041" s="71"/>
    </row>
    <row r="1042" spans="2:13" x14ac:dyDescent="0.3">
      <c r="B1042" s="60"/>
      <c r="D1042" s="60"/>
      <c r="G1042" s="71"/>
      <c r="H1042" s="71"/>
      <c r="I1042" s="71"/>
      <c r="J1042" s="71"/>
      <c r="K1042" s="71"/>
      <c r="L1042" s="71"/>
      <c r="M1042" s="71"/>
    </row>
    <row r="1043" spans="2:13" x14ac:dyDescent="0.3">
      <c r="B1043" s="60"/>
      <c r="D1043" s="60"/>
      <c r="G1043" s="71"/>
      <c r="H1043" s="71"/>
      <c r="I1043" s="71"/>
      <c r="J1043" s="71"/>
      <c r="K1043" s="71"/>
      <c r="L1043" s="71"/>
      <c r="M1043" s="71"/>
    </row>
    <row r="1044" spans="2:13" x14ac:dyDescent="0.3">
      <c r="B1044" s="60"/>
      <c r="D1044" s="60"/>
      <c r="G1044" s="71"/>
      <c r="H1044" s="71"/>
      <c r="I1044" s="71"/>
      <c r="J1044" s="71"/>
      <c r="K1044" s="71"/>
      <c r="L1044" s="71"/>
      <c r="M1044" s="71"/>
    </row>
    <row r="1045" spans="2:13" x14ac:dyDescent="0.3">
      <c r="B1045" s="60"/>
      <c r="D1045" s="60"/>
      <c r="G1045" s="71"/>
      <c r="H1045" s="71"/>
      <c r="I1045" s="71"/>
      <c r="J1045" s="71"/>
      <c r="K1045" s="71"/>
      <c r="L1045" s="71"/>
      <c r="M1045" s="71"/>
    </row>
    <row r="1046" spans="2:13" x14ac:dyDescent="0.3">
      <c r="B1046" s="60"/>
      <c r="D1046" s="60"/>
      <c r="G1046" s="71"/>
      <c r="H1046" s="71"/>
      <c r="I1046" s="71"/>
      <c r="J1046" s="71"/>
      <c r="K1046" s="71"/>
      <c r="L1046" s="71"/>
      <c r="M1046" s="71"/>
    </row>
    <row r="1047" spans="2:13" x14ac:dyDescent="0.3">
      <c r="B1047" s="60"/>
      <c r="D1047" s="60"/>
      <c r="G1047" s="71"/>
      <c r="H1047" s="71"/>
      <c r="I1047" s="71"/>
      <c r="J1047" s="71"/>
      <c r="K1047" s="71"/>
      <c r="L1047" s="71"/>
      <c r="M1047" s="71"/>
    </row>
    <row r="1048" spans="2:13" x14ac:dyDescent="0.3">
      <c r="B1048" s="60"/>
      <c r="D1048" s="60"/>
      <c r="G1048" s="71"/>
      <c r="H1048" s="71"/>
      <c r="I1048" s="71"/>
      <c r="J1048" s="71"/>
      <c r="K1048" s="71"/>
      <c r="L1048" s="71"/>
      <c r="M1048" s="71"/>
    </row>
    <row r="1049" spans="2:13" x14ac:dyDescent="0.3">
      <c r="B1049" s="60"/>
      <c r="D1049" s="60"/>
      <c r="G1049" s="71"/>
      <c r="H1049" s="71"/>
      <c r="I1049" s="71"/>
      <c r="J1049" s="71"/>
      <c r="K1049" s="71"/>
      <c r="L1049" s="71"/>
      <c r="M1049" s="71"/>
    </row>
    <row r="1050" spans="2:13" x14ac:dyDescent="0.3">
      <c r="B1050" s="60"/>
      <c r="D1050" s="60"/>
      <c r="G1050" s="71"/>
      <c r="H1050" s="71"/>
      <c r="I1050" s="71"/>
      <c r="J1050" s="71"/>
      <c r="K1050" s="71"/>
      <c r="L1050" s="71"/>
      <c r="M1050" s="71"/>
    </row>
    <row r="1051" spans="2:13" x14ac:dyDescent="0.3">
      <c r="B1051" s="60"/>
      <c r="D1051" s="60"/>
      <c r="G1051" s="71"/>
      <c r="H1051" s="71"/>
      <c r="I1051" s="71"/>
      <c r="J1051" s="71"/>
      <c r="K1051" s="71"/>
      <c r="L1051" s="71"/>
      <c r="M1051" s="71"/>
    </row>
    <row r="1052" spans="2:13" x14ac:dyDescent="0.3">
      <c r="B1052" s="60"/>
      <c r="D1052" s="60"/>
      <c r="G1052" s="71"/>
      <c r="H1052" s="71"/>
      <c r="I1052" s="71"/>
      <c r="J1052" s="71"/>
      <c r="K1052" s="71"/>
      <c r="L1052" s="71"/>
      <c r="M1052" s="71"/>
    </row>
    <row r="1053" spans="2:13" x14ac:dyDescent="0.3">
      <c r="B1053" s="60"/>
      <c r="D1053" s="60"/>
      <c r="G1053" s="71"/>
      <c r="H1053" s="71"/>
      <c r="I1053" s="71"/>
      <c r="J1053" s="71"/>
      <c r="K1053" s="71"/>
      <c r="L1053" s="71"/>
      <c r="M1053" s="71"/>
    </row>
    <row r="1054" spans="2:13" x14ac:dyDescent="0.3">
      <c r="B1054" s="60"/>
      <c r="D1054" s="60"/>
      <c r="G1054" s="71"/>
      <c r="H1054" s="71"/>
      <c r="I1054" s="71"/>
      <c r="J1054" s="71"/>
      <c r="K1054" s="71"/>
      <c r="L1054" s="71"/>
      <c r="M1054" s="71"/>
    </row>
    <row r="1055" spans="2:13" x14ac:dyDescent="0.3">
      <c r="B1055" s="60"/>
      <c r="D1055" s="60"/>
      <c r="G1055" s="71"/>
      <c r="H1055" s="71"/>
      <c r="I1055" s="71"/>
      <c r="J1055" s="71"/>
      <c r="K1055" s="71"/>
      <c r="L1055" s="71"/>
      <c r="M1055" s="71"/>
    </row>
    <row r="1056" spans="2:13" x14ac:dyDescent="0.3">
      <c r="B1056" s="60"/>
      <c r="D1056" s="60"/>
      <c r="G1056" s="71"/>
      <c r="H1056" s="71"/>
      <c r="I1056" s="71"/>
      <c r="J1056" s="71"/>
      <c r="K1056" s="71"/>
      <c r="L1056" s="71"/>
      <c r="M1056" s="71"/>
    </row>
    <row r="1057" spans="2:13" x14ac:dyDescent="0.3">
      <c r="B1057" s="60"/>
      <c r="D1057" s="60"/>
      <c r="G1057" s="71"/>
      <c r="H1057" s="71"/>
      <c r="I1057" s="71"/>
      <c r="J1057" s="71"/>
      <c r="K1057" s="71"/>
      <c r="L1057" s="71"/>
      <c r="M1057" s="71"/>
    </row>
    <row r="1058" spans="2:13" x14ac:dyDescent="0.3">
      <c r="B1058" s="60"/>
      <c r="D1058" s="60"/>
      <c r="G1058" s="71"/>
      <c r="H1058" s="71"/>
      <c r="I1058" s="71"/>
      <c r="J1058" s="71"/>
      <c r="K1058" s="71"/>
      <c r="L1058" s="71"/>
      <c r="M1058" s="71"/>
    </row>
    <row r="1059" spans="2:13" x14ac:dyDescent="0.3">
      <c r="B1059" s="60"/>
      <c r="D1059" s="60"/>
      <c r="G1059" s="71"/>
      <c r="H1059" s="71"/>
      <c r="I1059" s="71"/>
      <c r="J1059" s="71"/>
      <c r="K1059" s="71"/>
      <c r="L1059" s="71"/>
      <c r="M1059" s="71"/>
    </row>
    <row r="1060" spans="2:13" x14ac:dyDescent="0.3">
      <c r="B1060" s="60"/>
      <c r="D1060" s="60"/>
      <c r="G1060" s="71"/>
      <c r="H1060" s="71"/>
      <c r="I1060" s="71"/>
      <c r="J1060" s="71"/>
      <c r="K1060" s="71"/>
      <c r="L1060" s="71"/>
      <c r="M1060" s="71"/>
    </row>
    <row r="1061" spans="2:13" x14ac:dyDescent="0.3">
      <c r="B1061" s="60"/>
      <c r="D1061" s="60"/>
      <c r="G1061" s="71"/>
      <c r="H1061" s="71"/>
      <c r="I1061" s="71"/>
      <c r="J1061" s="71"/>
      <c r="K1061" s="71"/>
      <c r="L1061" s="71"/>
      <c r="M1061" s="71"/>
    </row>
    <row r="1062" spans="2:13" x14ac:dyDescent="0.3">
      <c r="B1062" s="60"/>
      <c r="D1062" s="60"/>
      <c r="G1062" s="71"/>
      <c r="H1062" s="71"/>
      <c r="I1062" s="71"/>
      <c r="J1062" s="71"/>
      <c r="K1062" s="71"/>
      <c r="L1062" s="71"/>
      <c r="M1062" s="71"/>
    </row>
    <row r="1063" spans="2:13" x14ac:dyDescent="0.3">
      <c r="B1063" s="60"/>
      <c r="D1063" s="60"/>
      <c r="G1063" s="71"/>
      <c r="H1063" s="71"/>
      <c r="I1063" s="71"/>
      <c r="J1063" s="71"/>
      <c r="K1063" s="71"/>
      <c r="L1063" s="71"/>
      <c r="M1063" s="71"/>
    </row>
    <row r="1064" spans="2:13" x14ac:dyDescent="0.3">
      <c r="B1064" s="60"/>
      <c r="D1064" s="60"/>
      <c r="G1064" s="71"/>
      <c r="H1064" s="71"/>
      <c r="I1064" s="71"/>
      <c r="J1064" s="71"/>
      <c r="K1064" s="71"/>
      <c r="L1064" s="71"/>
      <c r="M1064" s="71"/>
    </row>
    <row r="1065" spans="2:13" x14ac:dyDescent="0.3">
      <c r="B1065" s="60"/>
      <c r="D1065" s="60"/>
      <c r="G1065" s="71"/>
      <c r="H1065" s="71"/>
      <c r="I1065" s="71"/>
      <c r="J1065" s="71"/>
      <c r="K1065" s="71"/>
      <c r="L1065" s="71"/>
      <c r="M1065" s="71"/>
    </row>
    <row r="1066" spans="2:13" x14ac:dyDescent="0.3">
      <c r="B1066" s="60"/>
      <c r="D1066" s="60"/>
      <c r="G1066" s="71"/>
      <c r="H1066" s="71"/>
      <c r="I1066" s="71"/>
      <c r="J1066" s="71"/>
      <c r="K1066" s="71"/>
      <c r="L1066" s="71"/>
      <c r="M1066" s="71"/>
    </row>
    <row r="1067" spans="2:13" x14ac:dyDescent="0.3">
      <c r="B1067" s="60"/>
      <c r="D1067" s="60"/>
      <c r="G1067" s="71"/>
      <c r="H1067" s="71"/>
      <c r="I1067" s="71"/>
      <c r="J1067" s="71"/>
      <c r="K1067" s="71"/>
      <c r="L1067" s="71"/>
      <c r="M1067" s="71"/>
    </row>
    <row r="1068" spans="2:13" x14ac:dyDescent="0.3">
      <c r="B1068" s="60"/>
      <c r="D1068" s="60"/>
      <c r="G1068" s="71"/>
      <c r="H1068" s="71"/>
      <c r="I1068" s="71"/>
      <c r="J1068" s="71"/>
      <c r="K1068" s="71"/>
      <c r="L1068" s="71"/>
      <c r="M1068" s="71"/>
    </row>
    <row r="1069" spans="2:13" x14ac:dyDescent="0.3">
      <c r="B1069" s="60"/>
      <c r="D1069" s="60"/>
      <c r="G1069" s="71"/>
      <c r="H1069" s="71"/>
      <c r="I1069" s="71"/>
      <c r="J1069" s="71"/>
      <c r="K1069" s="71"/>
      <c r="L1069" s="71"/>
      <c r="M1069" s="71"/>
    </row>
    <row r="1070" spans="2:13" x14ac:dyDescent="0.3">
      <c r="B1070" s="60"/>
      <c r="D1070" s="60"/>
      <c r="G1070" s="71"/>
      <c r="H1070" s="71"/>
      <c r="I1070" s="71"/>
      <c r="J1070" s="71"/>
      <c r="K1070" s="71"/>
      <c r="L1070" s="71"/>
      <c r="M1070" s="71"/>
    </row>
    <row r="1071" spans="2:13" x14ac:dyDescent="0.3">
      <c r="B1071" s="60"/>
      <c r="D1071" s="60"/>
      <c r="G1071" s="71"/>
      <c r="H1071" s="71"/>
      <c r="I1071" s="71"/>
      <c r="J1071" s="71"/>
      <c r="K1071" s="71"/>
      <c r="L1071" s="71"/>
      <c r="M1071" s="71"/>
    </row>
    <row r="1072" spans="2:13" x14ac:dyDescent="0.3">
      <c r="B1072" s="60"/>
      <c r="D1072" s="60"/>
      <c r="G1072" s="71"/>
      <c r="H1072" s="71"/>
      <c r="I1072" s="71"/>
      <c r="J1072" s="71"/>
      <c r="K1072" s="71"/>
      <c r="L1072" s="71"/>
      <c r="M1072" s="71"/>
    </row>
    <row r="1073" spans="2:13" x14ac:dyDescent="0.3">
      <c r="B1073" s="60"/>
      <c r="D1073" s="60"/>
      <c r="G1073" s="71"/>
      <c r="H1073" s="71"/>
      <c r="I1073" s="71"/>
      <c r="J1073" s="71"/>
      <c r="K1073" s="71"/>
      <c r="L1073" s="71"/>
      <c r="M1073" s="71"/>
    </row>
    <row r="1074" spans="2:13" x14ac:dyDescent="0.3">
      <c r="B1074" s="60"/>
      <c r="D1074" s="60"/>
      <c r="G1074" s="71"/>
      <c r="H1074" s="71"/>
      <c r="I1074" s="71"/>
      <c r="J1074" s="71"/>
      <c r="K1074" s="71"/>
      <c r="L1074" s="71"/>
      <c r="M1074" s="71"/>
    </row>
    <row r="1075" spans="2:13" x14ac:dyDescent="0.3">
      <c r="B1075" s="60"/>
      <c r="D1075" s="60"/>
      <c r="G1075" s="71"/>
      <c r="H1075" s="71"/>
      <c r="I1075" s="71"/>
      <c r="J1075" s="71"/>
      <c r="K1075" s="71"/>
      <c r="L1075" s="71"/>
      <c r="M1075" s="71"/>
    </row>
    <row r="1076" spans="2:13" x14ac:dyDescent="0.3">
      <c r="B1076" s="60"/>
      <c r="D1076" s="60"/>
      <c r="G1076" s="71"/>
      <c r="H1076" s="71"/>
      <c r="I1076" s="71"/>
      <c r="J1076" s="71"/>
      <c r="K1076" s="71"/>
      <c r="L1076" s="71"/>
      <c r="M1076" s="71"/>
    </row>
    <row r="1077" spans="2:13" x14ac:dyDescent="0.3">
      <c r="B1077" s="60"/>
      <c r="D1077" s="60"/>
      <c r="G1077" s="71"/>
      <c r="H1077" s="71"/>
      <c r="I1077" s="71"/>
      <c r="J1077" s="71"/>
      <c r="K1077" s="71"/>
      <c r="L1077" s="71"/>
      <c r="M1077" s="71"/>
    </row>
    <row r="1078" spans="2:13" x14ac:dyDescent="0.3">
      <c r="B1078" s="60"/>
      <c r="D1078" s="60"/>
      <c r="G1078" s="71"/>
      <c r="H1078" s="71"/>
      <c r="I1078" s="71"/>
      <c r="J1078" s="71"/>
      <c r="K1078" s="71"/>
      <c r="L1078" s="71"/>
      <c r="M1078" s="71"/>
    </row>
    <row r="1079" spans="2:13" x14ac:dyDescent="0.3">
      <c r="B1079" s="60"/>
      <c r="D1079" s="60"/>
      <c r="G1079" s="71"/>
      <c r="H1079" s="71"/>
      <c r="I1079" s="71"/>
      <c r="J1079" s="71"/>
      <c r="K1079" s="71"/>
      <c r="L1079" s="71"/>
      <c r="M1079" s="71"/>
    </row>
    <row r="1080" spans="2:13" x14ac:dyDescent="0.3">
      <c r="B1080" s="60"/>
      <c r="D1080" s="60"/>
      <c r="G1080" s="71"/>
      <c r="H1080" s="71"/>
      <c r="I1080" s="71"/>
      <c r="J1080" s="71"/>
      <c r="K1080" s="71"/>
      <c r="L1080" s="71"/>
      <c r="M1080" s="71"/>
    </row>
    <row r="1081" spans="2:13" x14ac:dyDescent="0.3">
      <c r="B1081" s="60"/>
      <c r="D1081" s="60"/>
      <c r="G1081" s="71"/>
      <c r="H1081" s="71"/>
      <c r="I1081" s="71"/>
      <c r="J1081" s="71"/>
      <c r="K1081" s="71"/>
      <c r="L1081" s="71"/>
      <c r="M1081" s="71"/>
    </row>
    <row r="1082" spans="2:13" x14ac:dyDescent="0.3">
      <c r="B1082" s="60"/>
      <c r="D1082" s="60"/>
      <c r="G1082" s="71"/>
      <c r="H1082" s="71"/>
      <c r="I1082" s="71"/>
      <c r="J1082" s="71"/>
      <c r="K1082" s="71"/>
      <c r="L1082" s="71"/>
      <c r="M1082" s="71"/>
    </row>
    <row r="1083" spans="2:13" x14ac:dyDescent="0.3">
      <c r="B1083" s="60"/>
      <c r="D1083" s="60"/>
      <c r="G1083" s="71"/>
      <c r="H1083" s="71"/>
      <c r="I1083" s="71"/>
      <c r="J1083" s="71"/>
      <c r="K1083" s="71"/>
      <c r="L1083" s="71"/>
      <c r="M1083" s="71"/>
    </row>
    <row r="1084" spans="2:13" x14ac:dyDescent="0.3">
      <c r="B1084" s="60"/>
      <c r="D1084" s="60"/>
      <c r="G1084" s="71"/>
      <c r="H1084" s="71"/>
      <c r="I1084" s="71"/>
      <c r="J1084" s="71"/>
      <c r="K1084" s="71"/>
      <c r="L1084" s="71"/>
      <c r="M1084" s="71"/>
    </row>
    <row r="1085" spans="2:13" x14ac:dyDescent="0.3">
      <c r="B1085" s="60"/>
      <c r="D1085" s="60"/>
      <c r="G1085" s="71"/>
      <c r="H1085" s="71"/>
      <c r="I1085" s="71"/>
      <c r="J1085" s="71"/>
      <c r="K1085" s="71"/>
      <c r="L1085" s="71"/>
      <c r="M1085" s="71"/>
    </row>
    <row r="1086" spans="2:13" x14ac:dyDescent="0.3">
      <c r="B1086" s="60"/>
      <c r="D1086" s="60"/>
      <c r="G1086" s="71"/>
      <c r="H1086" s="71"/>
      <c r="I1086" s="71"/>
      <c r="J1086" s="71"/>
      <c r="K1086" s="71"/>
      <c r="L1086" s="71"/>
      <c r="M1086" s="71"/>
    </row>
    <row r="1087" spans="2:13" x14ac:dyDescent="0.3">
      <c r="B1087" s="60"/>
      <c r="D1087" s="60"/>
      <c r="G1087" s="71"/>
      <c r="H1087" s="71"/>
      <c r="I1087" s="71"/>
      <c r="J1087" s="71"/>
      <c r="K1087" s="71"/>
      <c r="L1087" s="71"/>
      <c r="M1087" s="71"/>
    </row>
    <row r="1088" spans="2:13" x14ac:dyDescent="0.3">
      <c r="B1088" s="60"/>
      <c r="D1088" s="60"/>
      <c r="G1088" s="71"/>
      <c r="H1088" s="71"/>
      <c r="I1088" s="71"/>
      <c r="J1088" s="71"/>
      <c r="K1088" s="71"/>
      <c r="L1088" s="71"/>
      <c r="M1088" s="71"/>
    </row>
    <row r="1089" spans="2:13" x14ac:dyDescent="0.3">
      <c r="B1089" s="60"/>
      <c r="D1089" s="60"/>
      <c r="G1089" s="71"/>
      <c r="H1089" s="71"/>
      <c r="I1089" s="71"/>
      <c r="J1089" s="71"/>
      <c r="K1089" s="71"/>
      <c r="L1089" s="71"/>
      <c r="M1089" s="71"/>
    </row>
    <row r="1090" spans="2:13" x14ac:dyDescent="0.3">
      <c r="B1090" s="60"/>
      <c r="D1090" s="60"/>
      <c r="G1090" s="71"/>
      <c r="H1090" s="71"/>
      <c r="I1090" s="71"/>
      <c r="J1090" s="71"/>
      <c r="K1090" s="71"/>
      <c r="L1090" s="71"/>
      <c r="M1090" s="71"/>
    </row>
    <row r="1091" spans="2:13" x14ac:dyDescent="0.3">
      <c r="B1091" s="60"/>
      <c r="D1091" s="60"/>
      <c r="G1091" s="71"/>
      <c r="H1091" s="71"/>
      <c r="I1091" s="71"/>
      <c r="J1091" s="71"/>
      <c r="K1091" s="71"/>
      <c r="L1091" s="71"/>
      <c r="M1091" s="71"/>
    </row>
    <row r="1092" spans="2:13" x14ac:dyDescent="0.3">
      <c r="B1092" s="60"/>
      <c r="D1092" s="60"/>
      <c r="G1092" s="71"/>
      <c r="H1092" s="71"/>
      <c r="I1092" s="71"/>
      <c r="J1092" s="71"/>
      <c r="K1092" s="71"/>
      <c r="L1092" s="71"/>
      <c r="M1092" s="71"/>
    </row>
    <row r="1093" spans="2:13" x14ac:dyDescent="0.3">
      <c r="B1093" s="60"/>
      <c r="D1093" s="60"/>
      <c r="G1093" s="71"/>
      <c r="H1093" s="71"/>
      <c r="I1093" s="71"/>
      <c r="J1093" s="71"/>
      <c r="K1093" s="71"/>
      <c r="L1093" s="71"/>
      <c r="M1093" s="71"/>
    </row>
    <row r="1094" spans="2:13" x14ac:dyDescent="0.3">
      <c r="B1094" s="60"/>
      <c r="D1094" s="60"/>
      <c r="G1094" s="71"/>
      <c r="H1094" s="71"/>
      <c r="I1094" s="71"/>
      <c r="J1094" s="71"/>
      <c r="K1094" s="71"/>
      <c r="L1094" s="71"/>
      <c r="M1094" s="71"/>
    </row>
    <row r="1095" spans="2:13" x14ac:dyDescent="0.3">
      <c r="B1095" s="60"/>
      <c r="G1095" s="71"/>
      <c r="H1095" s="71"/>
      <c r="I1095" s="71"/>
      <c r="J1095" s="71"/>
      <c r="K1095" s="71"/>
      <c r="L1095" s="71"/>
      <c r="M1095" s="71"/>
    </row>
    <row r="1096" spans="2:13" x14ac:dyDescent="0.3">
      <c r="B1096" s="60"/>
      <c r="G1096" s="71"/>
      <c r="H1096" s="71"/>
      <c r="I1096" s="71"/>
      <c r="J1096" s="71"/>
      <c r="K1096" s="71"/>
      <c r="L1096" s="71"/>
      <c r="M1096" s="71"/>
    </row>
    <row r="1097" spans="2:13" x14ac:dyDescent="0.3">
      <c r="B1097" s="60"/>
      <c r="G1097" s="71"/>
      <c r="H1097" s="71"/>
      <c r="I1097" s="71"/>
      <c r="J1097" s="71"/>
      <c r="K1097" s="71"/>
      <c r="L1097" s="71"/>
      <c r="M1097" s="71"/>
    </row>
    <row r="1098" spans="2:13" x14ac:dyDescent="0.3">
      <c r="B1098" s="60"/>
      <c r="G1098" s="71"/>
      <c r="H1098" s="71"/>
      <c r="I1098" s="71"/>
      <c r="J1098" s="71"/>
      <c r="K1098" s="71"/>
      <c r="L1098" s="71"/>
      <c r="M1098" s="71"/>
    </row>
    <row r="1099" spans="2:13" x14ac:dyDescent="0.3">
      <c r="B1099" s="60"/>
      <c r="G1099" s="71"/>
      <c r="H1099" s="71"/>
      <c r="I1099" s="71"/>
      <c r="J1099" s="71"/>
      <c r="K1099" s="71"/>
      <c r="L1099" s="71"/>
      <c r="M1099" s="71"/>
    </row>
    <row r="1100" spans="2:13" x14ac:dyDescent="0.3">
      <c r="B1100" s="60"/>
      <c r="G1100" s="71"/>
      <c r="H1100" s="71"/>
      <c r="I1100" s="71"/>
      <c r="J1100" s="71"/>
      <c r="K1100" s="71"/>
      <c r="L1100" s="71"/>
      <c r="M1100" s="71"/>
    </row>
    <row r="1101" spans="2:13" x14ac:dyDescent="0.3">
      <c r="B1101" s="60"/>
      <c r="G1101" s="71"/>
      <c r="H1101" s="71"/>
      <c r="I1101" s="71"/>
      <c r="J1101" s="71"/>
      <c r="K1101" s="71"/>
      <c r="L1101" s="71"/>
      <c r="M1101" s="71"/>
    </row>
    <row r="1102" spans="2:13" x14ac:dyDescent="0.3">
      <c r="B1102" s="60"/>
      <c r="G1102" s="71"/>
      <c r="H1102" s="71"/>
      <c r="I1102" s="71"/>
      <c r="J1102" s="71"/>
      <c r="K1102" s="71"/>
      <c r="L1102" s="71"/>
      <c r="M1102" s="71"/>
    </row>
    <row r="1103" spans="2:13" x14ac:dyDescent="0.3">
      <c r="B1103" s="60"/>
      <c r="G1103" s="71"/>
      <c r="H1103" s="71"/>
      <c r="I1103" s="71"/>
      <c r="J1103" s="71"/>
      <c r="K1103" s="71"/>
      <c r="L1103" s="71"/>
      <c r="M1103" s="71"/>
    </row>
    <row r="1104" spans="2:13" x14ac:dyDescent="0.3">
      <c r="B1104" s="60"/>
      <c r="G1104" s="71"/>
      <c r="H1104" s="71"/>
      <c r="I1104" s="71"/>
      <c r="J1104" s="71"/>
      <c r="K1104" s="71"/>
      <c r="L1104" s="71"/>
      <c r="M1104" s="71"/>
    </row>
    <row r="1105" spans="2:13" x14ac:dyDescent="0.3">
      <c r="B1105" s="60"/>
      <c r="G1105" s="71"/>
      <c r="H1105" s="71"/>
      <c r="I1105" s="71"/>
      <c r="J1105" s="71"/>
      <c r="K1105" s="71"/>
      <c r="L1105" s="71"/>
      <c r="M1105" s="71"/>
    </row>
    <row r="1106" spans="2:13" x14ac:dyDescent="0.3">
      <c r="B1106" s="60"/>
      <c r="G1106" s="71"/>
      <c r="H1106" s="71"/>
      <c r="I1106" s="71"/>
      <c r="J1106" s="71"/>
      <c r="K1106" s="71"/>
      <c r="L1106" s="71"/>
      <c r="M1106" s="71"/>
    </row>
    <row r="1107" spans="2:13" x14ac:dyDescent="0.3">
      <c r="B1107" s="60"/>
      <c r="G1107" s="71"/>
      <c r="H1107" s="71"/>
      <c r="I1107" s="71"/>
      <c r="J1107" s="71"/>
      <c r="K1107" s="71"/>
      <c r="L1107" s="71"/>
      <c r="M1107" s="71"/>
    </row>
    <row r="1108" spans="2:13" x14ac:dyDescent="0.3">
      <c r="B1108" s="60"/>
      <c r="G1108" s="71"/>
      <c r="H1108" s="71"/>
      <c r="I1108" s="71"/>
      <c r="J1108" s="71"/>
      <c r="K1108" s="71"/>
      <c r="L1108" s="71"/>
      <c r="M1108" s="71"/>
    </row>
    <row r="1109" spans="2:13" x14ac:dyDescent="0.3">
      <c r="B1109" s="60"/>
      <c r="G1109" s="71"/>
      <c r="H1109" s="71"/>
      <c r="I1109" s="71"/>
      <c r="J1109" s="71"/>
      <c r="K1109" s="71"/>
      <c r="L1109" s="71"/>
      <c r="M1109" s="71"/>
    </row>
    <row r="1110" spans="2:13" x14ac:dyDescent="0.3">
      <c r="B1110" s="60"/>
      <c r="G1110" s="71"/>
      <c r="H1110" s="71"/>
      <c r="I1110" s="71"/>
      <c r="J1110" s="71"/>
      <c r="K1110" s="71"/>
      <c r="L1110" s="71"/>
      <c r="M1110" s="71"/>
    </row>
    <row r="1111" spans="2:13" x14ac:dyDescent="0.3">
      <c r="B1111" s="60"/>
      <c r="G1111" s="71"/>
      <c r="H1111" s="71"/>
      <c r="I1111" s="71"/>
      <c r="J1111" s="71"/>
      <c r="K1111" s="71"/>
      <c r="L1111" s="71"/>
      <c r="M1111" s="71"/>
    </row>
    <row r="1112" spans="2:13" x14ac:dyDescent="0.3">
      <c r="B1112" s="60"/>
      <c r="G1112" s="71"/>
      <c r="H1112" s="71"/>
      <c r="I1112" s="71"/>
      <c r="J1112" s="71"/>
      <c r="K1112" s="71"/>
      <c r="L1112" s="71"/>
      <c r="M1112" s="71"/>
    </row>
    <row r="1113" spans="2:13" x14ac:dyDescent="0.3">
      <c r="B1113" s="60"/>
      <c r="G1113" s="71"/>
      <c r="H1113" s="71"/>
      <c r="I1113" s="71"/>
      <c r="J1113" s="71"/>
      <c r="K1113" s="71"/>
      <c r="L1113" s="71"/>
      <c r="M1113" s="71"/>
    </row>
    <row r="1114" spans="2:13" x14ac:dyDescent="0.3">
      <c r="B1114" s="60"/>
      <c r="G1114" s="71"/>
      <c r="H1114" s="71"/>
      <c r="I1114" s="71"/>
      <c r="J1114" s="71"/>
      <c r="K1114" s="71"/>
      <c r="L1114" s="71"/>
      <c r="M1114" s="71"/>
    </row>
    <row r="1115" spans="2:13" x14ac:dyDescent="0.3">
      <c r="B1115" s="60"/>
      <c r="G1115" s="71"/>
      <c r="H1115" s="71"/>
      <c r="I1115" s="71"/>
      <c r="J1115" s="71"/>
      <c r="K1115" s="71"/>
      <c r="L1115" s="71"/>
      <c r="M1115" s="71"/>
    </row>
    <row r="1116" spans="2:13" x14ac:dyDescent="0.3">
      <c r="B1116" s="60"/>
      <c r="G1116" s="71"/>
      <c r="H1116" s="71"/>
      <c r="I1116" s="71"/>
      <c r="J1116" s="71"/>
      <c r="K1116" s="71"/>
      <c r="L1116" s="71"/>
      <c r="M1116" s="71"/>
    </row>
    <row r="1117" spans="2:13" x14ac:dyDescent="0.3">
      <c r="B1117" s="60"/>
      <c r="G1117" s="71"/>
      <c r="H1117" s="71"/>
      <c r="I1117" s="71"/>
      <c r="J1117" s="71"/>
      <c r="K1117" s="71"/>
      <c r="L1117" s="71"/>
      <c r="M1117" s="71"/>
    </row>
    <row r="1118" spans="2:13" x14ac:dyDescent="0.3">
      <c r="B1118" s="60"/>
      <c r="G1118" s="71"/>
      <c r="H1118" s="71"/>
      <c r="I1118" s="71"/>
      <c r="J1118" s="71"/>
      <c r="K1118" s="71"/>
      <c r="L1118" s="71"/>
      <c r="M1118" s="71"/>
    </row>
    <row r="1119" spans="2:13" x14ac:dyDescent="0.3">
      <c r="B1119" s="60"/>
      <c r="G1119" s="71"/>
      <c r="H1119" s="71"/>
      <c r="I1119" s="71"/>
      <c r="J1119" s="71"/>
      <c r="K1119" s="71"/>
      <c r="L1119" s="71"/>
      <c r="M1119" s="71"/>
    </row>
    <row r="1120" spans="2:13" x14ac:dyDescent="0.3">
      <c r="B1120" s="60"/>
      <c r="G1120" s="71"/>
      <c r="H1120" s="71"/>
      <c r="I1120" s="71"/>
      <c r="J1120" s="71"/>
      <c r="K1120" s="71"/>
      <c r="L1120" s="71"/>
      <c r="M1120" s="71"/>
    </row>
    <row r="1121" spans="2:13" x14ac:dyDescent="0.3">
      <c r="B1121" s="60"/>
      <c r="G1121" s="71"/>
      <c r="H1121" s="71"/>
      <c r="I1121" s="71"/>
      <c r="J1121" s="71"/>
      <c r="K1121" s="71"/>
      <c r="L1121" s="71"/>
      <c r="M1121" s="71"/>
    </row>
    <row r="1122" spans="2:13" x14ac:dyDescent="0.3">
      <c r="B1122" s="60"/>
      <c r="G1122" s="71"/>
      <c r="H1122" s="71"/>
      <c r="I1122" s="71"/>
      <c r="J1122" s="71"/>
      <c r="K1122" s="71"/>
      <c r="L1122" s="71"/>
      <c r="M1122" s="71"/>
    </row>
    <row r="1123" spans="2:13" x14ac:dyDescent="0.3">
      <c r="B1123" s="60"/>
      <c r="G1123" s="71"/>
      <c r="H1123" s="71"/>
      <c r="I1123" s="71"/>
      <c r="J1123" s="71"/>
      <c r="K1123" s="71"/>
      <c r="L1123" s="71"/>
      <c r="M1123" s="71"/>
    </row>
    <row r="1124" spans="2:13" x14ac:dyDescent="0.3">
      <c r="B1124" s="60"/>
      <c r="G1124" s="71"/>
      <c r="H1124" s="71"/>
      <c r="I1124" s="71"/>
      <c r="J1124" s="71"/>
      <c r="K1124" s="71"/>
      <c r="L1124" s="71"/>
      <c r="M1124" s="71"/>
    </row>
    <row r="1125" spans="2:13" x14ac:dyDescent="0.3">
      <c r="B1125" s="60"/>
      <c r="G1125" s="71"/>
      <c r="H1125" s="71"/>
      <c r="I1125" s="71"/>
      <c r="J1125" s="71"/>
      <c r="K1125" s="71"/>
      <c r="L1125" s="71"/>
      <c r="M1125" s="71"/>
    </row>
    <row r="1126" spans="2:13" x14ac:dyDescent="0.3">
      <c r="B1126" s="60"/>
      <c r="G1126" s="71"/>
      <c r="H1126" s="71"/>
      <c r="I1126" s="71"/>
      <c r="J1126" s="71"/>
      <c r="K1126" s="71"/>
      <c r="L1126" s="71"/>
      <c r="M1126" s="71"/>
    </row>
    <row r="1127" spans="2:13" x14ac:dyDescent="0.3">
      <c r="B1127" s="60"/>
      <c r="G1127" s="71"/>
      <c r="H1127" s="71"/>
      <c r="I1127" s="71"/>
      <c r="J1127" s="71"/>
      <c r="K1127" s="71"/>
      <c r="L1127" s="71"/>
      <c r="M1127" s="71"/>
    </row>
    <row r="1128" spans="2:13" x14ac:dyDescent="0.3">
      <c r="B1128" s="60"/>
      <c r="G1128" s="71"/>
      <c r="H1128" s="71"/>
      <c r="I1128" s="71"/>
      <c r="J1128" s="71"/>
      <c r="K1128" s="71"/>
      <c r="L1128" s="71"/>
      <c r="M1128" s="71"/>
    </row>
    <row r="1129" spans="2:13" x14ac:dyDescent="0.3">
      <c r="B1129" s="60"/>
      <c r="G1129" s="71"/>
      <c r="H1129" s="71"/>
      <c r="I1129" s="71"/>
      <c r="J1129" s="71"/>
      <c r="K1129" s="71"/>
      <c r="L1129" s="71"/>
      <c r="M1129" s="71"/>
    </row>
    <row r="1130" spans="2:13" x14ac:dyDescent="0.3">
      <c r="B1130" s="60"/>
      <c r="G1130" s="71"/>
      <c r="H1130" s="71"/>
      <c r="I1130" s="71"/>
      <c r="J1130" s="71"/>
      <c r="K1130" s="71"/>
      <c r="L1130" s="71"/>
      <c r="M1130" s="71"/>
    </row>
    <row r="1131" spans="2:13" x14ac:dyDescent="0.3">
      <c r="B1131" s="60"/>
      <c r="G1131" s="71"/>
      <c r="H1131" s="71"/>
      <c r="I1131" s="71"/>
      <c r="J1131" s="71"/>
      <c r="K1131" s="71"/>
      <c r="L1131" s="71"/>
      <c r="M1131" s="71"/>
    </row>
    <row r="1132" spans="2:13" x14ac:dyDescent="0.3">
      <c r="B1132" s="60"/>
      <c r="G1132" s="71"/>
      <c r="H1132" s="71"/>
      <c r="I1132" s="71"/>
      <c r="J1132" s="71"/>
      <c r="K1132" s="71"/>
      <c r="L1132" s="71"/>
      <c r="M1132" s="71"/>
    </row>
    <row r="1133" spans="2:13" x14ac:dyDescent="0.3">
      <c r="B1133" s="60"/>
      <c r="G1133" s="71"/>
      <c r="H1133" s="71"/>
      <c r="I1133" s="71"/>
      <c r="J1133" s="71"/>
      <c r="K1133" s="71"/>
      <c r="L1133" s="71"/>
      <c r="M1133" s="71"/>
    </row>
    <row r="1134" spans="2:13" x14ac:dyDescent="0.3">
      <c r="B1134" s="60"/>
      <c r="G1134" s="71"/>
      <c r="H1134" s="71"/>
      <c r="I1134" s="71"/>
      <c r="J1134" s="71"/>
      <c r="K1134" s="71"/>
      <c r="L1134" s="71"/>
      <c r="M1134" s="71"/>
    </row>
    <row r="1135" spans="2:13" x14ac:dyDescent="0.3">
      <c r="B1135" s="60"/>
      <c r="G1135" s="71"/>
      <c r="H1135" s="71"/>
      <c r="I1135" s="71"/>
      <c r="J1135" s="71"/>
      <c r="K1135" s="71"/>
      <c r="L1135" s="71"/>
      <c r="M1135" s="71"/>
    </row>
    <row r="1136" spans="2:13" x14ac:dyDescent="0.3">
      <c r="B1136" s="60"/>
      <c r="G1136" s="71"/>
      <c r="H1136" s="71"/>
      <c r="I1136" s="71"/>
      <c r="J1136" s="71"/>
      <c r="K1136" s="71"/>
      <c r="L1136" s="71"/>
      <c r="M1136" s="71"/>
    </row>
    <row r="1137" spans="2:13" x14ac:dyDescent="0.3">
      <c r="B1137" s="60"/>
      <c r="G1137" s="71"/>
      <c r="H1137" s="71"/>
      <c r="I1137" s="71"/>
      <c r="J1137" s="71"/>
      <c r="K1137" s="71"/>
      <c r="L1137" s="71"/>
      <c r="M1137" s="71"/>
    </row>
    <row r="1138" spans="2:13" x14ac:dyDescent="0.3">
      <c r="B1138" s="60"/>
      <c r="G1138" s="71"/>
      <c r="H1138" s="71"/>
      <c r="I1138" s="71"/>
      <c r="J1138" s="71"/>
      <c r="K1138" s="71"/>
      <c r="L1138" s="71"/>
      <c r="M1138" s="71"/>
    </row>
    <row r="1139" spans="2:13" x14ac:dyDescent="0.3">
      <c r="B1139" s="60"/>
      <c r="G1139" s="71"/>
      <c r="H1139" s="71"/>
      <c r="I1139" s="71"/>
      <c r="J1139" s="71"/>
      <c r="K1139" s="71"/>
      <c r="L1139" s="71"/>
      <c r="M1139" s="71"/>
    </row>
    <row r="1140" spans="2:13" x14ac:dyDescent="0.3">
      <c r="B1140" s="60"/>
      <c r="G1140" s="71"/>
      <c r="H1140" s="71"/>
      <c r="I1140" s="71"/>
      <c r="J1140" s="71"/>
      <c r="K1140" s="71"/>
      <c r="L1140" s="71"/>
      <c r="M1140" s="71"/>
    </row>
    <row r="1141" spans="2:13" x14ac:dyDescent="0.3">
      <c r="B1141" s="60"/>
      <c r="G1141" s="71"/>
      <c r="H1141" s="71"/>
      <c r="I1141" s="71"/>
      <c r="J1141" s="71"/>
      <c r="K1141" s="71"/>
      <c r="L1141" s="71"/>
      <c r="M1141" s="71"/>
    </row>
    <row r="1142" spans="2:13" x14ac:dyDescent="0.3">
      <c r="B1142" s="60"/>
      <c r="G1142" s="71"/>
      <c r="H1142" s="71"/>
      <c r="I1142" s="71"/>
      <c r="J1142" s="71"/>
      <c r="K1142" s="71"/>
      <c r="L1142" s="71"/>
      <c r="M1142" s="71"/>
    </row>
    <row r="1143" spans="2:13" x14ac:dyDescent="0.3">
      <c r="B1143" s="60"/>
      <c r="G1143" s="71"/>
      <c r="H1143" s="71"/>
      <c r="I1143" s="71"/>
      <c r="J1143" s="71"/>
      <c r="K1143" s="71"/>
      <c r="L1143" s="71"/>
      <c r="M1143" s="71"/>
    </row>
    <row r="1144" spans="2:13" x14ac:dyDescent="0.3">
      <c r="B1144" s="60"/>
      <c r="G1144" s="71"/>
      <c r="H1144" s="71"/>
      <c r="I1144" s="71"/>
      <c r="J1144" s="71"/>
      <c r="K1144" s="71"/>
      <c r="L1144" s="71"/>
      <c r="M1144" s="71"/>
    </row>
    <row r="1145" spans="2:13" x14ac:dyDescent="0.3">
      <c r="B1145" s="60"/>
      <c r="G1145" s="71"/>
      <c r="H1145" s="71"/>
      <c r="I1145" s="71"/>
      <c r="J1145" s="71"/>
      <c r="K1145" s="71"/>
      <c r="L1145" s="71"/>
      <c r="M1145" s="71"/>
    </row>
    <row r="1146" spans="2:13" x14ac:dyDescent="0.3">
      <c r="B1146" s="60"/>
      <c r="G1146" s="71"/>
      <c r="H1146" s="71"/>
      <c r="I1146" s="71"/>
      <c r="J1146" s="71"/>
      <c r="K1146" s="71"/>
      <c r="L1146" s="71"/>
      <c r="M1146" s="71"/>
    </row>
    <row r="1147" spans="2:13" x14ac:dyDescent="0.3">
      <c r="B1147" s="60"/>
      <c r="G1147" s="71"/>
      <c r="H1147" s="71"/>
      <c r="I1147" s="71"/>
      <c r="J1147" s="71"/>
      <c r="K1147" s="71"/>
      <c r="L1147" s="71"/>
      <c r="M1147" s="71"/>
    </row>
    <row r="1148" spans="2:13" x14ac:dyDescent="0.3">
      <c r="B1148" s="60"/>
      <c r="G1148" s="71"/>
      <c r="H1148" s="71"/>
      <c r="I1148" s="71"/>
      <c r="J1148" s="71"/>
      <c r="K1148" s="71"/>
      <c r="L1148" s="71"/>
      <c r="M1148" s="71"/>
    </row>
    <row r="1149" spans="2:13" x14ac:dyDescent="0.3">
      <c r="B1149" s="60"/>
      <c r="G1149" s="71"/>
      <c r="H1149" s="71"/>
      <c r="I1149" s="71"/>
      <c r="J1149" s="71"/>
      <c r="K1149" s="71"/>
      <c r="L1149" s="71"/>
      <c r="M1149" s="71"/>
    </row>
    <row r="1150" spans="2:13" x14ac:dyDescent="0.3">
      <c r="B1150" s="60"/>
      <c r="G1150" s="71"/>
      <c r="H1150" s="71"/>
      <c r="I1150" s="71"/>
      <c r="J1150" s="71"/>
      <c r="K1150" s="71"/>
      <c r="L1150" s="71"/>
      <c r="M1150" s="71"/>
    </row>
    <row r="1151" spans="2:13" x14ac:dyDescent="0.3">
      <c r="B1151" s="60"/>
      <c r="G1151" s="71"/>
      <c r="H1151" s="71"/>
      <c r="I1151" s="71"/>
      <c r="J1151" s="71"/>
      <c r="K1151" s="71"/>
      <c r="L1151" s="71"/>
      <c r="M1151" s="71"/>
    </row>
    <row r="1152" spans="2:13" x14ac:dyDescent="0.3">
      <c r="B1152" s="60"/>
      <c r="G1152" s="71"/>
      <c r="H1152" s="71"/>
      <c r="I1152" s="71"/>
      <c r="J1152" s="71"/>
      <c r="K1152" s="71"/>
      <c r="L1152" s="71"/>
      <c r="M1152" s="71"/>
    </row>
    <row r="1153" spans="2:13" x14ac:dyDescent="0.3">
      <c r="B1153" s="60"/>
      <c r="G1153" s="71"/>
      <c r="H1153" s="71"/>
      <c r="I1153" s="71"/>
      <c r="J1153" s="71"/>
      <c r="K1153" s="71"/>
      <c r="L1153" s="71"/>
      <c r="M1153" s="71"/>
    </row>
    <row r="1154" spans="2:13" x14ac:dyDescent="0.3">
      <c r="B1154" s="60"/>
      <c r="G1154" s="71"/>
      <c r="H1154" s="71"/>
      <c r="I1154" s="71"/>
      <c r="J1154" s="71"/>
      <c r="K1154" s="71"/>
      <c r="L1154" s="71"/>
      <c r="M1154" s="71"/>
    </row>
    <row r="1155" spans="2:13" x14ac:dyDescent="0.3">
      <c r="B1155" s="60"/>
      <c r="G1155" s="71"/>
      <c r="H1155" s="71"/>
      <c r="I1155" s="71"/>
      <c r="J1155" s="71"/>
      <c r="K1155" s="71"/>
      <c r="L1155" s="71"/>
      <c r="M1155" s="71"/>
    </row>
    <row r="1156" spans="2:13" x14ac:dyDescent="0.3">
      <c r="B1156" s="60"/>
      <c r="G1156" s="71"/>
      <c r="H1156" s="71"/>
      <c r="I1156" s="71"/>
      <c r="J1156" s="71"/>
      <c r="K1156" s="71"/>
      <c r="L1156" s="71"/>
      <c r="M1156" s="71"/>
    </row>
    <row r="1157" spans="2:13" x14ac:dyDescent="0.3">
      <c r="B1157" s="60"/>
      <c r="G1157" s="71"/>
      <c r="H1157" s="71"/>
      <c r="I1157" s="71"/>
      <c r="J1157" s="71"/>
      <c r="K1157" s="71"/>
      <c r="L1157" s="71"/>
      <c r="M1157" s="71"/>
    </row>
    <row r="1158" spans="2:13" x14ac:dyDescent="0.3">
      <c r="B1158" s="60"/>
      <c r="G1158" s="71"/>
      <c r="H1158" s="71"/>
      <c r="I1158" s="71"/>
      <c r="J1158" s="71"/>
      <c r="K1158" s="71"/>
      <c r="L1158" s="71"/>
      <c r="M1158" s="71"/>
    </row>
    <row r="1159" spans="2:13" x14ac:dyDescent="0.3">
      <c r="B1159" s="60"/>
      <c r="G1159" s="71"/>
      <c r="H1159" s="71"/>
      <c r="I1159" s="71"/>
      <c r="J1159" s="71"/>
      <c r="K1159" s="71"/>
      <c r="L1159" s="71"/>
      <c r="M1159" s="71"/>
    </row>
    <row r="1160" spans="2:13" x14ac:dyDescent="0.3">
      <c r="B1160" s="60"/>
      <c r="G1160" s="71"/>
      <c r="H1160" s="71"/>
      <c r="I1160" s="71"/>
      <c r="J1160" s="71"/>
      <c r="K1160" s="71"/>
      <c r="L1160" s="71"/>
      <c r="M1160" s="71"/>
    </row>
    <row r="1161" spans="2:13" x14ac:dyDescent="0.3">
      <c r="B1161" s="60"/>
      <c r="G1161" s="71"/>
      <c r="H1161" s="71"/>
      <c r="I1161" s="71"/>
      <c r="J1161" s="71"/>
      <c r="K1161" s="71"/>
      <c r="L1161" s="71"/>
      <c r="M1161" s="71"/>
    </row>
    <row r="1162" spans="2:13" x14ac:dyDescent="0.3">
      <c r="B1162" s="60"/>
      <c r="G1162" s="71"/>
      <c r="H1162" s="71"/>
      <c r="I1162" s="71"/>
      <c r="J1162" s="71"/>
      <c r="K1162" s="71"/>
      <c r="L1162" s="71"/>
      <c r="M1162" s="71"/>
    </row>
    <row r="1163" spans="2:13" x14ac:dyDescent="0.3">
      <c r="B1163" s="60"/>
      <c r="G1163" s="71"/>
      <c r="H1163" s="71"/>
      <c r="I1163" s="71"/>
      <c r="J1163" s="71"/>
      <c r="K1163" s="71"/>
      <c r="L1163" s="71"/>
      <c r="M1163" s="71"/>
    </row>
    <row r="1164" spans="2:13" x14ac:dyDescent="0.3">
      <c r="B1164" s="60"/>
      <c r="G1164" s="71"/>
      <c r="H1164" s="71"/>
      <c r="I1164" s="71"/>
      <c r="J1164" s="71"/>
      <c r="K1164" s="71"/>
      <c r="L1164" s="71"/>
      <c r="M1164" s="71"/>
    </row>
    <row r="1165" spans="2:13" x14ac:dyDescent="0.3">
      <c r="B1165" s="60"/>
      <c r="G1165" s="71"/>
      <c r="H1165" s="71"/>
      <c r="I1165" s="71"/>
      <c r="J1165" s="71"/>
      <c r="K1165" s="71"/>
      <c r="L1165" s="71"/>
      <c r="M1165" s="71"/>
    </row>
    <row r="1166" spans="2:13" x14ac:dyDescent="0.3">
      <c r="B1166" s="60"/>
      <c r="G1166" s="71"/>
      <c r="H1166" s="71"/>
      <c r="I1166" s="71"/>
      <c r="J1166" s="71"/>
      <c r="K1166" s="71"/>
      <c r="L1166" s="71"/>
      <c r="M1166" s="71"/>
    </row>
    <row r="1167" spans="2:13" x14ac:dyDescent="0.3">
      <c r="B1167" s="60"/>
      <c r="G1167" s="71"/>
      <c r="H1167" s="71"/>
      <c r="I1167" s="71"/>
      <c r="J1167" s="71"/>
      <c r="K1167" s="71"/>
      <c r="L1167" s="71"/>
      <c r="M1167" s="71"/>
    </row>
    <row r="1168" spans="2:13" x14ac:dyDescent="0.3">
      <c r="B1168" s="60"/>
      <c r="G1168" s="71"/>
      <c r="H1168" s="71"/>
      <c r="I1168" s="71"/>
      <c r="J1168" s="71"/>
      <c r="K1168" s="71"/>
      <c r="L1168" s="71"/>
      <c r="M1168" s="71"/>
    </row>
    <row r="1169" spans="2:13" x14ac:dyDescent="0.3">
      <c r="B1169" s="60"/>
      <c r="G1169" s="71"/>
      <c r="H1169" s="71"/>
      <c r="I1169" s="71"/>
      <c r="J1169" s="71"/>
      <c r="K1169" s="71"/>
      <c r="L1169" s="71"/>
      <c r="M1169" s="71"/>
    </row>
    <row r="1170" spans="2:13" x14ac:dyDescent="0.3">
      <c r="B1170" s="60"/>
      <c r="G1170" s="71"/>
      <c r="H1170" s="71"/>
      <c r="I1170" s="71"/>
      <c r="J1170" s="71"/>
      <c r="K1170" s="71"/>
      <c r="L1170" s="71"/>
      <c r="M1170" s="71"/>
    </row>
    <row r="1171" spans="2:13" x14ac:dyDescent="0.3">
      <c r="B1171" s="60"/>
      <c r="G1171" s="71"/>
      <c r="H1171" s="71"/>
      <c r="I1171" s="71"/>
      <c r="J1171" s="71"/>
      <c r="K1171" s="71"/>
      <c r="L1171" s="71"/>
      <c r="M1171" s="71"/>
    </row>
    <row r="1172" spans="2:13" x14ac:dyDescent="0.3">
      <c r="B1172" s="60"/>
      <c r="G1172" s="71"/>
      <c r="H1172" s="71"/>
      <c r="I1172" s="71"/>
      <c r="J1172" s="71"/>
      <c r="K1172" s="71"/>
      <c r="L1172" s="71"/>
      <c r="M1172" s="71"/>
    </row>
    <row r="1173" spans="2:13" x14ac:dyDescent="0.3">
      <c r="B1173" s="60"/>
      <c r="G1173" s="71"/>
      <c r="H1173" s="71"/>
      <c r="I1173" s="71"/>
      <c r="J1173" s="71"/>
      <c r="K1173" s="71"/>
      <c r="L1173" s="71"/>
      <c r="M1173" s="71"/>
    </row>
    <row r="1174" spans="2:13" x14ac:dyDescent="0.3">
      <c r="B1174" s="60"/>
      <c r="G1174" s="71"/>
      <c r="H1174" s="71"/>
      <c r="I1174" s="71"/>
      <c r="J1174" s="71"/>
      <c r="K1174" s="71"/>
      <c r="L1174" s="71"/>
      <c r="M1174" s="71"/>
    </row>
    <row r="1175" spans="2:13" x14ac:dyDescent="0.3">
      <c r="B1175" s="60"/>
      <c r="G1175" s="71"/>
      <c r="H1175" s="71"/>
      <c r="I1175" s="71"/>
      <c r="J1175" s="71"/>
      <c r="K1175" s="71"/>
      <c r="L1175" s="71"/>
      <c r="M1175" s="71"/>
    </row>
    <row r="1176" spans="2:13" x14ac:dyDescent="0.3">
      <c r="B1176" s="60"/>
      <c r="G1176" s="71"/>
      <c r="H1176" s="71"/>
      <c r="I1176" s="71"/>
      <c r="J1176" s="71"/>
      <c r="K1176" s="71"/>
      <c r="L1176" s="71"/>
      <c r="M1176" s="71"/>
    </row>
    <row r="1177" spans="2:13" x14ac:dyDescent="0.3">
      <c r="B1177" s="60"/>
      <c r="G1177" s="71"/>
      <c r="H1177" s="71"/>
      <c r="I1177" s="71"/>
      <c r="J1177" s="71"/>
      <c r="K1177" s="71"/>
      <c r="L1177" s="71"/>
      <c r="M1177" s="71"/>
    </row>
    <row r="1178" spans="2:13" x14ac:dyDescent="0.3">
      <c r="B1178" s="60"/>
      <c r="G1178" s="71"/>
      <c r="H1178" s="71"/>
      <c r="I1178" s="71"/>
      <c r="J1178" s="71"/>
      <c r="K1178" s="71"/>
      <c r="L1178" s="71"/>
      <c r="M1178" s="71"/>
    </row>
    <row r="1179" spans="2:13" x14ac:dyDescent="0.3">
      <c r="B1179" s="60"/>
      <c r="G1179" s="71"/>
      <c r="H1179" s="71"/>
      <c r="I1179" s="71"/>
      <c r="J1179" s="71"/>
      <c r="K1179" s="71"/>
      <c r="L1179" s="71"/>
      <c r="M1179" s="71"/>
    </row>
    <row r="1180" spans="2:13" x14ac:dyDescent="0.3">
      <c r="B1180" s="60"/>
      <c r="G1180" s="71"/>
      <c r="H1180" s="71"/>
      <c r="I1180" s="71"/>
      <c r="J1180" s="71"/>
      <c r="K1180" s="71"/>
      <c r="L1180" s="71"/>
      <c r="M1180" s="71"/>
    </row>
    <row r="1181" spans="2:13" x14ac:dyDescent="0.3">
      <c r="B1181" s="60"/>
      <c r="G1181" s="71"/>
      <c r="H1181" s="71"/>
      <c r="I1181" s="71"/>
      <c r="J1181" s="71"/>
      <c r="K1181" s="71"/>
      <c r="L1181" s="71"/>
      <c r="M1181" s="71"/>
    </row>
    <row r="1182" spans="2:13" x14ac:dyDescent="0.3">
      <c r="B1182" s="60"/>
      <c r="G1182" s="71"/>
      <c r="H1182" s="71"/>
      <c r="I1182" s="71"/>
      <c r="J1182" s="71"/>
      <c r="K1182" s="71"/>
      <c r="L1182" s="71"/>
      <c r="M1182" s="71"/>
    </row>
    <row r="1183" spans="2:13" x14ac:dyDescent="0.3">
      <c r="B1183" s="60"/>
      <c r="G1183" s="71"/>
      <c r="H1183" s="71"/>
      <c r="I1183" s="71"/>
      <c r="J1183" s="71"/>
      <c r="K1183" s="71"/>
      <c r="L1183" s="71"/>
      <c r="M1183" s="71"/>
    </row>
    <row r="1184" spans="2:13" x14ac:dyDescent="0.3">
      <c r="B1184" s="60"/>
      <c r="G1184" s="71"/>
      <c r="H1184" s="71"/>
      <c r="I1184" s="71"/>
      <c r="J1184" s="71"/>
      <c r="K1184" s="71"/>
      <c r="L1184" s="71"/>
      <c r="M1184" s="71"/>
    </row>
    <row r="1185" spans="2:13" x14ac:dyDescent="0.3">
      <c r="B1185" s="60"/>
      <c r="G1185" s="71"/>
      <c r="H1185" s="71"/>
      <c r="I1185" s="71"/>
      <c r="J1185" s="71"/>
      <c r="K1185" s="71"/>
      <c r="L1185" s="71"/>
      <c r="M1185" s="71"/>
    </row>
    <row r="1186" spans="2:13" x14ac:dyDescent="0.3">
      <c r="B1186" s="60"/>
      <c r="G1186" s="71"/>
      <c r="H1186" s="71"/>
      <c r="I1186" s="71"/>
      <c r="J1186" s="71"/>
      <c r="K1186" s="71"/>
      <c r="L1186" s="71"/>
      <c r="M1186" s="71"/>
    </row>
    <row r="1187" spans="2:13" x14ac:dyDescent="0.3">
      <c r="B1187" s="60"/>
      <c r="G1187" s="71"/>
      <c r="H1187" s="71"/>
      <c r="I1187" s="71"/>
      <c r="J1187" s="71"/>
      <c r="K1187" s="71"/>
      <c r="L1187" s="71"/>
      <c r="M1187" s="71"/>
    </row>
    <row r="1188" spans="2:13" x14ac:dyDescent="0.3">
      <c r="B1188" s="60"/>
      <c r="G1188" s="71"/>
      <c r="H1188" s="71"/>
      <c r="I1188" s="71"/>
      <c r="J1188" s="71"/>
      <c r="K1188" s="71"/>
      <c r="L1188" s="71"/>
      <c r="M1188" s="71"/>
    </row>
    <row r="1189" spans="2:13" x14ac:dyDescent="0.3">
      <c r="B1189" s="60"/>
      <c r="G1189" s="71"/>
      <c r="H1189" s="71"/>
      <c r="I1189" s="71"/>
      <c r="J1189" s="71"/>
      <c r="K1189" s="71"/>
      <c r="L1189" s="71"/>
      <c r="M1189" s="71"/>
    </row>
    <row r="1190" spans="2:13" x14ac:dyDescent="0.3">
      <c r="B1190" s="60"/>
      <c r="G1190" s="71"/>
      <c r="H1190" s="71"/>
      <c r="I1190" s="71"/>
      <c r="J1190" s="71"/>
      <c r="K1190" s="71"/>
      <c r="L1190" s="71"/>
      <c r="M1190" s="71"/>
    </row>
    <row r="1191" spans="2:13" x14ac:dyDescent="0.3">
      <c r="B1191" s="60"/>
      <c r="G1191" s="71"/>
      <c r="H1191" s="71"/>
      <c r="I1191" s="71"/>
      <c r="J1191" s="71"/>
      <c r="K1191" s="71"/>
      <c r="L1191" s="71"/>
      <c r="M1191" s="71"/>
    </row>
    <row r="1192" spans="2:13" x14ac:dyDescent="0.3">
      <c r="B1192" s="60"/>
      <c r="G1192" s="71"/>
      <c r="H1192" s="71"/>
      <c r="I1192" s="71"/>
      <c r="J1192" s="71"/>
      <c r="K1192" s="71"/>
      <c r="L1192" s="71"/>
      <c r="M1192" s="71"/>
    </row>
    <row r="1193" spans="2:13" x14ac:dyDescent="0.3">
      <c r="B1193" s="60"/>
      <c r="G1193" s="71"/>
      <c r="H1193" s="71"/>
      <c r="I1193" s="71"/>
      <c r="J1193" s="71"/>
      <c r="K1193" s="71"/>
      <c r="L1193" s="71"/>
      <c r="M1193" s="71"/>
    </row>
    <row r="1194" spans="2:13" x14ac:dyDescent="0.3">
      <c r="B1194" s="60"/>
      <c r="G1194" s="71"/>
      <c r="H1194" s="71"/>
      <c r="I1194" s="71"/>
      <c r="J1194" s="71"/>
      <c r="K1194" s="71"/>
      <c r="L1194" s="71"/>
      <c r="M1194" s="71"/>
    </row>
    <row r="1195" spans="2:13" x14ac:dyDescent="0.3">
      <c r="B1195" s="60"/>
      <c r="G1195" s="71"/>
      <c r="H1195" s="71"/>
      <c r="I1195" s="71"/>
      <c r="J1195" s="71"/>
      <c r="K1195" s="71"/>
      <c r="L1195" s="71"/>
      <c r="M1195" s="71"/>
    </row>
    <row r="1196" spans="2:13" x14ac:dyDescent="0.3">
      <c r="B1196" s="60"/>
      <c r="G1196" s="71"/>
      <c r="H1196" s="71"/>
      <c r="I1196" s="71"/>
      <c r="J1196" s="71"/>
      <c r="K1196" s="71"/>
      <c r="L1196" s="71"/>
      <c r="M1196" s="71"/>
    </row>
    <row r="1197" spans="2:13" x14ac:dyDescent="0.3">
      <c r="B1197" s="60"/>
      <c r="G1197" s="71"/>
      <c r="H1197" s="71"/>
      <c r="I1197" s="71"/>
      <c r="J1197" s="71"/>
      <c r="K1197" s="71"/>
      <c r="L1197" s="71"/>
      <c r="M1197" s="71"/>
    </row>
    <row r="1198" spans="2:13" x14ac:dyDescent="0.3">
      <c r="B1198" s="60"/>
      <c r="G1198" s="71"/>
      <c r="H1198" s="71"/>
      <c r="I1198" s="71"/>
      <c r="J1198" s="71"/>
      <c r="K1198" s="71"/>
      <c r="L1198" s="71"/>
      <c r="M1198" s="71"/>
    </row>
    <row r="1199" spans="2:13" x14ac:dyDescent="0.3">
      <c r="B1199" s="60"/>
      <c r="G1199" s="71"/>
      <c r="H1199" s="71"/>
      <c r="I1199" s="71"/>
      <c r="J1199" s="71"/>
      <c r="K1199" s="71"/>
      <c r="L1199" s="71"/>
      <c r="M1199" s="71"/>
    </row>
    <row r="1200" spans="2:13" x14ac:dyDescent="0.3">
      <c r="B1200" s="60"/>
      <c r="G1200" s="71"/>
      <c r="H1200" s="71"/>
      <c r="I1200" s="71"/>
      <c r="J1200" s="71"/>
      <c r="K1200" s="71"/>
      <c r="L1200" s="71"/>
      <c r="M1200" s="71"/>
    </row>
    <row r="1201" spans="2:13" x14ac:dyDescent="0.3">
      <c r="B1201" s="60"/>
      <c r="G1201" s="71"/>
      <c r="H1201" s="71"/>
      <c r="I1201" s="71"/>
      <c r="J1201" s="71"/>
      <c r="K1201" s="71"/>
      <c r="L1201" s="71"/>
      <c r="M1201" s="71"/>
    </row>
    <row r="1202" spans="2:13" x14ac:dyDescent="0.3">
      <c r="B1202" s="60"/>
      <c r="G1202" s="71"/>
      <c r="H1202" s="71"/>
      <c r="I1202" s="71"/>
      <c r="J1202" s="71"/>
      <c r="K1202" s="71"/>
      <c r="L1202" s="71"/>
      <c r="M1202" s="71"/>
    </row>
    <row r="1203" spans="2:13" x14ac:dyDescent="0.3">
      <c r="B1203" s="60"/>
      <c r="G1203" s="71"/>
      <c r="H1203" s="71"/>
      <c r="I1203" s="71"/>
      <c r="J1203" s="71"/>
      <c r="K1203" s="71"/>
      <c r="L1203" s="71"/>
      <c r="M1203" s="71"/>
    </row>
    <row r="1204" spans="2:13" x14ac:dyDescent="0.3">
      <c r="B1204" s="60"/>
      <c r="G1204" s="71"/>
      <c r="H1204" s="71"/>
      <c r="I1204" s="71"/>
      <c r="J1204" s="71"/>
      <c r="K1204" s="71"/>
      <c r="L1204" s="71"/>
      <c r="M1204" s="71"/>
    </row>
    <row r="1205" spans="2:13" x14ac:dyDescent="0.3">
      <c r="B1205" s="60"/>
      <c r="G1205" s="71"/>
      <c r="H1205" s="71"/>
      <c r="I1205" s="71"/>
      <c r="J1205" s="71"/>
      <c r="K1205" s="71"/>
      <c r="L1205" s="71"/>
      <c r="M1205" s="71"/>
    </row>
    <row r="1206" spans="2:13" x14ac:dyDescent="0.3">
      <c r="B1206" s="60"/>
      <c r="G1206" s="71"/>
      <c r="H1206" s="71"/>
      <c r="I1206" s="71"/>
      <c r="J1206" s="71"/>
      <c r="K1206" s="71"/>
      <c r="L1206" s="71"/>
      <c r="M1206" s="71"/>
    </row>
    <row r="1207" spans="2:13" x14ac:dyDescent="0.3">
      <c r="B1207" s="60"/>
      <c r="G1207" s="71"/>
      <c r="H1207" s="71"/>
      <c r="I1207" s="71"/>
      <c r="J1207" s="71"/>
      <c r="K1207" s="71"/>
      <c r="L1207" s="71"/>
      <c r="M1207" s="71"/>
    </row>
    <row r="1208" spans="2:13" x14ac:dyDescent="0.3">
      <c r="B1208" s="60"/>
      <c r="G1208" s="71"/>
      <c r="H1208" s="71"/>
      <c r="I1208" s="71"/>
      <c r="J1208" s="71"/>
      <c r="K1208" s="71"/>
      <c r="L1208" s="71"/>
      <c r="M1208" s="71"/>
    </row>
    <row r="1209" spans="2:13" x14ac:dyDescent="0.3">
      <c r="B1209" s="60"/>
      <c r="G1209" s="71"/>
      <c r="H1209" s="71"/>
      <c r="I1209" s="71"/>
      <c r="J1209" s="71"/>
      <c r="K1209" s="71"/>
      <c r="L1209" s="71"/>
      <c r="M1209" s="71"/>
    </row>
    <row r="1210" spans="2:13" x14ac:dyDescent="0.3">
      <c r="B1210" s="60"/>
      <c r="G1210" s="71"/>
      <c r="H1210" s="71"/>
      <c r="I1210" s="71"/>
      <c r="J1210" s="71"/>
      <c r="K1210" s="71"/>
      <c r="L1210" s="71"/>
      <c r="M1210" s="71"/>
    </row>
    <row r="1211" spans="2:13" x14ac:dyDescent="0.3">
      <c r="B1211" s="60"/>
      <c r="G1211" s="71"/>
      <c r="H1211" s="71"/>
      <c r="I1211" s="71"/>
      <c r="J1211" s="71"/>
      <c r="K1211" s="71"/>
      <c r="L1211" s="71"/>
      <c r="M1211" s="71"/>
    </row>
    <row r="1212" spans="2:13" x14ac:dyDescent="0.3">
      <c r="B1212" s="60"/>
      <c r="G1212" s="71"/>
      <c r="H1212" s="71"/>
      <c r="I1212" s="71"/>
      <c r="J1212" s="71"/>
      <c r="K1212" s="71"/>
      <c r="L1212" s="71"/>
      <c r="M1212" s="71"/>
    </row>
    <row r="1213" spans="2:13" x14ac:dyDescent="0.3">
      <c r="B1213" s="60"/>
      <c r="G1213" s="71"/>
      <c r="H1213" s="71"/>
      <c r="I1213" s="71"/>
      <c r="J1213" s="71"/>
      <c r="K1213" s="71"/>
      <c r="L1213" s="71"/>
      <c r="M1213" s="71"/>
    </row>
    <row r="1214" spans="2:13" x14ac:dyDescent="0.3">
      <c r="B1214" s="60"/>
      <c r="G1214" s="71"/>
      <c r="H1214" s="71"/>
      <c r="I1214" s="71"/>
      <c r="J1214" s="71"/>
      <c r="K1214" s="71"/>
      <c r="L1214" s="71"/>
      <c r="M1214" s="71"/>
    </row>
    <row r="1215" spans="2:13" x14ac:dyDescent="0.3">
      <c r="B1215" s="60"/>
      <c r="G1215" s="71"/>
      <c r="H1215" s="71"/>
      <c r="I1215" s="71"/>
      <c r="J1215" s="71"/>
      <c r="K1215" s="71"/>
      <c r="L1215" s="71"/>
      <c r="M1215" s="71"/>
    </row>
    <row r="1216" spans="2:13" x14ac:dyDescent="0.3">
      <c r="B1216" s="60"/>
      <c r="G1216" s="71"/>
      <c r="H1216" s="71"/>
      <c r="I1216" s="71"/>
      <c r="J1216" s="71"/>
      <c r="K1216" s="71"/>
      <c r="L1216" s="71"/>
      <c r="M1216" s="71"/>
    </row>
    <row r="1217" spans="2:13" x14ac:dyDescent="0.3">
      <c r="B1217" s="60"/>
      <c r="G1217" s="71"/>
      <c r="H1217" s="71"/>
      <c r="I1217" s="71"/>
      <c r="J1217" s="71"/>
      <c r="K1217" s="71"/>
      <c r="L1217" s="71"/>
      <c r="M1217" s="71"/>
    </row>
    <row r="1218" spans="2:13" x14ac:dyDescent="0.3">
      <c r="B1218" s="60"/>
      <c r="G1218" s="71"/>
      <c r="H1218" s="71"/>
      <c r="I1218" s="71"/>
      <c r="J1218" s="71"/>
      <c r="K1218" s="71"/>
      <c r="L1218" s="71"/>
      <c r="M1218" s="71"/>
    </row>
    <row r="1219" spans="2:13" x14ac:dyDescent="0.3">
      <c r="B1219" s="60"/>
      <c r="G1219" s="71"/>
      <c r="H1219" s="71"/>
      <c r="I1219" s="71"/>
      <c r="J1219" s="71"/>
      <c r="K1219" s="71"/>
      <c r="L1219" s="71"/>
      <c r="M1219" s="71"/>
    </row>
    <row r="1220" spans="2:13" x14ac:dyDescent="0.3">
      <c r="B1220" s="60"/>
      <c r="G1220" s="71"/>
      <c r="H1220" s="71"/>
      <c r="I1220" s="71"/>
      <c r="J1220" s="71"/>
      <c r="K1220" s="71"/>
      <c r="L1220" s="71"/>
      <c r="M1220" s="71"/>
    </row>
    <row r="1221" spans="2:13" x14ac:dyDescent="0.3">
      <c r="B1221" s="60"/>
      <c r="G1221" s="71"/>
      <c r="H1221" s="71"/>
      <c r="I1221" s="71"/>
      <c r="J1221" s="71"/>
      <c r="K1221" s="71"/>
      <c r="L1221" s="71"/>
      <c r="M1221" s="71"/>
    </row>
    <row r="1222" spans="2:13" x14ac:dyDescent="0.3">
      <c r="B1222" s="60"/>
      <c r="G1222" s="71"/>
      <c r="H1222" s="71"/>
      <c r="I1222" s="71"/>
      <c r="J1222" s="71"/>
      <c r="K1222" s="71"/>
      <c r="L1222" s="71"/>
      <c r="M1222" s="71"/>
    </row>
    <row r="1223" spans="2:13" x14ac:dyDescent="0.3">
      <c r="B1223" s="60"/>
      <c r="G1223" s="71"/>
      <c r="H1223" s="71"/>
      <c r="I1223" s="71"/>
      <c r="J1223" s="71"/>
      <c r="K1223" s="71"/>
      <c r="L1223" s="71"/>
      <c r="M1223" s="71"/>
    </row>
    <row r="1224" spans="2:13" x14ac:dyDescent="0.3">
      <c r="B1224" s="60"/>
      <c r="G1224" s="71"/>
      <c r="H1224" s="71"/>
      <c r="I1224" s="71"/>
      <c r="J1224" s="71"/>
      <c r="K1224" s="71"/>
      <c r="L1224" s="71"/>
      <c r="M1224" s="71"/>
    </row>
    <row r="1225" spans="2:13" x14ac:dyDescent="0.3">
      <c r="B1225" s="60"/>
      <c r="G1225" s="71"/>
      <c r="H1225" s="71"/>
      <c r="I1225" s="71"/>
      <c r="J1225" s="71"/>
      <c r="K1225" s="71"/>
      <c r="L1225" s="71"/>
      <c r="M1225" s="71"/>
    </row>
    <row r="1226" spans="2:13" x14ac:dyDescent="0.3">
      <c r="B1226" s="60"/>
      <c r="G1226" s="71"/>
      <c r="H1226" s="71"/>
      <c r="I1226" s="71"/>
      <c r="J1226" s="71"/>
      <c r="K1226" s="71"/>
      <c r="L1226" s="71"/>
      <c r="M1226" s="71"/>
    </row>
    <row r="1227" spans="2:13" x14ac:dyDescent="0.3">
      <c r="B1227" s="60"/>
      <c r="G1227" s="71"/>
      <c r="H1227" s="71"/>
      <c r="I1227" s="71"/>
      <c r="J1227" s="71"/>
      <c r="K1227" s="71"/>
      <c r="L1227" s="71"/>
      <c r="M1227" s="71"/>
    </row>
    <row r="1228" spans="2:13" x14ac:dyDescent="0.3">
      <c r="B1228" s="60"/>
      <c r="G1228" s="71"/>
      <c r="H1228" s="71"/>
      <c r="I1228" s="71"/>
      <c r="J1228" s="71"/>
      <c r="K1228" s="71"/>
      <c r="L1228" s="71"/>
      <c r="M1228" s="71"/>
    </row>
    <row r="1229" spans="2:13" x14ac:dyDescent="0.3">
      <c r="B1229" s="60"/>
      <c r="G1229" s="71"/>
      <c r="H1229" s="71"/>
      <c r="I1229" s="71"/>
      <c r="J1229" s="71"/>
      <c r="K1229" s="71"/>
      <c r="L1229" s="71"/>
      <c r="M1229" s="71"/>
    </row>
    <row r="1230" spans="2:13" x14ac:dyDescent="0.3">
      <c r="B1230" s="60"/>
      <c r="G1230" s="71"/>
      <c r="H1230" s="71"/>
      <c r="I1230" s="71"/>
      <c r="J1230" s="71"/>
      <c r="K1230" s="71"/>
      <c r="L1230" s="71"/>
      <c r="M1230" s="71"/>
    </row>
    <row r="1231" spans="2:13" x14ac:dyDescent="0.3">
      <c r="B1231" s="60"/>
      <c r="G1231" s="71"/>
      <c r="H1231" s="71"/>
      <c r="I1231" s="71"/>
      <c r="J1231" s="71"/>
      <c r="K1231" s="71"/>
      <c r="L1231" s="71"/>
      <c r="M1231" s="71"/>
    </row>
    <row r="1232" spans="2:13" x14ac:dyDescent="0.3">
      <c r="B1232" s="60"/>
      <c r="G1232" s="71"/>
      <c r="H1232" s="71"/>
      <c r="I1232" s="71"/>
      <c r="J1232" s="71"/>
      <c r="K1232" s="71"/>
      <c r="L1232" s="71"/>
      <c r="M1232" s="71"/>
    </row>
    <row r="1233" spans="2:13" x14ac:dyDescent="0.3">
      <c r="B1233" s="60"/>
      <c r="G1233" s="71"/>
      <c r="H1233" s="71"/>
      <c r="I1233" s="71"/>
      <c r="J1233" s="71"/>
      <c r="K1233" s="71"/>
      <c r="L1233" s="71"/>
      <c r="M1233" s="71"/>
    </row>
    <row r="1234" spans="2:13" x14ac:dyDescent="0.3">
      <c r="B1234" s="60"/>
      <c r="G1234" s="71"/>
      <c r="H1234" s="71"/>
      <c r="I1234" s="71"/>
      <c r="J1234" s="71"/>
      <c r="K1234" s="71"/>
      <c r="L1234" s="71"/>
      <c r="M1234" s="71"/>
    </row>
    <row r="1235" spans="2:13" x14ac:dyDescent="0.3">
      <c r="B1235" s="60"/>
      <c r="G1235" s="71"/>
      <c r="H1235" s="71"/>
      <c r="I1235" s="71"/>
      <c r="J1235" s="71"/>
      <c r="K1235" s="71"/>
      <c r="L1235" s="71"/>
      <c r="M1235" s="71"/>
    </row>
    <row r="1236" spans="2:13" x14ac:dyDescent="0.3">
      <c r="B1236" s="60"/>
      <c r="G1236" s="71"/>
      <c r="H1236" s="71"/>
      <c r="I1236" s="71"/>
      <c r="J1236" s="71"/>
      <c r="K1236" s="71"/>
      <c r="L1236" s="71"/>
      <c r="M1236" s="71"/>
    </row>
    <row r="1237" spans="2:13" x14ac:dyDescent="0.3">
      <c r="B1237" s="60"/>
      <c r="G1237" s="71"/>
      <c r="H1237" s="71"/>
      <c r="I1237" s="71"/>
      <c r="J1237" s="71"/>
      <c r="K1237" s="71"/>
      <c r="L1237" s="71"/>
      <c r="M1237" s="71"/>
    </row>
    <row r="1238" spans="2:13" x14ac:dyDescent="0.3">
      <c r="B1238" s="60"/>
      <c r="G1238" s="71"/>
      <c r="H1238" s="71"/>
      <c r="I1238" s="71"/>
      <c r="J1238" s="71"/>
      <c r="K1238" s="71"/>
      <c r="L1238" s="71"/>
      <c r="M1238" s="71"/>
    </row>
    <row r="1239" spans="2:13" x14ac:dyDescent="0.3">
      <c r="B1239" s="60"/>
      <c r="G1239" s="71"/>
      <c r="H1239" s="71"/>
      <c r="I1239" s="71"/>
      <c r="J1239" s="71"/>
      <c r="K1239" s="71"/>
      <c r="L1239" s="71"/>
      <c r="M1239" s="71"/>
    </row>
    <row r="1240" spans="2:13" x14ac:dyDescent="0.3">
      <c r="B1240" s="60"/>
      <c r="G1240" s="71"/>
      <c r="H1240" s="71"/>
      <c r="I1240" s="71"/>
      <c r="J1240" s="71"/>
      <c r="K1240" s="71"/>
      <c r="L1240" s="71"/>
      <c r="M1240" s="71"/>
    </row>
    <row r="1241" spans="2:13" x14ac:dyDescent="0.3">
      <c r="B1241" s="60"/>
      <c r="G1241" s="71"/>
      <c r="H1241" s="71"/>
      <c r="I1241" s="71"/>
      <c r="J1241" s="71"/>
      <c r="K1241" s="71"/>
      <c r="L1241" s="71"/>
      <c r="M1241" s="71"/>
    </row>
    <row r="1242" spans="2:13" x14ac:dyDescent="0.3">
      <c r="B1242" s="60"/>
      <c r="G1242" s="71"/>
      <c r="H1242" s="71"/>
      <c r="I1242" s="71"/>
      <c r="J1242" s="71"/>
      <c r="K1242" s="71"/>
      <c r="L1242" s="71"/>
      <c r="M1242" s="71"/>
    </row>
    <row r="1243" spans="2:13" x14ac:dyDescent="0.3">
      <c r="B1243" s="60"/>
      <c r="G1243" s="71"/>
      <c r="H1243" s="71"/>
      <c r="I1243" s="71"/>
      <c r="J1243" s="71"/>
      <c r="K1243" s="71"/>
      <c r="L1243" s="71"/>
      <c r="M1243" s="71"/>
    </row>
    <row r="1244" spans="2:13" x14ac:dyDescent="0.3">
      <c r="B1244" s="60"/>
      <c r="G1244" s="71"/>
      <c r="H1244" s="71"/>
      <c r="I1244" s="71"/>
      <c r="J1244" s="71"/>
      <c r="K1244" s="71"/>
      <c r="L1244" s="71"/>
      <c r="M1244" s="71"/>
    </row>
    <row r="1245" spans="2:13" x14ac:dyDescent="0.3">
      <c r="B1245" s="60"/>
      <c r="G1245" s="71"/>
      <c r="H1245" s="71"/>
      <c r="I1245" s="71"/>
      <c r="J1245" s="71"/>
      <c r="K1245" s="71"/>
      <c r="L1245" s="71"/>
      <c r="M1245" s="71"/>
    </row>
    <row r="1246" spans="2:13" x14ac:dyDescent="0.3">
      <c r="B1246" s="60"/>
      <c r="G1246" s="71"/>
      <c r="H1246" s="71"/>
      <c r="I1246" s="71"/>
      <c r="J1246" s="71"/>
      <c r="K1246" s="71"/>
      <c r="L1246" s="71"/>
      <c r="M1246" s="71"/>
    </row>
    <row r="1247" spans="2:13" x14ac:dyDescent="0.3">
      <c r="B1247" s="60"/>
      <c r="G1247" s="71"/>
      <c r="H1247" s="71"/>
      <c r="I1247" s="71"/>
      <c r="J1247" s="71"/>
      <c r="K1247" s="71"/>
      <c r="L1247" s="71"/>
      <c r="M1247" s="71"/>
    </row>
    <row r="1248" spans="2:13" x14ac:dyDescent="0.3">
      <c r="B1248" s="60"/>
      <c r="G1248" s="71"/>
      <c r="H1248" s="71"/>
      <c r="I1248" s="71"/>
      <c r="J1248" s="71"/>
      <c r="K1248" s="71"/>
      <c r="L1248" s="71"/>
      <c r="M1248" s="71"/>
    </row>
    <row r="1249" spans="2:13" x14ac:dyDescent="0.3">
      <c r="B1249" s="60"/>
      <c r="G1249" s="71"/>
      <c r="H1249" s="71"/>
      <c r="I1249" s="71"/>
      <c r="J1249" s="71"/>
      <c r="K1249" s="71"/>
      <c r="L1249" s="71"/>
      <c r="M1249" s="71"/>
    </row>
    <row r="1250" spans="2:13" x14ac:dyDescent="0.3">
      <c r="B1250" s="60"/>
      <c r="G1250" s="71"/>
      <c r="H1250" s="71"/>
      <c r="I1250" s="71"/>
      <c r="J1250" s="71"/>
      <c r="K1250" s="71"/>
      <c r="L1250" s="71"/>
      <c r="M1250" s="71"/>
    </row>
    <row r="1251" spans="2:13" x14ac:dyDescent="0.3">
      <c r="B1251" s="60"/>
      <c r="G1251" s="71"/>
      <c r="H1251" s="71"/>
      <c r="I1251" s="71"/>
      <c r="J1251" s="71"/>
      <c r="K1251" s="71"/>
      <c r="L1251" s="71"/>
      <c r="M1251" s="71"/>
    </row>
    <row r="1252" spans="2:13" x14ac:dyDescent="0.3">
      <c r="B1252" s="60"/>
      <c r="G1252" s="71"/>
      <c r="H1252" s="71"/>
      <c r="I1252" s="71"/>
      <c r="J1252" s="71"/>
      <c r="K1252" s="71"/>
      <c r="L1252" s="71"/>
      <c r="M1252" s="71"/>
    </row>
    <row r="1253" spans="2:13" x14ac:dyDescent="0.3">
      <c r="B1253" s="60"/>
      <c r="G1253" s="71"/>
      <c r="H1253" s="71"/>
      <c r="I1253" s="71"/>
      <c r="J1253" s="71"/>
      <c r="K1253" s="71"/>
      <c r="L1253" s="71"/>
      <c r="M1253" s="71"/>
    </row>
    <row r="1254" spans="2:13" x14ac:dyDescent="0.3">
      <c r="B1254" s="60"/>
      <c r="G1254" s="71"/>
      <c r="H1254" s="71"/>
      <c r="I1254" s="71"/>
      <c r="J1254" s="71"/>
      <c r="K1254" s="71"/>
      <c r="L1254" s="71"/>
      <c r="M1254" s="71"/>
    </row>
    <row r="1255" spans="2:13" x14ac:dyDescent="0.3">
      <c r="B1255" s="60"/>
      <c r="G1255" s="71"/>
      <c r="H1255" s="71"/>
      <c r="I1255" s="71"/>
      <c r="J1255" s="71"/>
      <c r="K1255" s="71"/>
      <c r="L1255" s="71"/>
      <c r="M1255" s="71"/>
    </row>
    <row r="1256" spans="2:13" x14ac:dyDescent="0.3">
      <c r="B1256" s="60"/>
      <c r="G1256" s="71"/>
      <c r="H1256" s="71"/>
      <c r="I1256" s="71"/>
      <c r="J1256" s="71"/>
      <c r="K1256" s="71"/>
      <c r="L1256" s="71"/>
      <c r="M1256" s="71"/>
    </row>
    <row r="1257" spans="2:13" x14ac:dyDescent="0.3">
      <c r="B1257" s="60"/>
      <c r="G1257" s="71"/>
      <c r="H1257" s="71"/>
      <c r="I1257" s="71"/>
      <c r="J1257" s="71"/>
      <c r="K1257" s="71"/>
      <c r="L1257" s="71"/>
      <c r="M1257" s="71"/>
    </row>
    <row r="1258" spans="2:13" x14ac:dyDescent="0.3">
      <c r="B1258" s="60"/>
      <c r="G1258" s="71"/>
      <c r="H1258" s="71"/>
      <c r="I1258" s="71"/>
      <c r="J1258" s="71"/>
      <c r="K1258" s="71"/>
      <c r="L1258" s="71"/>
      <c r="M1258" s="71"/>
    </row>
    <row r="1259" spans="2:13" x14ac:dyDescent="0.3">
      <c r="B1259" s="60"/>
      <c r="G1259" s="71"/>
      <c r="H1259" s="71"/>
      <c r="I1259" s="71"/>
      <c r="J1259" s="71"/>
      <c r="K1259" s="71"/>
      <c r="L1259" s="71"/>
      <c r="M1259" s="71"/>
    </row>
    <row r="1260" spans="2:13" x14ac:dyDescent="0.3">
      <c r="B1260" s="60"/>
      <c r="G1260" s="71"/>
      <c r="H1260" s="71"/>
      <c r="I1260" s="71"/>
      <c r="J1260" s="71"/>
      <c r="K1260" s="71"/>
      <c r="L1260" s="71"/>
      <c r="M1260" s="71"/>
    </row>
    <row r="1261" spans="2:13" x14ac:dyDescent="0.3">
      <c r="B1261" s="60"/>
      <c r="G1261" s="71"/>
      <c r="H1261" s="71"/>
      <c r="I1261" s="71"/>
      <c r="J1261" s="71"/>
      <c r="K1261" s="71"/>
      <c r="L1261" s="71"/>
      <c r="M1261" s="71"/>
    </row>
    <row r="1262" spans="2:13" x14ac:dyDescent="0.3">
      <c r="B1262" s="60"/>
      <c r="G1262" s="71"/>
      <c r="H1262" s="71"/>
      <c r="I1262" s="71"/>
      <c r="J1262" s="71"/>
      <c r="K1262" s="71"/>
      <c r="L1262" s="71"/>
      <c r="M1262" s="71"/>
    </row>
    <row r="1263" spans="2:13" x14ac:dyDescent="0.3">
      <c r="B1263" s="60"/>
      <c r="G1263" s="71"/>
      <c r="H1263" s="71"/>
      <c r="I1263" s="71"/>
      <c r="J1263" s="71"/>
      <c r="K1263" s="71"/>
      <c r="L1263" s="71"/>
      <c r="M1263" s="71"/>
    </row>
    <row r="1264" spans="2:13" x14ac:dyDescent="0.3">
      <c r="B1264" s="60"/>
      <c r="G1264" s="71"/>
      <c r="H1264" s="71"/>
      <c r="I1264" s="71"/>
      <c r="J1264" s="71"/>
      <c r="K1264" s="71"/>
      <c r="L1264" s="71"/>
      <c r="M1264" s="71"/>
    </row>
    <row r="1265" spans="2:13" x14ac:dyDescent="0.3">
      <c r="B1265" s="60"/>
      <c r="G1265" s="71"/>
      <c r="H1265" s="71"/>
      <c r="I1265" s="71"/>
      <c r="J1265" s="71"/>
      <c r="K1265" s="71"/>
      <c r="L1265" s="71"/>
      <c r="M1265" s="71"/>
    </row>
    <row r="1266" spans="2:13" x14ac:dyDescent="0.3">
      <c r="B1266" s="60"/>
      <c r="G1266" s="71"/>
      <c r="H1266" s="71"/>
      <c r="I1266" s="71"/>
      <c r="J1266" s="71"/>
      <c r="K1266" s="71"/>
      <c r="L1266" s="71"/>
      <c r="M1266" s="71"/>
    </row>
    <row r="1267" spans="2:13" x14ac:dyDescent="0.3">
      <c r="B1267" s="60"/>
      <c r="G1267" s="71"/>
      <c r="H1267" s="71"/>
      <c r="I1267" s="71"/>
      <c r="J1267" s="71"/>
      <c r="K1267" s="71"/>
      <c r="L1267" s="71"/>
      <c r="M1267" s="71"/>
    </row>
    <row r="1268" spans="2:13" x14ac:dyDescent="0.3">
      <c r="B1268" s="60"/>
      <c r="G1268" s="71"/>
      <c r="H1268" s="71"/>
      <c r="I1268" s="71"/>
      <c r="J1268" s="71"/>
      <c r="K1268" s="71"/>
      <c r="L1268" s="71"/>
      <c r="M1268" s="71"/>
    </row>
    <row r="1269" spans="2:13" x14ac:dyDescent="0.3">
      <c r="B1269" s="60"/>
      <c r="G1269" s="71"/>
      <c r="H1269" s="71"/>
      <c r="I1269" s="71"/>
      <c r="J1269" s="71"/>
      <c r="K1269" s="71"/>
      <c r="L1269" s="71"/>
      <c r="M1269" s="71"/>
    </row>
    <row r="1270" spans="2:13" x14ac:dyDescent="0.3">
      <c r="B1270" s="60"/>
      <c r="G1270" s="71"/>
      <c r="H1270" s="71"/>
      <c r="I1270" s="71"/>
      <c r="J1270" s="71"/>
      <c r="K1270" s="71"/>
      <c r="L1270" s="71"/>
      <c r="M1270" s="71"/>
    </row>
    <row r="1271" spans="2:13" x14ac:dyDescent="0.3">
      <c r="B1271" s="60"/>
      <c r="G1271" s="71"/>
      <c r="H1271" s="71"/>
      <c r="I1271" s="71"/>
      <c r="J1271" s="71"/>
      <c r="K1271" s="71"/>
      <c r="L1271" s="71"/>
      <c r="M1271" s="71"/>
    </row>
    <row r="1272" spans="2:13" x14ac:dyDescent="0.3">
      <c r="B1272" s="60"/>
      <c r="G1272" s="71"/>
      <c r="H1272" s="71"/>
      <c r="I1272" s="71"/>
      <c r="J1272" s="71"/>
      <c r="K1272" s="71"/>
      <c r="L1272" s="71"/>
      <c r="M1272" s="71"/>
    </row>
    <row r="1273" spans="2:13" x14ac:dyDescent="0.3">
      <c r="B1273" s="60"/>
      <c r="G1273" s="71"/>
      <c r="H1273" s="71"/>
      <c r="I1273" s="71"/>
      <c r="J1273" s="71"/>
      <c r="K1273" s="71"/>
      <c r="L1273" s="71"/>
      <c r="M1273" s="71"/>
    </row>
    <row r="1274" spans="2:13" x14ac:dyDescent="0.3">
      <c r="B1274" s="60"/>
      <c r="G1274" s="71"/>
      <c r="H1274" s="71"/>
      <c r="I1274" s="71"/>
      <c r="J1274" s="71"/>
      <c r="K1274" s="71"/>
      <c r="L1274" s="71"/>
      <c r="M1274" s="71"/>
    </row>
    <row r="1275" spans="2:13" x14ac:dyDescent="0.3">
      <c r="B1275" s="60"/>
      <c r="G1275" s="71"/>
      <c r="H1275" s="71"/>
      <c r="I1275" s="71"/>
      <c r="J1275" s="71"/>
      <c r="K1275" s="71"/>
      <c r="L1275" s="71"/>
      <c r="M1275" s="71"/>
    </row>
    <row r="1276" spans="2:13" x14ac:dyDescent="0.3">
      <c r="B1276" s="60"/>
      <c r="G1276" s="71"/>
      <c r="H1276" s="71"/>
      <c r="I1276" s="71"/>
      <c r="J1276" s="71"/>
      <c r="K1276" s="71"/>
      <c r="L1276" s="71"/>
      <c r="M1276" s="71"/>
    </row>
    <row r="1277" spans="2:13" x14ac:dyDescent="0.3">
      <c r="B1277" s="60"/>
      <c r="G1277" s="71"/>
      <c r="H1277" s="71"/>
      <c r="I1277" s="71"/>
      <c r="J1277" s="71"/>
      <c r="K1277" s="71"/>
      <c r="L1277" s="71"/>
      <c r="M1277" s="71"/>
    </row>
    <row r="1278" spans="2:13" x14ac:dyDescent="0.3">
      <c r="B1278" s="60"/>
      <c r="G1278" s="71"/>
      <c r="H1278" s="71"/>
      <c r="I1278" s="71"/>
      <c r="J1278" s="71"/>
      <c r="K1278" s="71"/>
      <c r="L1278" s="71"/>
      <c r="M1278" s="71"/>
    </row>
    <row r="1279" spans="2:13" x14ac:dyDescent="0.3">
      <c r="B1279" s="60"/>
      <c r="G1279" s="71"/>
      <c r="H1279" s="71"/>
      <c r="I1279" s="71"/>
      <c r="J1279" s="71"/>
      <c r="K1279" s="71"/>
      <c r="L1279" s="71"/>
      <c r="M1279" s="71"/>
    </row>
    <row r="1280" spans="2:13" x14ac:dyDescent="0.3">
      <c r="B1280" s="60"/>
      <c r="G1280" s="71"/>
      <c r="H1280" s="71"/>
      <c r="I1280" s="71"/>
      <c r="J1280" s="71"/>
      <c r="K1280" s="71"/>
      <c r="L1280" s="71"/>
      <c r="M1280" s="71"/>
    </row>
    <row r="1281" spans="2:13" x14ac:dyDescent="0.3">
      <c r="B1281" s="60"/>
      <c r="G1281" s="71"/>
      <c r="H1281" s="71"/>
      <c r="I1281" s="71"/>
      <c r="J1281" s="71"/>
      <c r="K1281" s="71"/>
      <c r="L1281" s="71"/>
      <c r="M1281" s="71"/>
    </row>
    <row r="1282" spans="2:13" x14ac:dyDescent="0.3">
      <c r="B1282" s="60"/>
      <c r="G1282" s="71"/>
      <c r="H1282" s="71"/>
      <c r="I1282" s="71"/>
      <c r="J1282" s="71"/>
      <c r="K1282" s="71"/>
      <c r="L1282" s="71"/>
      <c r="M1282" s="71"/>
    </row>
    <row r="1283" spans="2:13" x14ac:dyDescent="0.3">
      <c r="B1283" s="60"/>
      <c r="G1283" s="71"/>
      <c r="H1283" s="71"/>
      <c r="I1283" s="71"/>
      <c r="J1283" s="71"/>
      <c r="K1283" s="71"/>
      <c r="L1283" s="71"/>
      <c r="M1283" s="71"/>
    </row>
    <row r="1284" spans="2:13" x14ac:dyDescent="0.3">
      <c r="B1284" s="60"/>
      <c r="G1284" s="71"/>
      <c r="H1284" s="71"/>
      <c r="I1284" s="71"/>
      <c r="J1284" s="71"/>
      <c r="K1284" s="71"/>
      <c r="L1284" s="71"/>
      <c r="M1284" s="71"/>
    </row>
    <row r="1285" spans="2:13" x14ac:dyDescent="0.3">
      <c r="B1285" s="60"/>
      <c r="G1285" s="71"/>
      <c r="H1285" s="71"/>
      <c r="I1285" s="71"/>
      <c r="J1285" s="71"/>
      <c r="K1285" s="71"/>
      <c r="L1285" s="71"/>
      <c r="M1285" s="71"/>
    </row>
    <row r="1286" spans="2:13" x14ac:dyDescent="0.3">
      <c r="B1286" s="60"/>
      <c r="G1286" s="71"/>
      <c r="H1286" s="71"/>
      <c r="I1286" s="71"/>
      <c r="J1286" s="71"/>
      <c r="K1286" s="71"/>
      <c r="L1286" s="71"/>
      <c r="M1286" s="71"/>
    </row>
    <row r="1287" spans="2:13" x14ac:dyDescent="0.3">
      <c r="B1287" s="60"/>
    </row>
    <row r="1288" spans="2:13" x14ac:dyDescent="0.3">
      <c r="B1288" s="60"/>
    </row>
    <row r="1289" spans="2:13" x14ac:dyDescent="0.3">
      <c r="B1289" s="60"/>
    </row>
    <row r="1290" spans="2:13" x14ac:dyDescent="0.3">
      <c r="B1290" s="60"/>
    </row>
    <row r="1291" spans="2:13" x14ac:dyDescent="0.3">
      <c r="B1291" s="60"/>
    </row>
    <row r="1292" spans="2:13" x14ac:dyDescent="0.3">
      <c r="B1292" s="60"/>
    </row>
    <row r="1293" spans="2:13" x14ac:dyDescent="0.3">
      <c r="B1293" s="60"/>
    </row>
    <row r="1294" spans="2:13" x14ac:dyDescent="0.3">
      <c r="B1294" s="60"/>
    </row>
    <row r="1295" spans="2:13" x14ac:dyDescent="0.3">
      <c r="B1295" s="60"/>
    </row>
    <row r="1296" spans="2:13" x14ac:dyDescent="0.3">
      <c r="B1296" s="60"/>
    </row>
    <row r="1297" spans="2:2" x14ac:dyDescent="0.3">
      <c r="B1297" s="60"/>
    </row>
    <row r="1298" spans="2:2" x14ac:dyDescent="0.3">
      <c r="B1298" s="60"/>
    </row>
    <row r="1299" spans="2:2" x14ac:dyDescent="0.3">
      <c r="B1299" s="60"/>
    </row>
    <row r="1300" spans="2:2" x14ac:dyDescent="0.3">
      <c r="B1300" s="60"/>
    </row>
    <row r="1301" spans="2:2" x14ac:dyDescent="0.3">
      <c r="B1301" s="60"/>
    </row>
    <row r="1302" spans="2:2" x14ac:dyDescent="0.3">
      <c r="B1302" s="60"/>
    </row>
    <row r="1303" spans="2:2" x14ac:dyDescent="0.3">
      <c r="B1303" s="60"/>
    </row>
    <row r="1304" spans="2:2" x14ac:dyDescent="0.3">
      <c r="B1304" s="60"/>
    </row>
    <row r="1305" spans="2:2" x14ac:dyDescent="0.3">
      <c r="B1305" s="60"/>
    </row>
    <row r="1306" spans="2:2" x14ac:dyDescent="0.3">
      <c r="B1306" s="60"/>
    </row>
    <row r="1307" spans="2:2" x14ac:dyDescent="0.3">
      <c r="B1307" s="60"/>
    </row>
    <row r="1308" spans="2:2" x14ac:dyDescent="0.3">
      <c r="B1308" s="60"/>
    </row>
    <row r="1309" spans="2:2" x14ac:dyDescent="0.3">
      <c r="B1309" s="60"/>
    </row>
    <row r="1310" spans="2:2" x14ac:dyDescent="0.3">
      <c r="B1310" s="60"/>
    </row>
    <row r="1311" spans="2:2" x14ac:dyDescent="0.3">
      <c r="B1311" s="60"/>
    </row>
    <row r="1312" spans="2:2" x14ac:dyDescent="0.3">
      <c r="B1312" s="60"/>
    </row>
    <row r="1313" spans="2:2" x14ac:dyDescent="0.3">
      <c r="B1313" s="60"/>
    </row>
    <row r="1314" spans="2:2" x14ac:dyDescent="0.3">
      <c r="B1314" s="60"/>
    </row>
    <row r="1315" spans="2:2" x14ac:dyDescent="0.3">
      <c r="B1315" s="60"/>
    </row>
    <row r="1316" spans="2:2" x14ac:dyDescent="0.3">
      <c r="B1316" s="60"/>
    </row>
    <row r="1317" spans="2:2" x14ac:dyDescent="0.3">
      <c r="B1317" s="60"/>
    </row>
    <row r="1318" spans="2:2" x14ac:dyDescent="0.3">
      <c r="B1318" s="60"/>
    </row>
    <row r="1319" spans="2:2" x14ac:dyDescent="0.3">
      <c r="B1319" s="60"/>
    </row>
    <row r="1320" spans="2:2" x14ac:dyDescent="0.3">
      <c r="B1320" s="60"/>
    </row>
    <row r="1321" spans="2:2" x14ac:dyDescent="0.3">
      <c r="B1321" s="60"/>
    </row>
    <row r="1322" spans="2:2" x14ac:dyDescent="0.3">
      <c r="B1322" s="60"/>
    </row>
    <row r="1323" spans="2:2" x14ac:dyDescent="0.3">
      <c r="B1323" s="60"/>
    </row>
    <row r="1324" spans="2:2" x14ac:dyDescent="0.3">
      <c r="B1324" s="60"/>
    </row>
    <row r="1325" spans="2:2" x14ac:dyDescent="0.3">
      <c r="B1325" s="60"/>
    </row>
    <row r="1326" spans="2:2" x14ac:dyDescent="0.3">
      <c r="B1326" s="60"/>
    </row>
    <row r="1327" spans="2:2" x14ac:dyDescent="0.3">
      <c r="B1327" s="60"/>
    </row>
    <row r="1328" spans="2:2" x14ac:dyDescent="0.3">
      <c r="B1328" s="60"/>
    </row>
    <row r="1329" spans="2:2" x14ac:dyDescent="0.3">
      <c r="B1329" s="60"/>
    </row>
    <row r="1330" spans="2:2" x14ac:dyDescent="0.3">
      <c r="B1330" s="60"/>
    </row>
    <row r="1331" spans="2:2" x14ac:dyDescent="0.3">
      <c r="B1331" s="60"/>
    </row>
    <row r="1332" spans="2:2" x14ac:dyDescent="0.3">
      <c r="B1332" s="60"/>
    </row>
    <row r="1333" spans="2:2" x14ac:dyDescent="0.3">
      <c r="B1333" s="60"/>
    </row>
    <row r="1334" spans="2:2" x14ac:dyDescent="0.3">
      <c r="B1334" s="60"/>
    </row>
    <row r="1335" spans="2:2" x14ac:dyDescent="0.3">
      <c r="B1335" s="60"/>
    </row>
    <row r="1336" spans="2:2" x14ac:dyDescent="0.3">
      <c r="B1336" s="60"/>
    </row>
    <row r="1337" spans="2:2" x14ac:dyDescent="0.3">
      <c r="B1337" s="60"/>
    </row>
    <row r="1338" spans="2:2" x14ac:dyDescent="0.3">
      <c r="B1338" s="60"/>
    </row>
    <row r="1339" spans="2:2" x14ac:dyDescent="0.3">
      <c r="B1339" s="60"/>
    </row>
    <row r="1340" spans="2:2" x14ac:dyDescent="0.3">
      <c r="B1340" s="60"/>
    </row>
    <row r="1341" spans="2:2" x14ac:dyDescent="0.3">
      <c r="B1341" s="60"/>
    </row>
    <row r="1342" spans="2:2" x14ac:dyDescent="0.3">
      <c r="B1342" s="60"/>
    </row>
    <row r="1343" spans="2:2" x14ac:dyDescent="0.3">
      <c r="B1343" s="60"/>
    </row>
    <row r="1344" spans="2:2" x14ac:dyDescent="0.3">
      <c r="B1344" s="60"/>
    </row>
    <row r="1345" spans="2:2" x14ac:dyDescent="0.3">
      <c r="B1345" s="60"/>
    </row>
    <row r="1346" spans="2:2" x14ac:dyDescent="0.3">
      <c r="B1346" s="60"/>
    </row>
    <row r="1347" spans="2:2" x14ac:dyDescent="0.3">
      <c r="B1347" s="60"/>
    </row>
    <row r="1348" spans="2:2" x14ac:dyDescent="0.3">
      <c r="B1348" s="60"/>
    </row>
    <row r="1349" spans="2:2" x14ac:dyDescent="0.3">
      <c r="B1349" s="60"/>
    </row>
    <row r="1350" spans="2:2" x14ac:dyDescent="0.3">
      <c r="B1350" s="60"/>
    </row>
    <row r="1351" spans="2:2" x14ac:dyDescent="0.3">
      <c r="B1351" s="60"/>
    </row>
    <row r="1352" spans="2:2" x14ac:dyDescent="0.3">
      <c r="B1352" s="60"/>
    </row>
    <row r="1353" spans="2:2" x14ac:dyDescent="0.3">
      <c r="B1353" s="60"/>
    </row>
    <row r="1354" spans="2:2" x14ac:dyDescent="0.3">
      <c r="B1354" s="60"/>
    </row>
    <row r="1355" spans="2:2" x14ac:dyDescent="0.3">
      <c r="B1355" s="60"/>
    </row>
    <row r="1356" spans="2:2" x14ac:dyDescent="0.3">
      <c r="B1356" s="60"/>
    </row>
    <row r="1357" spans="2:2" x14ac:dyDescent="0.3">
      <c r="B1357" s="60"/>
    </row>
    <row r="1358" spans="2:2" x14ac:dyDescent="0.3">
      <c r="B1358" s="60"/>
    </row>
    <row r="1359" spans="2:2" x14ac:dyDescent="0.3">
      <c r="B1359" s="60"/>
    </row>
    <row r="1360" spans="2:2" x14ac:dyDescent="0.3">
      <c r="B1360" s="60"/>
    </row>
    <row r="1361" spans="2:2" x14ac:dyDescent="0.3">
      <c r="B1361" s="60"/>
    </row>
    <row r="1362" spans="2:2" x14ac:dyDescent="0.3">
      <c r="B1362" s="60"/>
    </row>
    <row r="1363" spans="2:2" x14ac:dyDescent="0.3">
      <c r="B1363" s="60"/>
    </row>
    <row r="1364" spans="2:2" x14ac:dyDescent="0.3">
      <c r="B1364" s="60"/>
    </row>
    <row r="1365" spans="2:2" x14ac:dyDescent="0.3">
      <c r="B1365" s="60"/>
    </row>
    <row r="1366" spans="2:2" x14ac:dyDescent="0.3">
      <c r="B1366" s="60"/>
    </row>
    <row r="1367" spans="2:2" x14ac:dyDescent="0.3">
      <c r="B1367" s="60"/>
    </row>
    <row r="1368" spans="2:2" x14ac:dyDescent="0.3">
      <c r="B1368" s="60"/>
    </row>
    <row r="1369" spans="2:2" x14ac:dyDescent="0.3">
      <c r="B1369" s="60"/>
    </row>
    <row r="1370" spans="2:2" x14ac:dyDescent="0.3">
      <c r="B1370" s="60"/>
    </row>
    <row r="1371" spans="2:2" x14ac:dyDescent="0.3">
      <c r="B1371" s="60"/>
    </row>
    <row r="1372" spans="2:2" x14ac:dyDescent="0.3">
      <c r="B1372" s="60"/>
    </row>
    <row r="1373" spans="2:2" x14ac:dyDescent="0.3">
      <c r="B1373" s="60"/>
    </row>
    <row r="1374" spans="2:2" x14ac:dyDescent="0.3">
      <c r="B1374" s="60"/>
    </row>
    <row r="1375" spans="2:2" x14ac:dyDescent="0.3">
      <c r="B1375" s="60"/>
    </row>
    <row r="1376" spans="2:2" x14ac:dyDescent="0.3">
      <c r="B1376" s="60"/>
    </row>
    <row r="1377" spans="2:2" x14ac:dyDescent="0.3">
      <c r="B1377" s="60"/>
    </row>
    <row r="1378" spans="2:2" x14ac:dyDescent="0.3">
      <c r="B1378" s="60"/>
    </row>
    <row r="1379" spans="2:2" x14ac:dyDescent="0.3">
      <c r="B1379" s="60"/>
    </row>
    <row r="1380" spans="2:2" x14ac:dyDescent="0.3">
      <c r="B1380" s="60"/>
    </row>
    <row r="1381" spans="2:2" x14ac:dyDescent="0.3">
      <c r="B1381" s="60"/>
    </row>
    <row r="1382" spans="2:2" x14ac:dyDescent="0.3">
      <c r="B1382" s="60"/>
    </row>
    <row r="1383" spans="2:2" x14ac:dyDescent="0.3">
      <c r="B1383" s="60"/>
    </row>
    <row r="1384" spans="2:2" x14ac:dyDescent="0.3">
      <c r="B1384" s="60"/>
    </row>
    <row r="1385" spans="2:2" x14ac:dyDescent="0.3">
      <c r="B1385" s="60"/>
    </row>
    <row r="1386" spans="2:2" x14ac:dyDescent="0.3">
      <c r="B1386" s="60"/>
    </row>
    <row r="1387" spans="2:2" x14ac:dyDescent="0.3">
      <c r="B1387" s="60"/>
    </row>
    <row r="1388" spans="2:2" x14ac:dyDescent="0.3">
      <c r="B1388" s="60"/>
    </row>
    <row r="1389" spans="2:2" x14ac:dyDescent="0.3">
      <c r="B1389" s="60"/>
    </row>
    <row r="1390" spans="2:2" x14ac:dyDescent="0.3">
      <c r="B1390" s="60"/>
    </row>
    <row r="1391" spans="2:2" x14ac:dyDescent="0.3">
      <c r="B1391" s="60"/>
    </row>
    <row r="1392" spans="2:2" x14ac:dyDescent="0.3">
      <c r="B1392" s="60"/>
    </row>
    <row r="1393" spans="2:2" x14ac:dyDescent="0.3">
      <c r="B1393" s="60"/>
    </row>
    <row r="1394" spans="2:2" x14ac:dyDescent="0.3">
      <c r="B1394" s="60"/>
    </row>
    <row r="1395" spans="2:2" x14ac:dyDescent="0.3">
      <c r="B1395" s="60"/>
    </row>
    <row r="1396" spans="2:2" x14ac:dyDescent="0.3">
      <c r="B1396" s="60"/>
    </row>
    <row r="1397" spans="2:2" x14ac:dyDescent="0.3">
      <c r="B1397" s="60"/>
    </row>
    <row r="1398" spans="2:2" x14ac:dyDescent="0.3">
      <c r="B1398" s="60"/>
    </row>
    <row r="1399" spans="2:2" x14ac:dyDescent="0.3">
      <c r="B1399" s="60"/>
    </row>
    <row r="1400" spans="2:2" x14ac:dyDescent="0.3">
      <c r="B1400" s="60"/>
    </row>
    <row r="1401" spans="2:2" x14ac:dyDescent="0.3">
      <c r="B1401" s="60"/>
    </row>
    <row r="1402" spans="2:2" x14ac:dyDescent="0.3">
      <c r="B1402" s="60"/>
    </row>
    <row r="1403" spans="2:2" x14ac:dyDescent="0.3">
      <c r="B1403" s="60"/>
    </row>
    <row r="1404" spans="2:2" x14ac:dyDescent="0.3">
      <c r="B1404" s="60"/>
    </row>
    <row r="1405" spans="2:2" x14ac:dyDescent="0.3">
      <c r="B1405" s="60"/>
    </row>
    <row r="1406" spans="2:2" x14ac:dyDescent="0.3">
      <c r="B1406" s="60"/>
    </row>
    <row r="1407" spans="2:2" x14ac:dyDescent="0.3">
      <c r="B1407" s="60"/>
    </row>
    <row r="1408" spans="2:2" x14ac:dyDescent="0.3">
      <c r="B1408" s="60"/>
    </row>
    <row r="1409" spans="2:2" x14ac:dyDescent="0.3">
      <c r="B1409" s="60"/>
    </row>
    <row r="1410" spans="2:2" x14ac:dyDescent="0.3">
      <c r="B1410" s="60"/>
    </row>
    <row r="1411" spans="2:2" x14ac:dyDescent="0.3">
      <c r="B1411" s="60"/>
    </row>
    <row r="1412" spans="2:2" x14ac:dyDescent="0.3">
      <c r="B1412" s="60"/>
    </row>
    <row r="1413" spans="2:2" x14ac:dyDescent="0.3">
      <c r="B1413" s="60"/>
    </row>
    <row r="1414" spans="2:2" x14ac:dyDescent="0.3">
      <c r="B1414" s="60"/>
    </row>
    <row r="1415" spans="2:2" x14ac:dyDescent="0.3">
      <c r="B1415" s="60"/>
    </row>
    <row r="1416" spans="2:2" x14ac:dyDescent="0.3">
      <c r="B1416" s="60"/>
    </row>
    <row r="1417" spans="2:2" x14ac:dyDescent="0.3">
      <c r="B1417" s="60"/>
    </row>
    <row r="1418" spans="2:2" x14ac:dyDescent="0.3">
      <c r="B1418" s="60"/>
    </row>
    <row r="1419" spans="2:2" x14ac:dyDescent="0.3">
      <c r="B1419" s="60"/>
    </row>
    <row r="1420" spans="2:2" x14ac:dyDescent="0.3">
      <c r="B1420" s="60"/>
    </row>
    <row r="1421" spans="2:2" x14ac:dyDescent="0.3">
      <c r="B1421" s="60"/>
    </row>
    <row r="1422" spans="2:2" x14ac:dyDescent="0.3">
      <c r="B1422" s="60"/>
    </row>
    <row r="1423" spans="2:2" x14ac:dyDescent="0.3">
      <c r="B1423" s="60"/>
    </row>
    <row r="1424" spans="2:2" x14ac:dyDescent="0.3">
      <c r="B1424" s="60"/>
    </row>
    <row r="1425" spans="2:2" x14ac:dyDescent="0.3">
      <c r="B1425" s="60"/>
    </row>
    <row r="1426" spans="2:2" x14ac:dyDescent="0.3">
      <c r="B1426" s="60"/>
    </row>
    <row r="1427" spans="2:2" x14ac:dyDescent="0.3">
      <c r="B1427" s="60"/>
    </row>
    <row r="1428" spans="2:2" x14ac:dyDescent="0.3">
      <c r="B1428" s="60"/>
    </row>
    <row r="1429" spans="2:2" x14ac:dyDescent="0.3">
      <c r="B1429" s="60"/>
    </row>
    <row r="1430" spans="2:2" x14ac:dyDescent="0.3">
      <c r="B1430" s="60"/>
    </row>
    <row r="1431" spans="2:2" x14ac:dyDescent="0.3">
      <c r="B1431" s="60"/>
    </row>
    <row r="1432" spans="2:2" x14ac:dyDescent="0.3">
      <c r="B1432" s="60"/>
    </row>
    <row r="1433" spans="2:2" x14ac:dyDescent="0.3">
      <c r="B1433" s="60"/>
    </row>
    <row r="1434" spans="2:2" x14ac:dyDescent="0.3">
      <c r="B1434" s="60"/>
    </row>
    <row r="1435" spans="2:2" x14ac:dyDescent="0.3">
      <c r="B1435" s="60"/>
    </row>
    <row r="1436" spans="2:2" x14ac:dyDescent="0.3">
      <c r="B1436" s="60"/>
    </row>
    <row r="1437" spans="2:2" x14ac:dyDescent="0.3">
      <c r="B1437" s="60"/>
    </row>
    <row r="1438" spans="2:2" x14ac:dyDescent="0.3">
      <c r="B1438" s="60"/>
    </row>
    <row r="1439" spans="2:2" x14ac:dyDescent="0.3">
      <c r="B1439" s="60"/>
    </row>
    <row r="1440" spans="2:2" x14ac:dyDescent="0.3">
      <c r="B1440" s="60"/>
    </row>
    <row r="1441" spans="2:2" x14ac:dyDescent="0.3">
      <c r="B1441" s="60"/>
    </row>
    <row r="1442" spans="2:2" x14ac:dyDescent="0.3">
      <c r="B1442" s="60"/>
    </row>
    <row r="1443" spans="2:2" x14ac:dyDescent="0.3">
      <c r="B1443" s="60"/>
    </row>
    <row r="1444" spans="2:2" x14ac:dyDescent="0.3">
      <c r="B1444" s="60"/>
    </row>
    <row r="1445" spans="2:2" x14ac:dyDescent="0.3">
      <c r="B1445" s="60"/>
    </row>
    <row r="1446" spans="2:2" x14ac:dyDescent="0.3">
      <c r="B1446" s="60"/>
    </row>
    <row r="1447" spans="2:2" x14ac:dyDescent="0.3">
      <c r="B1447" s="60"/>
    </row>
    <row r="1448" spans="2:2" x14ac:dyDescent="0.3">
      <c r="B1448" s="60"/>
    </row>
    <row r="1449" spans="2:2" x14ac:dyDescent="0.3">
      <c r="B1449" s="60"/>
    </row>
    <row r="1450" spans="2:2" x14ac:dyDescent="0.3">
      <c r="B1450" s="60"/>
    </row>
    <row r="1451" spans="2:2" x14ac:dyDescent="0.3">
      <c r="B1451" s="60"/>
    </row>
    <row r="1452" spans="2:2" x14ac:dyDescent="0.3">
      <c r="B1452" s="60"/>
    </row>
    <row r="1453" spans="2:2" x14ac:dyDescent="0.3">
      <c r="B1453" s="60"/>
    </row>
    <row r="1454" spans="2:2" x14ac:dyDescent="0.3">
      <c r="B1454" s="60"/>
    </row>
    <row r="1455" spans="2:2" x14ac:dyDescent="0.3">
      <c r="B1455" s="60"/>
    </row>
    <row r="1456" spans="2:2" x14ac:dyDescent="0.3">
      <c r="B1456" s="60"/>
    </row>
    <row r="1457" spans="2:2" x14ac:dyDescent="0.3">
      <c r="B1457" s="60"/>
    </row>
    <row r="1458" spans="2:2" x14ac:dyDescent="0.3">
      <c r="B1458" s="60"/>
    </row>
    <row r="1459" spans="2:2" x14ac:dyDescent="0.3">
      <c r="B1459" s="60"/>
    </row>
    <row r="1460" spans="2:2" x14ac:dyDescent="0.3">
      <c r="B1460" s="60"/>
    </row>
    <row r="1461" spans="2:2" x14ac:dyDescent="0.3">
      <c r="B1461" s="60"/>
    </row>
    <row r="1462" spans="2:2" x14ac:dyDescent="0.3">
      <c r="B1462" s="60"/>
    </row>
    <row r="1463" spans="2:2" x14ac:dyDescent="0.3">
      <c r="B1463" s="60"/>
    </row>
    <row r="1464" spans="2:2" x14ac:dyDescent="0.3">
      <c r="B1464" s="60"/>
    </row>
    <row r="1465" spans="2:2" x14ac:dyDescent="0.3">
      <c r="B1465" s="60"/>
    </row>
    <row r="1466" spans="2:2" x14ac:dyDescent="0.3">
      <c r="B1466" s="60"/>
    </row>
    <row r="1467" spans="2:2" x14ac:dyDescent="0.3">
      <c r="B1467" s="60"/>
    </row>
    <row r="1468" spans="2:2" x14ac:dyDescent="0.3">
      <c r="B1468" s="60"/>
    </row>
    <row r="1469" spans="2:2" x14ac:dyDescent="0.3">
      <c r="B1469" s="60"/>
    </row>
    <row r="1470" spans="2:2" x14ac:dyDescent="0.3">
      <c r="B1470" s="60"/>
    </row>
    <row r="1471" spans="2:2" x14ac:dyDescent="0.3">
      <c r="B1471" s="60"/>
    </row>
    <row r="1472" spans="2:2" x14ac:dyDescent="0.3">
      <c r="B1472" s="60"/>
    </row>
    <row r="1473" spans="2:2" x14ac:dyDescent="0.3">
      <c r="B1473" s="60"/>
    </row>
    <row r="1474" spans="2:2" x14ac:dyDescent="0.3">
      <c r="B1474" s="60"/>
    </row>
    <row r="1475" spans="2:2" x14ac:dyDescent="0.3">
      <c r="B1475" s="60"/>
    </row>
    <row r="1476" spans="2:2" x14ac:dyDescent="0.3">
      <c r="B1476" s="60"/>
    </row>
    <row r="1477" spans="2:2" x14ac:dyDescent="0.3">
      <c r="B1477" s="60"/>
    </row>
    <row r="1478" spans="2:2" x14ac:dyDescent="0.3">
      <c r="B1478" s="60"/>
    </row>
    <row r="1479" spans="2:2" x14ac:dyDescent="0.3">
      <c r="B1479" s="60"/>
    </row>
    <row r="1480" spans="2:2" x14ac:dyDescent="0.3">
      <c r="B1480" s="60"/>
    </row>
    <row r="1481" spans="2:2" x14ac:dyDescent="0.3">
      <c r="B1481" s="60"/>
    </row>
    <row r="1482" spans="2:2" x14ac:dyDescent="0.3">
      <c r="B1482" s="60"/>
    </row>
    <row r="1483" spans="2:2" x14ac:dyDescent="0.3">
      <c r="B1483" s="60"/>
    </row>
    <row r="1484" spans="2:2" x14ac:dyDescent="0.3">
      <c r="B1484" s="60"/>
    </row>
    <row r="1485" spans="2:2" x14ac:dyDescent="0.3">
      <c r="B1485" s="60"/>
    </row>
    <row r="1486" spans="2:2" x14ac:dyDescent="0.3">
      <c r="B1486" s="60"/>
    </row>
    <row r="1487" spans="2:2" x14ac:dyDescent="0.3">
      <c r="B1487" s="60"/>
    </row>
    <row r="1488" spans="2:2" x14ac:dyDescent="0.3">
      <c r="B1488" s="60"/>
    </row>
    <row r="1489" spans="2:2" x14ac:dyDescent="0.3">
      <c r="B1489" s="60"/>
    </row>
    <row r="1490" spans="2:2" x14ac:dyDescent="0.3">
      <c r="B1490" s="60"/>
    </row>
    <row r="1491" spans="2:2" x14ac:dyDescent="0.3">
      <c r="B1491" s="60"/>
    </row>
    <row r="1492" spans="2:2" x14ac:dyDescent="0.3">
      <c r="B1492" s="60"/>
    </row>
    <row r="1493" spans="2:2" x14ac:dyDescent="0.3">
      <c r="B1493" s="60"/>
    </row>
    <row r="1494" spans="2:2" x14ac:dyDescent="0.3">
      <c r="B1494" s="60"/>
    </row>
    <row r="1495" spans="2:2" x14ac:dyDescent="0.3">
      <c r="B1495" s="60"/>
    </row>
    <row r="1496" spans="2:2" x14ac:dyDescent="0.3">
      <c r="B1496" s="60"/>
    </row>
    <row r="1497" spans="2:2" x14ac:dyDescent="0.3">
      <c r="B1497" s="60"/>
    </row>
    <row r="1498" spans="2:2" x14ac:dyDescent="0.3">
      <c r="B1498" s="60"/>
    </row>
    <row r="1499" spans="2:2" x14ac:dyDescent="0.3">
      <c r="B1499" s="60"/>
    </row>
    <row r="1500" spans="2:2" x14ac:dyDescent="0.3">
      <c r="B1500" s="60"/>
    </row>
    <row r="1501" spans="2:2" x14ac:dyDescent="0.3">
      <c r="B1501" s="60"/>
    </row>
    <row r="1502" spans="2:2" x14ac:dyDescent="0.3">
      <c r="B1502" s="60"/>
    </row>
    <row r="1503" spans="2:2" x14ac:dyDescent="0.3">
      <c r="B1503" s="60"/>
    </row>
    <row r="1504" spans="2:2" x14ac:dyDescent="0.3">
      <c r="B1504" s="60"/>
    </row>
    <row r="1505" spans="2:2" x14ac:dyDescent="0.3">
      <c r="B1505" s="60"/>
    </row>
    <row r="1506" spans="2:2" x14ac:dyDescent="0.3">
      <c r="B1506" s="60"/>
    </row>
    <row r="1507" spans="2:2" x14ac:dyDescent="0.3">
      <c r="B1507" s="60"/>
    </row>
    <row r="1508" spans="2:2" x14ac:dyDescent="0.3">
      <c r="B1508" s="60"/>
    </row>
    <row r="1509" spans="2:2" x14ac:dyDescent="0.3">
      <c r="B1509" s="60"/>
    </row>
    <row r="1510" spans="2:2" x14ac:dyDescent="0.3">
      <c r="B1510" s="60"/>
    </row>
    <row r="1511" spans="2:2" x14ac:dyDescent="0.3">
      <c r="B1511" s="60"/>
    </row>
    <row r="1512" spans="2:2" x14ac:dyDescent="0.3">
      <c r="B1512" s="60"/>
    </row>
    <row r="1513" spans="2:2" x14ac:dyDescent="0.3">
      <c r="B1513" s="60"/>
    </row>
    <row r="1514" spans="2:2" x14ac:dyDescent="0.3">
      <c r="B1514" s="60"/>
    </row>
    <row r="1515" spans="2:2" x14ac:dyDescent="0.3">
      <c r="B1515" s="60"/>
    </row>
    <row r="1516" spans="2:2" x14ac:dyDescent="0.3">
      <c r="B1516" s="60"/>
    </row>
    <row r="1517" spans="2:2" x14ac:dyDescent="0.3">
      <c r="B1517" s="60"/>
    </row>
    <row r="1518" spans="2:2" x14ac:dyDescent="0.3">
      <c r="B1518" s="60"/>
    </row>
    <row r="1519" spans="2:2" x14ac:dyDescent="0.3">
      <c r="B1519" s="60"/>
    </row>
    <row r="1520" spans="2:2" x14ac:dyDescent="0.3">
      <c r="B1520" s="60"/>
    </row>
    <row r="1521" spans="2:2" x14ac:dyDescent="0.3">
      <c r="B1521" s="60"/>
    </row>
    <row r="1522" spans="2:2" x14ac:dyDescent="0.3">
      <c r="B1522" s="60"/>
    </row>
    <row r="1523" spans="2:2" x14ac:dyDescent="0.3">
      <c r="B1523" s="60"/>
    </row>
    <row r="1524" spans="2:2" x14ac:dyDescent="0.3">
      <c r="B1524" s="60"/>
    </row>
    <row r="1525" spans="2:2" x14ac:dyDescent="0.3">
      <c r="B1525" s="60"/>
    </row>
    <row r="1526" spans="2:2" x14ac:dyDescent="0.3">
      <c r="B1526" s="60"/>
    </row>
    <row r="1527" spans="2:2" x14ac:dyDescent="0.3">
      <c r="B1527" s="60"/>
    </row>
    <row r="1528" spans="2:2" x14ac:dyDescent="0.3">
      <c r="B1528" s="60"/>
    </row>
    <row r="1529" spans="2:2" x14ac:dyDescent="0.3">
      <c r="B1529" s="60"/>
    </row>
    <row r="1530" spans="2:2" x14ac:dyDescent="0.3">
      <c r="B1530" s="60"/>
    </row>
    <row r="1531" spans="2:2" x14ac:dyDescent="0.3">
      <c r="B1531" s="60"/>
    </row>
    <row r="1532" spans="2:2" x14ac:dyDescent="0.3">
      <c r="B1532" s="60"/>
    </row>
    <row r="1533" spans="2:2" x14ac:dyDescent="0.3">
      <c r="B1533" s="60"/>
    </row>
    <row r="1534" spans="2:2" x14ac:dyDescent="0.3">
      <c r="B1534" s="60"/>
    </row>
    <row r="1535" spans="2:2" x14ac:dyDescent="0.3">
      <c r="B1535" s="60"/>
    </row>
    <row r="1536" spans="2:2" x14ac:dyDescent="0.3">
      <c r="B1536" s="60"/>
    </row>
    <row r="1537" spans="2:2" x14ac:dyDescent="0.3">
      <c r="B1537" s="60"/>
    </row>
    <row r="1538" spans="2:2" x14ac:dyDescent="0.3">
      <c r="B1538" s="60"/>
    </row>
    <row r="1539" spans="2:2" x14ac:dyDescent="0.3">
      <c r="B1539" s="60"/>
    </row>
    <row r="1540" spans="2:2" x14ac:dyDescent="0.3">
      <c r="B1540" s="60"/>
    </row>
    <row r="1541" spans="2:2" x14ac:dyDescent="0.3">
      <c r="B1541" s="60"/>
    </row>
    <row r="1542" spans="2:2" x14ac:dyDescent="0.3">
      <c r="B1542" s="60"/>
    </row>
    <row r="1543" spans="2:2" x14ac:dyDescent="0.3">
      <c r="B1543" s="60"/>
    </row>
    <row r="1544" spans="2:2" x14ac:dyDescent="0.3">
      <c r="B1544" s="60"/>
    </row>
    <row r="1545" spans="2:2" x14ac:dyDescent="0.3">
      <c r="B1545" s="60"/>
    </row>
    <row r="1546" spans="2:2" x14ac:dyDescent="0.3">
      <c r="B1546" s="60"/>
    </row>
    <row r="1547" spans="2:2" x14ac:dyDescent="0.3">
      <c r="B1547" s="60"/>
    </row>
    <row r="1548" spans="2:2" x14ac:dyDescent="0.3">
      <c r="B1548" s="60"/>
    </row>
    <row r="1549" spans="2:2" x14ac:dyDescent="0.3">
      <c r="B1549" s="60"/>
    </row>
    <row r="1550" spans="2:2" x14ac:dyDescent="0.3">
      <c r="B1550" s="60"/>
    </row>
    <row r="1551" spans="2:2" x14ac:dyDescent="0.3">
      <c r="B1551" s="60"/>
    </row>
    <row r="1552" spans="2:2" x14ac:dyDescent="0.3">
      <c r="B1552" s="60"/>
    </row>
    <row r="1553" spans="2:2" x14ac:dyDescent="0.3">
      <c r="B1553" s="60"/>
    </row>
    <row r="1554" spans="2:2" x14ac:dyDescent="0.3">
      <c r="B1554" s="60"/>
    </row>
    <row r="1555" spans="2:2" x14ac:dyDescent="0.3">
      <c r="B1555" s="60"/>
    </row>
    <row r="1556" spans="2:2" x14ac:dyDescent="0.3">
      <c r="B1556" s="60"/>
    </row>
    <row r="1557" spans="2:2" x14ac:dyDescent="0.3">
      <c r="B1557" s="60"/>
    </row>
    <row r="1558" spans="2:2" x14ac:dyDescent="0.3">
      <c r="B1558" s="60"/>
    </row>
    <row r="1559" spans="2:2" x14ac:dyDescent="0.3">
      <c r="B1559" s="60"/>
    </row>
    <row r="1560" spans="2:2" x14ac:dyDescent="0.3">
      <c r="B1560" s="60"/>
    </row>
    <row r="1561" spans="2:2" x14ac:dyDescent="0.3">
      <c r="B1561" s="60"/>
    </row>
    <row r="1562" spans="2:2" x14ac:dyDescent="0.3">
      <c r="B1562" s="60"/>
    </row>
    <row r="1563" spans="2:2" x14ac:dyDescent="0.3">
      <c r="B1563" s="60"/>
    </row>
    <row r="1564" spans="2:2" x14ac:dyDescent="0.3">
      <c r="B1564" s="60"/>
    </row>
    <row r="1565" spans="2:2" x14ac:dyDescent="0.3">
      <c r="B1565" s="60"/>
    </row>
    <row r="1566" spans="2:2" x14ac:dyDescent="0.3">
      <c r="B1566" s="60"/>
    </row>
    <row r="1567" spans="2:2" x14ac:dyDescent="0.3">
      <c r="B1567" s="60"/>
    </row>
    <row r="1568" spans="2:2" x14ac:dyDescent="0.3">
      <c r="B1568" s="60"/>
    </row>
    <row r="1569" spans="2:2" x14ac:dyDescent="0.3">
      <c r="B1569" s="60"/>
    </row>
    <row r="1570" spans="2:2" x14ac:dyDescent="0.3">
      <c r="B1570" s="60"/>
    </row>
    <row r="1571" spans="2:2" x14ac:dyDescent="0.3">
      <c r="B1571" s="60"/>
    </row>
    <row r="1572" spans="2:2" x14ac:dyDescent="0.3">
      <c r="B1572" s="60"/>
    </row>
    <row r="1573" spans="2:2" x14ac:dyDescent="0.3">
      <c r="B1573" s="60"/>
    </row>
    <row r="1574" spans="2:2" x14ac:dyDescent="0.3">
      <c r="B1574" s="60"/>
    </row>
    <row r="1575" spans="2:2" x14ac:dyDescent="0.3">
      <c r="B1575" s="60"/>
    </row>
    <row r="1576" spans="2:2" x14ac:dyDescent="0.3">
      <c r="B1576" s="60"/>
    </row>
    <row r="1577" spans="2:2" x14ac:dyDescent="0.3">
      <c r="B1577" s="60"/>
    </row>
    <row r="1578" spans="2:2" x14ac:dyDescent="0.3">
      <c r="B1578" s="60"/>
    </row>
    <row r="1579" spans="2:2" x14ac:dyDescent="0.3">
      <c r="B1579" s="60"/>
    </row>
    <row r="1580" spans="2:2" x14ac:dyDescent="0.3">
      <c r="B1580" s="60"/>
    </row>
    <row r="1581" spans="2:2" x14ac:dyDescent="0.3">
      <c r="B1581" s="60"/>
    </row>
    <row r="1582" spans="2:2" x14ac:dyDescent="0.3">
      <c r="B1582" s="60"/>
    </row>
    <row r="1583" spans="2:2" x14ac:dyDescent="0.3">
      <c r="B1583" s="60"/>
    </row>
    <row r="1584" spans="2:2" x14ac:dyDescent="0.3">
      <c r="B1584" s="60"/>
    </row>
    <row r="1585" spans="2:2" x14ac:dyDescent="0.3">
      <c r="B1585" s="60"/>
    </row>
    <row r="1586" spans="2:2" x14ac:dyDescent="0.3">
      <c r="B1586" s="60"/>
    </row>
    <row r="1587" spans="2:2" x14ac:dyDescent="0.3">
      <c r="B1587" s="60"/>
    </row>
    <row r="1588" spans="2:2" x14ac:dyDescent="0.3">
      <c r="B1588" s="60"/>
    </row>
    <row r="1589" spans="2:2" x14ac:dyDescent="0.3">
      <c r="B1589" s="60"/>
    </row>
    <row r="1590" spans="2:2" x14ac:dyDescent="0.3">
      <c r="B1590" s="60"/>
    </row>
    <row r="1591" spans="2:2" x14ac:dyDescent="0.3">
      <c r="B1591" s="60"/>
    </row>
    <row r="1592" spans="2:2" x14ac:dyDescent="0.3">
      <c r="B1592" s="60"/>
    </row>
    <row r="1593" spans="2:2" x14ac:dyDescent="0.3">
      <c r="B1593" s="60"/>
    </row>
    <row r="1594" spans="2:2" x14ac:dyDescent="0.3">
      <c r="B1594" s="60"/>
    </row>
    <row r="1595" spans="2:2" x14ac:dyDescent="0.3">
      <c r="B1595" s="60"/>
    </row>
    <row r="1596" spans="2:2" x14ac:dyDescent="0.3">
      <c r="B1596" s="60"/>
    </row>
    <row r="1597" spans="2:2" x14ac:dyDescent="0.3">
      <c r="B1597" s="60"/>
    </row>
    <row r="1598" spans="2:2" x14ac:dyDescent="0.3">
      <c r="B1598" s="60"/>
    </row>
    <row r="1599" spans="2:2" x14ac:dyDescent="0.3">
      <c r="B1599" s="60"/>
    </row>
    <row r="1600" spans="2:2" x14ac:dyDescent="0.3">
      <c r="B1600" s="60"/>
    </row>
    <row r="1601" spans="2:2" x14ac:dyDescent="0.3">
      <c r="B1601" s="60"/>
    </row>
    <row r="1602" spans="2:2" x14ac:dyDescent="0.3">
      <c r="B1602" s="60"/>
    </row>
    <row r="1603" spans="2:2" x14ac:dyDescent="0.3">
      <c r="B1603" s="60"/>
    </row>
    <row r="1604" spans="2:2" x14ac:dyDescent="0.3">
      <c r="B1604" s="60"/>
    </row>
    <row r="1605" spans="2:2" x14ac:dyDescent="0.3">
      <c r="B1605" s="60"/>
    </row>
    <row r="1606" spans="2:2" x14ac:dyDescent="0.3">
      <c r="B1606" s="60"/>
    </row>
    <row r="1607" spans="2:2" x14ac:dyDescent="0.3">
      <c r="B1607" s="60"/>
    </row>
    <row r="1608" spans="2:2" x14ac:dyDescent="0.3">
      <c r="B1608" s="60"/>
    </row>
    <row r="1609" spans="2:2" x14ac:dyDescent="0.3">
      <c r="B1609" s="60"/>
    </row>
    <row r="1610" spans="2:2" x14ac:dyDescent="0.3">
      <c r="B1610" s="60"/>
    </row>
    <row r="1611" spans="2:2" x14ac:dyDescent="0.3">
      <c r="B1611" s="60"/>
    </row>
    <row r="1612" spans="2:2" x14ac:dyDescent="0.3">
      <c r="B1612" s="60"/>
    </row>
    <row r="1613" spans="2:2" x14ac:dyDescent="0.3">
      <c r="B1613" s="60"/>
    </row>
    <row r="1614" spans="2:2" x14ac:dyDescent="0.3">
      <c r="B1614" s="60"/>
    </row>
    <row r="1615" spans="2:2" x14ac:dyDescent="0.3">
      <c r="B1615" s="60"/>
    </row>
    <row r="1616" spans="2:2" x14ac:dyDescent="0.3">
      <c r="B1616" s="60"/>
    </row>
    <row r="1617" spans="2:2" x14ac:dyDescent="0.3">
      <c r="B1617" s="60"/>
    </row>
    <row r="1618" spans="2:2" x14ac:dyDescent="0.3">
      <c r="B1618" s="60"/>
    </row>
    <row r="1619" spans="2:2" x14ac:dyDescent="0.3">
      <c r="B1619" s="60"/>
    </row>
    <row r="1620" spans="2:2" x14ac:dyDescent="0.3">
      <c r="B1620" s="60"/>
    </row>
    <row r="1621" spans="2:2" x14ac:dyDescent="0.3">
      <c r="B1621" s="60"/>
    </row>
    <row r="1622" spans="2:2" x14ac:dyDescent="0.3">
      <c r="B1622" s="60"/>
    </row>
    <row r="1623" spans="2:2" x14ac:dyDescent="0.3">
      <c r="B1623" s="60"/>
    </row>
    <row r="1624" spans="2:2" x14ac:dyDescent="0.3">
      <c r="B1624" s="60"/>
    </row>
    <row r="1625" spans="2:2" x14ac:dyDescent="0.3">
      <c r="B1625" s="60"/>
    </row>
    <row r="1626" spans="2:2" x14ac:dyDescent="0.3">
      <c r="B1626" s="60"/>
    </row>
    <row r="1627" spans="2:2" x14ac:dyDescent="0.3">
      <c r="B1627" s="60"/>
    </row>
    <row r="1628" spans="2:2" x14ac:dyDescent="0.3">
      <c r="B1628" s="60"/>
    </row>
    <row r="1629" spans="2:2" x14ac:dyDescent="0.3">
      <c r="B1629" s="60"/>
    </row>
    <row r="1630" spans="2:2" x14ac:dyDescent="0.3">
      <c r="B1630" s="60"/>
    </row>
    <row r="1631" spans="2:2" x14ac:dyDescent="0.3">
      <c r="B1631" s="60"/>
    </row>
    <row r="1632" spans="2:2" x14ac:dyDescent="0.3">
      <c r="B1632" s="60"/>
    </row>
    <row r="1633" spans="2:2" x14ac:dyDescent="0.3">
      <c r="B1633" s="60"/>
    </row>
    <row r="1634" spans="2:2" x14ac:dyDescent="0.3">
      <c r="B1634" s="60"/>
    </row>
    <row r="1635" spans="2:2" x14ac:dyDescent="0.3">
      <c r="B1635" s="60"/>
    </row>
    <row r="1636" spans="2:2" x14ac:dyDescent="0.3">
      <c r="B1636" s="60"/>
    </row>
    <row r="1637" spans="2:2" x14ac:dyDescent="0.3">
      <c r="B1637" s="60"/>
    </row>
    <row r="1638" spans="2:2" x14ac:dyDescent="0.3">
      <c r="B1638" s="60"/>
    </row>
    <row r="1639" spans="2:2" x14ac:dyDescent="0.3">
      <c r="B1639" s="60"/>
    </row>
    <row r="1640" spans="2:2" x14ac:dyDescent="0.3">
      <c r="B1640" s="60"/>
    </row>
    <row r="1641" spans="2:2" x14ac:dyDescent="0.3">
      <c r="B1641" s="60"/>
    </row>
    <row r="1642" spans="2:2" x14ac:dyDescent="0.3">
      <c r="B1642" s="60"/>
    </row>
    <row r="1643" spans="2:2" x14ac:dyDescent="0.3">
      <c r="B1643" s="60"/>
    </row>
    <row r="1644" spans="2:2" x14ac:dyDescent="0.3">
      <c r="B1644" s="60"/>
    </row>
    <row r="1645" spans="2:2" x14ac:dyDescent="0.3">
      <c r="B1645" s="60"/>
    </row>
    <row r="1646" spans="2:2" x14ac:dyDescent="0.3">
      <c r="B1646" s="60"/>
    </row>
    <row r="1647" spans="2:2" x14ac:dyDescent="0.3">
      <c r="B1647" s="60"/>
    </row>
    <row r="1648" spans="2:2" x14ac:dyDescent="0.3">
      <c r="B1648" s="60"/>
    </row>
    <row r="1649" spans="2:2" x14ac:dyDescent="0.3">
      <c r="B1649" s="60"/>
    </row>
    <row r="1650" spans="2:2" x14ac:dyDescent="0.3">
      <c r="B1650" s="60"/>
    </row>
    <row r="1651" spans="2:2" x14ac:dyDescent="0.3">
      <c r="B1651" s="60"/>
    </row>
    <row r="1652" spans="2:2" x14ac:dyDescent="0.3">
      <c r="B1652" s="60"/>
    </row>
    <row r="1653" spans="2:2" x14ac:dyDescent="0.3">
      <c r="B1653" s="60"/>
    </row>
    <row r="1654" spans="2:2" x14ac:dyDescent="0.3">
      <c r="B1654" s="60"/>
    </row>
    <row r="1655" spans="2:2" x14ac:dyDescent="0.3">
      <c r="B1655" s="60"/>
    </row>
    <row r="1656" spans="2:2" x14ac:dyDescent="0.3">
      <c r="B1656" s="60"/>
    </row>
    <row r="1657" spans="2:2" x14ac:dyDescent="0.3">
      <c r="B1657" s="60"/>
    </row>
    <row r="1658" spans="2:2" x14ac:dyDescent="0.3">
      <c r="B1658" s="60"/>
    </row>
    <row r="1659" spans="2:2" x14ac:dyDescent="0.3">
      <c r="B1659" s="60"/>
    </row>
    <row r="1660" spans="2:2" x14ac:dyDescent="0.3">
      <c r="B1660" s="60"/>
    </row>
    <row r="1661" spans="2:2" x14ac:dyDescent="0.3">
      <c r="B1661" s="60"/>
    </row>
    <row r="1662" spans="2:2" x14ac:dyDescent="0.3">
      <c r="B1662" s="60"/>
    </row>
    <row r="1663" spans="2:2" x14ac:dyDescent="0.3">
      <c r="B1663" s="60"/>
    </row>
    <row r="1664" spans="2:2" x14ac:dyDescent="0.3">
      <c r="B1664" s="60"/>
    </row>
    <row r="1665" spans="2:2" x14ac:dyDescent="0.3">
      <c r="B1665" s="60"/>
    </row>
    <row r="1666" spans="2:2" x14ac:dyDescent="0.3">
      <c r="B1666" s="60"/>
    </row>
    <row r="1667" spans="2:2" x14ac:dyDescent="0.3">
      <c r="B1667" s="60"/>
    </row>
    <row r="1668" spans="2:2" x14ac:dyDescent="0.3">
      <c r="B1668" s="60"/>
    </row>
    <row r="1669" spans="2:2" x14ac:dyDescent="0.3">
      <c r="B1669" s="60"/>
    </row>
    <row r="1670" spans="2:2" x14ac:dyDescent="0.3">
      <c r="B1670" s="60"/>
    </row>
    <row r="1671" spans="2:2" x14ac:dyDescent="0.3">
      <c r="B1671" s="60"/>
    </row>
    <row r="1672" spans="2:2" x14ac:dyDescent="0.3">
      <c r="B1672" s="60"/>
    </row>
    <row r="1673" spans="2:2" x14ac:dyDescent="0.3">
      <c r="B1673" s="60"/>
    </row>
    <row r="1674" spans="2:2" x14ac:dyDescent="0.3">
      <c r="B1674" s="60"/>
    </row>
    <row r="1675" spans="2:2" x14ac:dyDescent="0.3">
      <c r="B1675" s="60"/>
    </row>
    <row r="1676" spans="2:2" x14ac:dyDescent="0.3">
      <c r="B1676" s="60"/>
    </row>
    <row r="1677" spans="2:2" x14ac:dyDescent="0.3">
      <c r="B1677" s="60"/>
    </row>
    <row r="1678" spans="2:2" x14ac:dyDescent="0.3">
      <c r="B1678" s="60"/>
    </row>
    <row r="1679" spans="2:2" x14ac:dyDescent="0.3">
      <c r="B1679" s="60"/>
    </row>
    <row r="1680" spans="2:2" x14ac:dyDescent="0.3">
      <c r="B1680" s="60"/>
    </row>
    <row r="1681" spans="2:2" x14ac:dyDescent="0.3">
      <c r="B1681" s="60"/>
    </row>
    <row r="1682" spans="2:2" x14ac:dyDescent="0.3">
      <c r="B1682" s="60"/>
    </row>
    <row r="1683" spans="2:2" x14ac:dyDescent="0.3">
      <c r="B1683" s="60"/>
    </row>
    <row r="1684" spans="2:2" x14ac:dyDescent="0.3">
      <c r="B1684" s="60"/>
    </row>
    <row r="1685" spans="2:2" x14ac:dyDescent="0.3">
      <c r="B1685" s="60"/>
    </row>
    <row r="1686" spans="2:2" x14ac:dyDescent="0.3">
      <c r="B1686" s="60"/>
    </row>
    <row r="1687" spans="2:2" x14ac:dyDescent="0.3">
      <c r="B1687" s="60"/>
    </row>
    <row r="1688" spans="2:2" x14ac:dyDescent="0.3">
      <c r="B1688" s="60"/>
    </row>
    <row r="1689" spans="2:2" x14ac:dyDescent="0.3">
      <c r="B1689" s="60"/>
    </row>
    <row r="1690" spans="2:2" x14ac:dyDescent="0.3">
      <c r="B1690" s="60"/>
    </row>
    <row r="1691" spans="2:2" x14ac:dyDescent="0.3">
      <c r="B1691" s="60"/>
    </row>
    <row r="1692" spans="2:2" x14ac:dyDescent="0.3">
      <c r="B1692" s="60"/>
    </row>
    <row r="1693" spans="2:2" x14ac:dyDescent="0.3">
      <c r="B1693" s="60"/>
    </row>
    <row r="1694" spans="2:2" x14ac:dyDescent="0.3">
      <c r="B1694" s="60"/>
    </row>
    <row r="1695" spans="2:2" x14ac:dyDescent="0.3">
      <c r="B1695" s="60"/>
    </row>
    <row r="1696" spans="2:2" x14ac:dyDescent="0.3">
      <c r="B1696" s="60"/>
    </row>
    <row r="1697" spans="2:2" x14ac:dyDescent="0.3">
      <c r="B1697" s="60"/>
    </row>
    <row r="1698" spans="2:2" x14ac:dyDescent="0.3">
      <c r="B1698" s="60"/>
    </row>
    <row r="1699" spans="2:2" x14ac:dyDescent="0.3">
      <c r="B1699" s="60"/>
    </row>
    <row r="1700" spans="2:2" x14ac:dyDescent="0.3">
      <c r="B1700" s="60"/>
    </row>
    <row r="1701" spans="2:2" x14ac:dyDescent="0.3">
      <c r="B1701" s="60"/>
    </row>
    <row r="1702" spans="2:2" x14ac:dyDescent="0.3">
      <c r="B1702" s="60"/>
    </row>
    <row r="1703" spans="2:2" x14ac:dyDescent="0.3">
      <c r="B1703" s="60"/>
    </row>
    <row r="1704" spans="2:2" x14ac:dyDescent="0.3">
      <c r="B1704" s="60"/>
    </row>
    <row r="1705" spans="2:2" x14ac:dyDescent="0.3">
      <c r="B1705" s="60"/>
    </row>
    <row r="1706" spans="2:2" x14ac:dyDescent="0.3">
      <c r="B1706" s="60"/>
    </row>
    <row r="1707" spans="2:2" x14ac:dyDescent="0.3">
      <c r="B1707" s="60"/>
    </row>
    <row r="1708" spans="2:2" x14ac:dyDescent="0.3">
      <c r="B1708" s="60"/>
    </row>
    <row r="1709" spans="2:2" x14ac:dyDescent="0.3">
      <c r="B1709" s="60"/>
    </row>
    <row r="1710" spans="2:2" x14ac:dyDescent="0.3">
      <c r="B1710" s="60"/>
    </row>
    <row r="1711" spans="2:2" x14ac:dyDescent="0.3">
      <c r="B1711" s="60"/>
    </row>
    <row r="1712" spans="2:2" x14ac:dyDescent="0.3">
      <c r="B1712" s="60"/>
    </row>
    <row r="1713" spans="2:2" x14ac:dyDescent="0.3">
      <c r="B1713" s="60"/>
    </row>
    <row r="1714" spans="2:2" x14ac:dyDescent="0.3">
      <c r="B1714" s="60"/>
    </row>
    <row r="1715" spans="2:2" x14ac:dyDescent="0.3">
      <c r="B1715" s="60"/>
    </row>
    <row r="1716" spans="2:2" x14ac:dyDescent="0.3">
      <c r="B1716" s="60"/>
    </row>
    <row r="1717" spans="2:2" x14ac:dyDescent="0.3">
      <c r="B1717" s="60"/>
    </row>
    <row r="1718" spans="2:2" x14ac:dyDescent="0.3">
      <c r="B1718" s="60"/>
    </row>
    <row r="1719" spans="2:2" x14ac:dyDescent="0.3">
      <c r="B1719" s="60"/>
    </row>
    <row r="1720" spans="2:2" x14ac:dyDescent="0.3">
      <c r="B1720" s="60"/>
    </row>
    <row r="1721" spans="2:2" x14ac:dyDescent="0.3">
      <c r="B1721" s="60"/>
    </row>
    <row r="1722" spans="2:2" x14ac:dyDescent="0.3">
      <c r="B1722" s="60"/>
    </row>
    <row r="1723" spans="2:2" x14ac:dyDescent="0.3">
      <c r="B1723" s="60"/>
    </row>
    <row r="1724" spans="2:2" x14ac:dyDescent="0.3">
      <c r="B1724" s="60"/>
    </row>
    <row r="1725" spans="2:2" x14ac:dyDescent="0.3">
      <c r="B1725" s="60"/>
    </row>
    <row r="1726" spans="2:2" x14ac:dyDescent="0.3">
      <c r="B1726" s="60"/>
    </row>
    <row r="1727" spans="2:2" x14ac:dyDescent="0.3">
      <c r="B1727" s="60"/>
    </row>
    <row r="1728" spans="2:2" x14ac:dyDescent="0.3">
      <c r="B1728" s="60"/>
    </row>
    <row r="1729" spans="2:2" x14ac:dyDescent="0.3">
      <c r="B1729" s="60"/>
    </row>
    <row r="1730" spans="2:2" x14ac:dyDescent="0.3">
      <c r="B1730" s="60"/>
    </row>
    <row r="1731" spans="2:2" x14ac:dyDescent="0.3">
      <c r="B1731" s="60"/>
    </row>
    <row r="1732" spans="2:2" x14ac:dyDescent="0.3">
      <c r="B1732" s="60"/>
    </row>
    <row r="1733" spans="2:2" x14ac:dyDescent="0.3">
      <c r="B1733" s="60"/>
    </row>
    <row r="1734" spans="2:2" x14ac:dyDescent="0.3">
      <c r="B1734" s="60"/>
    </row>
    <row r="1735" spans="2:2" x14ac:dyDescent="0.3">
      <c r="B1735" s="60"/>
    </row>
    <row r="1736" spans="2:2" x14ac:dyDescent="0.3">
      <c r="B1736" s="60"/>
    </row>
    <row r="1737" spans="2:2" x14ac:dyDescent="0.3">
      <c r="B1737" s="60"/>
    </row>
    <row r="1738" spans="2:2" x14ac:dyDescent="0.3">
      <c r="B1738" s="60"/>
    </row>
    <row r="1739" spans="2:2" x14ac:dyDescent="0.3">
      <c r="B1739" s="60"/>
    </row>
    <row r="1740" spans="2:2" x14ac:dyDescent="0.3">
      <c r="B1740" s="60"/>
    </row>
    <row r="1741" spans="2:2" x14ac:dyDescent="0.3">
      <c r="B1741" s="60"/>
    </row>
    <row r="1742" spans="2:2" x14ac:dyDescent="0.3">
      <c r="B1742" s="60"/>
    </row>
    <row r="1743" spans="2:2" x14ac:dyDescent="0.3">
      <c r="B1743" s="60"/>
    </row>
    <row r="1744" spans="2:2" x14ac:dyDescent="0.3">
      <c r="B1744" s="60"/>
    </row>
    <row r="1745" spans="2:2" x14ac:dyDescent="0.3">
      <c r="B1745" s="60"/>
    </row>
    <row r="1746" spans="2:2" x14ac:dyDescent="0.3">
      <c r="B1746" s="60"/>
    </row>
    <row r="1747" spans="2:2" x14ac:dyDescent="0.3">
      <c r="B1747" s="60"/>
    </row>
    <row r="1748" spans="2:2" x14ac:dyDescent="0.3">
      <c r="B1748" s="60"/>
    </row>
    <row r="1749" spans="2:2" x14ac:dyDescent="0.3">
      <c r="B1749" s="60"/>
    </row>
    <row r="1750" spans="2:2" x14ac:dyDescent="0.3">
      <c r="B1750" s="60"/>
    </row>
    <row r="1751" spans="2:2" x14ac:dyDescent="0.3">
      <c r="B1751" s="60"/>
    </row>
    <row r="1752" spans="2:2" x14ac:dyDescent="0.3">
      <c r="B1752" s="60"/>
    </row>
    <row r="1753" spans="2:2" x14ac:dyDescent="0.3">
      <c r="B1753" s="60"/>
    </row>
    <row r="1754" spans="2:2" x14ac:dyDescent="0.3">
      <c r="B1754" s="60"/>
    </row>
    <row r="1755" spans="2:2" x14ac:dyDescent="0.3">
      <c r="B1755" s="60"/>
    </row>
    <row r="1756" spans="2:2" x14ac:dyDescent="0.3">
      <c r="B1756" s="60"/>
    </row>
    <row r="1757" spans="2:2" x14ac:dyDescent="0.3">
      <c r="B1757" s="60"/>
    </row>
    <row r="1758" spans="2:2" x14ac:dyDescent="0.3">
      <c r="B1758" s="60"/>
    </row>
    <row r="1759" spans="2:2" x14ac:dyDescent="0.3">
      <c r="B1759" s="60"/>
    </row>
    <row r="1760" spans="2:2" x14ac:dyDescent="0.3">
      <c r="B1760" s="60"/>
    </row>
    <row r="1761" spans="2:2" x14ac:dyDescent="0.3">
      <c r="B1761" s="60"/>
    </row>
    <row r="1762" spans="2:2" x14ac:dyDescent="0.3">
      <c r="B1762" s="60"/>
    </row>
    <row r="1763" spans="2:2" x14ac:dyDescent="0.3">
      <c r="B1763" s="60"/>
    </row>
    <row r="1764" spans="2:2" x14ac:dyDescent="0.3">
      <c r="B1764" s="60"/>
    </row>
    <row r="1765" spans="2:2" x14ac:dyDescent="0.3">
      <c r="B1765" s="60"/>
    </row>
    <row r="1766" spans="2:2" x14ac:dyDescent="0.3">
      <c r="B1766" s="60"/>
    </row>
    <row r="1767" spans="2:2" x14ac:dyDescent="0.3">
      <c r="B1767" s="60"/>
    </row>
    <row r="1768" spans="2:2" x14ac:dyDescent="0.3">
      <c r="B1768" s="60"/>
    </row>
    <row r="1769" spans="2:2" x14ac:dyDescent="0.3">
      <c r="B1769" s="60"/>
    </row>
    <row r="1770" spans="2:2" x14ac:dyDescent="0.3">
      <c r="B1770" s="60"/>
    </row>
    <row r="1771" spans="2:2" x14ac:dyDescent="0.3">
      <c r="B1771" s="60"/>
    </row>
    <row r="1772" spans="2:2" x14ac:dyDescent="0.3">
      <c r="B1772" s="60"/>
    </row>
    <row r="1773" spans="2:2" x14ac:dyDescent="0.3">
      <c r="B1773" s="60"/>
    </row>
    <row r="1774" spans="2:2" x14ac:dyDescent="0.3">
      <c r="B1774" s="60"/>
    </row>
    <row r="1775" spans="2:2" x14ac:dyDescent="0.3">
      <c r="B1775" s="60"/>
    </row>
    <row r="1776" spans="2:2" x14ac:dyDescent="0.3">
      <c r="B1776" s="60"/>
    </row>
    <row r="1777" spans="2:2" x14ac:dyDescent="0.3">
      <c r="B1777" s="60"/>
    </row>
    <row r="1778" spans="2:2" x14ac:dyDescent="0.3">
      <c r="B1778" s="60"/>
    </row>
    <row r="1779" spans="2:2" x14ac:dyDescent="0.3">
      <c r="B1779" s="60"/>
    </row>
    <row r="1780" spans="2:2" x14ac:dyDescent="0.3">
      <c r="B1780" s="60"/>
    </row>
    <row r="1781" spans="2:2" x14ac:dyDescent="0.3">
      <c r="B1781" s="60"/>
    </row>
    <row r="1782" spans="2:2" x14ac:dyDescent="0.3">
      <c r="B1782" s="60"/>
    </row>
    <row r="1783" spans="2:2" x14ac:dyDescent="0.3">
      <c r="B1783" s="60"/>
    </row>
    <row r="1784" spans="2:2" x14ac:dyDescent="0.3">
      <c r="B1784" s="60"/>
    </row>
    <row r="1785" spans="2:2" x14ac:dyDescent="0.3">
      <c r="B1785" s="60"/>
    </row>
    <row r="1786" spans="2:2" x14ac:dyDescent="0.3">
      <c r="B1786" s="60"/>
    </row>
    <row r="1787" spans="2:2" x14ac:dyDescent="0.3">
      <c r="B1787" s="60"/>
    </row>
    <row r="1788" spans="2:2" x14ac:dyDescent="0.3">
      <c r="B1788" s="60"/>
    </row>
    <row r="1789" spans="2:2" x14ac:dyDescent="0.3">
      <c r="B1789" s="60"/>
    </row>
    <row r="1790" spans="2:2" x14ac:dyDescent="0.3">
      <c r="B1790" s="60"/>
    </row>
    <row r="1791" spans="2:2" x14ac:dyDescent="0.3">
      <c r="B1791" s="60"/>
    </row>
    <row r="1792" spans="2:2" x14ac:dyDescent="0.3">
      <c r="B1792" s="60"/>
    </row>
    <row r="1793" spans="2:2" x14ac:dyDescent="0.3">
      <c r="B1793" s="60"/>
    </row>
    <row r="1794" spans="2:2" x14ac:dyDescent="0.3">
      <c r="B1794" s="60"/>
    </row>
    <row r="1795" spans="2:2" x14ac:dyDescent="0.3">
      <c r="B1795" s="60"/>
    </row>
    <row r="1796" spans="2:2" x14ac:dyDescent="0.3">
      <c r="B1796" s="60"/>
    </row>
    <row r="1797" spans="2:2" x14ac:dyDescent="0.3">
      <c r="B1797" s="60"/>
    </row>
    <row r="1798" spans="2:2" x14ac:dyDescent="0.3">
      <c r="B1798" s="60"/>
    </row>
    <row r="1799" spans="2:2" x14ac:dyDescent="0.3">
      <c r="B1799" s="60"/>
    </row>
    <row r="1800" spans="2:2" x14ac:dyDescent="0.3">
      <c r="B1800" s="60"/>
    </row>
    <row r="1801" spans="2:2" x14ac:dyDescent="0.3">
      <c r="B1801" s="60"/>
    </row>
    <row r="1802" spans="2:2" x14ac:dyDescent="0.3">
      <c r="B1802" s="60"/>
    </row>
    <row r="1803" spans="2:2" x14ac:dyDescent="0.3">
      <c r="B1803" s="60"/>
    </row>
    <row r="1804" spans="2:2" x14ac:dyDescent="0.3">
      <c r="B1804" s="60"/>
    </row>
    <row r="1805" spans="2:2" x14ac:dyDescent="0.3">
      <c r="B1805" s="60"/>
    </row>
    <row r="1806" spans="2:2" x14ac:dyDescent="0.3">
      <c r="B1806" s="60"/>
    </row>
    <row r="1807" spans="2:2" x14ac:dyDescent="0.3">
      <c r="B1807" s="60"/>
    </row>
    <row r="1808" spans="2:2" x14ac:dyDescent="0.3">
      <c r="B1808" s="60"/>
    </row>
    <row r="1809" spans="2:2" x14ac:dyDescent="0.3">
      <c r="B1809" s="60"/>
    </row>
    <row r="1810" spans="2:2" x14ac:dyDescent="0.3">
      <c r="B1810" s="60"/>
    </row>
    <row r="1811" spans="2:2" x14ac:dyDescent="0.3">
      <c r="B1811" s="60"/>
    </row>
    <row r="1812" spans="2:2" x14ac:dyDescent="0.3">
      <c r="B1812" s="60"/>
    </row>
    <row r="1813" spans="2:2" x14ac:dyDescent="0.3">
      <c r="B1813" s="60"/>
    </row>
    <row r="1814" spans="2:2" x14ac:dyDescent="0.3">
      <c r="B1814" s="60"/>
    </row>
    <row r="1815" spans="2:2" x14ac:dyDescent="0.3">
      <c r="B1815" s="60"/>
    </row>
    <row r="1816" spans="2:2" x14ac:dyDescent="0.3">
      <c r="B1816" s="60"/>
    </row>
    <row r="1817" spans="2:2" x14ac:dyDescent="0.3">
      <c r="B1817" s="60"/>
    </row>
    <row r="1818" spans="2:2" x14ac:dyDescent="0.3">
      <c r="B1818" s="60"/>
    </row>
    <row r="1819" spans="2:2" x14ac:dyDescent="0.3">
      <c r="B1819" s="60"/>
    </row>
    <row r="1820" spans="2:2" x14ac:dyDescent="0.3">
      <c r="B1820" s="60"/>
    </row>
    <row r="1821" spans="2:2" x14ac:dyDescent="0.3">
      <c r="B1821" s="60"/>
    </row>
    <row r="1822" spans="2:2" x14ac:dyDescent="0.3">
      <c r="B1822" s="60"/>
    </row>
    <row r="1823" spans="2:2" x14ac:dyDescent="0.3">
      <c r="B1823" s="60"/>
    </row>
    <row r="1824" spans="2:2" x14ac:dyDescent="0.3">
      <c r="B1824" s="60"/>
    </row>
    <row r="1825" spans="2:2" x14ac:dyDescent="0.3">
      <c r="B1825" s="60"/>
    </row>
    <row r="1826" spans="2:2" x14ac:dyDescent="0.3">
      <c r="B1826" s="60"/>
    </row>
    <row r="1827" spans="2:2" x14ac:dyDescent="0.3">
      <c r="B1827" s="60"/>
    </row>
    <row r="1828" spans="2:2" x14ac:dyDescent="0.3">
      <c r="B1828" s="60"/>
    </row>
    <row r="1829" spans="2:2" x14ac:dyDescent="0.3">
      <c r="B1829" s="60"/>
    </row>
    <row r="1830" spans="2:2" x14ac:dyDescent="0.3">
      <c r="B1830" s="60"/>
    </row>
    <row r="1831" spans="2:2" x14ac:dyDescent="0.3">
      <c r="B1831" s="60"/>
    </row>
    <row r="1832" spans="2:2" x14ac:dyDescent="0.3">
      <c r="B1832" s="60"/>
    </row>
    <row r="1833" spans="2:2" x14ac:dyDescent="0.3">
      <c r="B1833" s="60"/>
    </row>
    <row r="1834" spans="2:2" x14ac:dyDescent="0.3">
      <c r="B1834" s="60"/>
    </row>
    <row r="1835" spans="2:2" x14ac:dyDescent="0.3">
      <c r="B1835" s="60"/>
    </row>
    <row r="1836" spans="2:2" x14ac:dyDescent="0.3">
      <c r="B1836" s="60"/>
    </row>
    <row r="1837" spans="2:2" x14ac:dyDescent="0.3">
      <c r="B1837" s="60"/>
    </row>
    <row r="1838" spans="2:2" x14ac:dyDescent="0.3">
      <c r="B1838" s="60"/>
    </row>
    <row r="1839" spans="2:2" x14ac:dyDescent="0.3">
      <c r="B1839" s="60"/>
    </row>
    <row r="1840" spans="2:2" x14ac:dyDescent="0.3">
      <c r="B1840" s="60"/>
    </row>
    <row r="1841" spans="2:2" x14ac:dyDescent="0.3">
      <c r="B1841" s="60"/>
    </row>
    <row r="1842" spans="2:2" x14ac:dyDescent="0.3">
      <c r="B1842" s="60"/>
    </row>
    <row r="1843" spans="2:2" x14ac:dyDescent="0.3">
      <c r="B1843" s="60"/>
    </row>
    <row r="1844" spans="2:2" x14ac:dyDescent="0.3">
      <c r="B1844" s="60"/>
    </row>
    <row r="1845" spans="2:2" x14ac:dyDescent="0.3">
      <c r="B1845" s="60"/>
    </row>
    <row r="1846" spans="2:2" x14ac:dyDescent="0.3">
      <c r="B1846" s="60"/>
    </row>
    <row r="1847" spans="2:2" x14ac:dyDescent="0.3">
      <c r="B1847" s="60"/>
    </row>
    <row r="1848" spans="2:2" x14ac:dyDescent="0.3">
      <c r="B1848" s="60"/>
    </row>
    <row r="1849" spans="2:2" x14ac:dyDescent="0.3">
      <c r="B1849" s="60"/>
    </row>
    <row r="1850" spans="2:2" x14ac:dyDescent="0.3">
      <c r="B1850" s="60"/>
    </row>
    <row r="1851" spans="2:2" x14ac:dyDescent="0.3">
      <c r="B1851" s="60"/>
    </row>
    <row r="1852" spans="2:2" x14ac:dyDescent="0.3">
      <c r="B1852" s="60"/>
    </row>
    <row r="1853" spans="2:2" x14ac:dyDescent="0.3">
      <c r="B1853" s="60"/>
    </row>
    <row r="1854" spans="2:2" x14ac:dyDescent="0.3">
      <c r="B1854" s="60"/>
    </row>
    <row r="1855" spans="2:2" x14ac:dyDescent="0.3">
      <c r="B1855" s="60"/>
    </row>
    <row r="1856" spans="2:2" x14ac:dyDescent="0.3">
      <c r="B1856" s="60"/>
    </row>
    <row r="1857" spans="2:2" x14ac:dyDescent="0.3">
      <c r="B1857" s="60"/>
    </row>
    <row r="1858" spans="2:2" x14ac:dyDescent="0.3">
      <c r="B1858" s="60"/>
    </row>
    <row r="1859" spans="2:2" x14ac:dyDescent="0.3">
      <c r="B1859" s="60"/>
    </row>
    <row r="1860" spans="2:2" x14ac:dyDescent="0.3">
      <c r="B1860" s="60"/>
    </row>
    <row r="1861" spans="2:2" x14ac:dyDescent="0.3">
      <c r="B1861" s="60"/>
    </row>
    <row r="1862" spans="2:2" x14ac:dyDescent="0.3">
      <c r="B1862" s="60"/>
    </row>
    <row r="1863" spans="2:2" x14ac:dyDescent="0.3">
      <c r="B1863" s="60"/>
    </row>
    <row r="1864" spans="2:2" x14ac:dyDescent="0.3">
      <c r="B1864" s="60"/>
    </row>
    <row r="1865" spans="2:2" x14ac:dyDescent="0.3">
      <c r="B1865" s="60"/>
    </row>
    <row r="1866" spans="2:2" x14ac:dyDescent="0.3">
      <c r="B1866" s="60"/>
    </row>
    <row r="1867" spans="2:2" x14ac:dyDescent="0.3">
      <c r="B1867" s="60"/>
    </row>
    <row r="1868" spans="2:2" x14ac:dyDescent="0.3">
      <c r="B1868" s="60"/>
    </row>
    <row r="1869" spans="2:2" x14ac:dyDescent="0.3">
      <c r="B1869" s="60"/>
    </row>
    <row r="1870" spans="2:2" x14ac:dyDescent="0.3">
      <c r="B1870" s="60"/>
    </row>
    <row r="1871" spans="2:2" x14ac:dyDescent="0.3">
      <c r="B1871" s="60"/>
    </row>
    <row r="1872" spans="2:2" x14ac:dyDescent="0.3">
      <c r="B1872" s="60"/>
    </row>
    <row r="1873" spans="2:2" x14ac:dyDescent="0.3">
      <c r="B1873" s="60"/>
    </row>
    <row r="1874" spans="2:2" x14ac:dyDescent="0.3">
      <c r="B1874" s="60"/>
    </row>
    <row r="1875" spans="2:2" x14ac:dyDescent="0.3">
      <c r="B1875" s="60"/>
    </row>
    <row r="1876" spans="2:2" x14ac:dyDescent="0.3">
      <c r="B1876" s="60"/>
    </row>
    <row r="1877" spans="2:2" x14ac:dyDescent="0.3">
      <c r="B1877" s="60"/>
    </row>
    <row r="1878" spans="2:2" x14ac:dyDescent="0.3">
      <c r="B1878" s="60"/>
    </row>
    <row r="1879" spans="2:2" x14ac:dyDescent="0.3">
      <c r="B1879" s="60"/>
    </row>
    <row r="1880" spans="2:2" x14ac:dyDescent="0.3">
      <c r="B1880" s="60"/>
    </row>
    <row r="1881" spans="2:2" x14ac:dyDescent="0.3">
      <c r="B1881" s="60"/>
    </row>
    <row r="1882" spans="2:2" x14ac:dyDescent="0.3">
      <c r="B1882" s="60"/>
    </row>
    <row r="1883" spans="2:2" x14ac:dyDescent="0.3">
      <c r="B1883" s="60"/>
    </row>
    <row r="1884" spans="2:2" x14ac:dyDescent="0.3">
      <c r="B1884" s="60"/>
    </row>
    <row r="1885" spans="2:2" x14ac:dyDescent="0.3">
      <c r="B1885" s="60"/>
    </row>
    <row r="1886" spans="2:2" x14ac:dyDescent="0.3">
      <c r="B1886" s="60"/>
    </row>
    <row r="1887" spans="2:2" x14ac:dyDescent="0.3">
      <c r="B1887" s="60"/>
    </row>
    <row r="1888" spans="2:2" x14ac:dyDescent="0.3">
      <c r="B1888" s="60"/>
    </row>
    <row r="1889" spans="2:2" x14ac:dyDescent="0.3">
      <c r="B1889" s="60"/>
    </row>
    <row r="1890" spans="2:2" x14ac:dyDescent="0.3">
      <c r="B1890" s="60"/>
    </row>
    <row r="1891" spans="2:2" x14ac:dyDescent="0.3">
      <c r="B1891" s="60"/>
    </row>
    <row r="1892" spans="2:2" x14ac:dyDescent="0.3">
      <c r="B1892" s="60"/>
    </row>
    <row r="1893" spans="2:2" x14ac:dyDescent="0.3">
      <c r="B1893" s="60"/>
    </row>
    <row r="1894" spans="2:2" x14ac:dyDescent="0.3">
      <c r="B1894" s="60"/>
    </row>
    <row r="1895" spans="2:2" x14ac:dyDescent="0.3">
      <c r="B1895" s="60"/>
    </row>
    <row r="1896" spans="2:2" x14ac:dyDescent="0.3">
      <c r="B1896" s="60"/>
    </row>
    <row r="1897" spans="2:2" x14ac:dyDescent="0.3">
      <c r="B1897" s="60"/>
    </row>
    <row r="1898" spans="2:2" x14ac:dyDescent="0.3">
      <c r="B1898" s="60"/>
    </row>
    <row r="1899" spans="2:2" x14ac:dyDescent="0.3">
      <c r="B1899" s="60"/>
    </row>
    <row r="1900" spans="2:2" x14ac:dyDescent="0.3">
      <c r="B1900" s="60"/>
    </row>
    <row r="1901" spans="2:2" x14ac:dyDescent="0.3">
      <c r="B1901" s="60"/>
    </row>
    <row r="1902" spans="2:2" x14ac:dyDescent="0.3">
      <c r="B1902" s="60"/>
    </row>
    <row r="1903" spans="2:2" x14ac:dyDescent="0.3">
      <c r="B1903" s="60"/>
    </row>
    <row r="1904" spans="2:2" x14ac:dyDescent="0.3">
      <c r="B1904" s="60"/>
    </row>
    <row r="1905" spans="2:2" x14ac:dyDescent="0.3">
      <c r="B1905" s="60"/>
    </row>
    <row r="1906" spans="2:2" x14ac:dyDescent="0.3">
      <c r="B1906" s="60"/>
    </row>
    <row r="1907" spans="2:2" x14ac:dyDescent="0.3">
      <c r="B1907" s="60"/>
    </row>
    <row r="1908" spans="2:2" x14ac:dyDescent="0.3">
      <c r="B1908" s="60"/>
    </row>
    <row r="1909" spans="2:2" x14ac:dyDescent="0.3">
      <c r="B1909" s="60"/>
    </row>
    <row r="1910" spans="2:2" x14ac:dyDescent="0.3">
      <c r="B1910" s="60"/>
    </row>
    <row r="1911" spans="2:2" x14ac:dyDescent="0.3">
      <c r="B1911" s="60"/>
    </row>
    <row r="1912" spans="2:2" x14ac:dyDescent="0.3">
      <c r="B1912" s="60"/>
    </row>
    <row r="1913" spans="2:2" x14ac:dyDescent="0.3">
      <c r="B1913" s="60"/>
    </row>
    <row r="1914" spans="2:2" x14ac:dyDescent="0.3">
      <c r="B1914" s="60"/>
    </row>
    <row r="1915" spans="2:2" x14ac:dyDescent="0.3">
      <c r="B1915" s="60"/>
    </row>
    <row r="1916" spans="2:2" x14ac:dyDescent="0.3">
      <c r="B1916" s="60"/>
    </row>
    <row r="1917" spans="2:2" x14ac:dyDescent="0.3">
      <c r="B1917" s="60"/>
    </row>
    <row r="1918" spans="2:2" x14ac:dyDescent="0.3">
      <c r="B1918" s="60"/>
    </row>
    <row r="1919" spans="2:2" x14ac:dyDescent="0.3">
      <c r="B1919" s="60"/>
    </row>
    <row r="1920" spans="2:2" x14ac:dyDescent="0.3">
      <c r="B1920" s="60"/>
    </row>
    <row r="1921" spans="2:2" x14ac:dyDescent="0.3">
      <c r="B1921" s="60"/>
    </row>
    <row r="1922" spans="2:2" x14ac:dyDescent="0.3">
      <c r="B1922" s="60"/>
    </row>
    <row r="1923" spans="2:2" x14ac:dyDescent="0.3">
      <c r="B1923" s="60"/>
    </row>
    <row r="1924" spans="2:2" x14ac:dyDescent="0.3">
      <c r="B1924" s="60"/>
    </row>
    <row r="1925" spans="2:2" x14ac:dyDescent="0.3">
      <c r="B1925" s="60"/>
    </row>
    <row r="1926" spans="2:2" x14ac:dyDescent="0.3">
      <c r="B1926" s="60"/>
    </row>
    <row r="1927" spans="2:2" x14ac:dyDescent="0.3">
      <c r="B1927" s="60"/>
    </row>
    <row r="1928" spans="2:2" x14ac:dyDescent="0.3">
      <c r="B1928" s="60"/>
    </row>
    <row r="1929" spans="2:2" x14ac:dyDescent="0.3">
      <c r="B1929" s="60"/>
    </row>
    <row r="1930" spans="2:2" x14ac:dyDescent="0.3">
      <c r="B1930" s="60"/>
    </row>
    <row r="1931" spans="2:2" x14ac:dyDescent="0.3">
      <c r="B1931" s="60"/>
    </row>
    <row r="1932" spans="2:2" x14ac:dyDescent="0.3">
      <c r="B1932" s="60"/>
    </row>
    <row r="1933" spans="2:2" x14ac:dyDescent="0.3">
      <c r="B1933" s="60"/>
    </row>
    <row r="1934" spans="2:2" x14ac:dyDescent="0.3">
      <c r="B1934" s="60"/>
    </row>
    <row r="1935" spans="2:2" x14ac:dyDescent="0.3">
      <c r="B1935" s="60"/>
    </row>
    <row r="1936" spans="2:2" x14ac:dyDescent="0.3">
      <c r="B1936" s="60"/>
    </row>
    <row r="1937" spans="2:2" x14ac:dyDescent="0.3">
      <c r="B1937" s="60"/>
    </row>
    <row r="1938" spans="2:2" x14ac:dyDescent="0.3">
      <c r="B1938" s="60"/>
    </row>
    <row r="1939" spans="2:2" x14ac:dyDescent="0.3">
      <c r="B1939" s="60"/>
    </row>
    <row r="1940" spans="2:2" x14ac:dyDescent="0.3">
      <c r="B1940" s="60"/>
    </row>
    <row r="1941" spans="2:2" x14ac:dyDescent="0.3">
      <c r="B1941" s="60"/>
    </row>
    <row r="1942" spans="2:2" x14ac:dyDescent="0.3">
      <c r="B1942" s="60"/>
    </row>
    <row r="1943" spans="2:2" x14ac:dyDescent="0.3">
      <c r="B1943" s="60"/>
    </row>
    <row r="1944" spans="2:2" x14ac:dyDescent="0.3">
      <c r="B1944" s="60"/>
    </row>
    <row r="1945" spans="2:2" x14ac:dyDescent="0.3">
      <c r="B1945" s="60"/>
    </row>
    <row r="1946" spans="2:2" x14ac:dyDescent="0.3">
      <c r="B1946" s="60"/>
    </row>
    <row r="1947" spans="2:2" x14ac:dyDescent="0.3">
      <c r="B1947" s="60"/>
    </row>
    <row r="1948" spans="2:2" x14ac:dyDescent="0.3">
      <c r="B1948" s="60"/>
    </row>
    <row r="1949" spans="2:2" x14ac:dyDescent="0.3">
      <c r="B1949" s="60"/>
    </row>
    <row r="1950" spans="2:2" x14ac:dyDescent="0.3">
      <c r="B1950" s="60"/>
    </row>
    <row r="1951" spans="2:2" x14ac:dyDescent="0.3">
      <c r="B1951" s="60"/>
    </row>
    <row r="1952" spans="2:2" x14ac:dyDescent="0.3">
      <c r="B1952" s="60"/>
    </row>
    <row r="1953" spans="2:2" x14ac:dyDescent="0.3">
      <c r="B1953" s="60"/>
    </row>
    <row r="1954" spans="2:2" x14ac:dyDescent="0.3">
      <c r="B1954" s="60"/>
    </row>
    <row r="1955" spans="2:2" x14ac:dyDescent="0.3">
      <c r="B1955" s="60"/>
    </row>
    <row r="1956" spans="2:2" x14ac:dyDescent="0.3">
      <c r="B1956" s="60"/>
    </row>
    <row r="1957" spans="2:2" x14ac:dyDescent="0.3">
      <c r="B1957" s="60"/>
    </row>
    <row r="1958" spans="2:2" x14ac:dyDescent="0.3">
      <c r="B1958" s="60"/>
    </row>
    <row r="1959" spans="2:2" x14ac:dyDescent="0.3">
      <c r="B1959" s="60"/>
    </row>
    <row r="1960" spans="2:2" x14ac:dyDescent="0.3">
      <c r="B1960" s="60"/>
    </row>
    <row r="1961" spans="2:2" x14ac:dyDescent="0.3">
      <c r="B1961" s="60"/>
    </row>
    <row r="1962" spans="2:2" x14ac:dyDescent="0.3">
      <c r="B1962" s="60"/>
    </row>
    <row r="1963" spans="2:2" x14ac:dyDescent="0.3">
      <c r="B1963" s="60"/>
    </row>
    <row r="1964" spans="2:2" x14ac:dyDescent="0.3">
      <c r="B1964" s="60"/>
    </row>
    <row r="1965" spans="2:2" x14ac:dyDescent="0.3">
      <c r="B1965" s="60"/>
    </row>
    <row r="1966" spans="2:2" x14ac:dyDescent="0.3">
      <c r="B1966" s="60"/>
    </row>
    <row r="1967" spans="2:2" x14ac:dyDescent="0.3">
      <c r="B1967" s="60"/>
    </row>
    <row r="1968" spans="2:2" x14ac:dyDescent="0.3">
      <c r="B1968" s="60"/>
    </row>
    <row r="1969" spans="2:2" x14ac:dyDescent="0.3">
      <c r="B1969" s="60"/>
    </row>
    <row r="1970" spans="2:2" x14ac:dyDescent="0.3">
      <c r="B1970" s="60"/>
    </row>
    <row r="1971" spans="2:2" x14ac:dyDescent="0.3">
      <c r="B1971" s="60"/>
    </row>
    <row r="1972" spans="2:2" x14ac:dyDescent="0.3">
      <c r="B1972" s="60"/>
    </row>
    <row r="1973" spans="2:2" x14ac:dyDescent="0.3">
      <c r="B1973" s="60"/>
    </row>
    <row r="1974" spans="2:2" x14ac:dyDescent="0.3">
      <c r="B1974" s="60"/>
    </row>
    <row r="1975" spans="2:2" x14ac:dyDescent="0.3">
      <c r="B1975" s="60"/>
    </row>
    <row r="1976" spans="2:2" x14ac:dyDescent="0.3">
      <c r="B1976" s="60"/>
    </row>
    <row r="1977" spans="2:2" x14ac:dyDescent="0.3">
      <c r="B1977" s="60"/>
    </row>
    <row r="1978" spans="2:2" x14ac:dyDescent="0.3">
      <c r="B1978" s="60"/>
    </row>
    <row r="1979" spans="2:2" x14ac:dyDescent="0.3">
      <c r="B1979" s="60"/>
    </row>
    <row r="1980" spans="2:2" x14ac:dyDescent="0.3">
      <c r="B1980" s="60"/>
    </row>
    <row r="1981" spans="2:2" x14ac:dyDescent="0.3">
      <c r="B1981" s="60"/>
    </row>
    <row r="1982" spans="2:2" x14ac:dyDescent="0.3">
      <c r="B1982" s="60"/>
    </row>
    <row r="1983" spans="2:2" x14ac:dyDescent="0.3">
      <c r="B1983" s="60"/>
    </row>
    <row r="1984" spans="2:2" x14ac:dyDescent="0.3">
      <c r="B1984" s="60"/>
    </row>
    <row r="1985" spans="2:2" x14ac:dyDescent="0.3">
      <c r="B1985" s="60"/>
    </row>
    <row r="1986" spans="2:2" x14ac:dyDescent="0.3">
      <c r="B1986" s="60"/>
    </row>
    <row r="1987" spans="2:2" x14ac:dyDescent="0.3">
      <c r="B1987" s="60"/>
    </row>
    <row r="1988" spans="2:2" x14ac:dyDescent="0.3">
      <c r="B1988" s="60"/>
    </row>
    <row r="1989" spans="2:2" x14ac:dyDescent="0.3">
      <c r="B1989" s="60"/>
    </row>
    <row r="1990" spans="2:2" x14ac:dyDescent="0.3">
      <c r="B1990" s="60"/>
    </row>
    <row r="1991" spans="2:2" x14ac:dyDescent="0.3">
      <c r="B1991" s="60"/>
    </row>
    <row r="1992" spans="2:2" x14ac:dyDescent="0.3">
      <c r="B1992" s="60"/>
    </row>
    <row r="1993" spans="2:2" x14ac:dyDescent="0.3">
      <c r="B1993" s="60"/>
    </row>
    <row r="1994" spans="2:2" x14ac:dyDescent="0.3">
      <c r="B1994" s="60"/>
    </row>
    <row r="1995" spans="2:2" x14ac:dyDescent="0.3">
      <c r="B1995" s="60"/>
    </row>
    <row r="1996" spans="2:2" x14ac:dyDescent="0.3">
      <c r="B1996" s="60"/>
    </row>
    <row r="1997" spans="2:2" x14ac:dyDescent="0.3">
      <c r="B1997" s="60"/>
    </row>
    <row r="1998" spans="2:2" x14ac:dyDescent="0.3">
      <c r="B1998" s="60"/>
    </row>
    <row r="1999" spans="2:2" x14ac:dyDescent="0.3">
      <c r="B1999" s="60"/>
    </row>
    <row r="2000" spans="2:2" x14ac:dyDescent="0.3">
      <c r="B2000" s="60"/>
    </row>
    <row r="2001" spans="2:2" x14ac:dyDescent="0.3">
      <c r="B2001" s="60"/>
    </row>
    <row r="2002" spans="2:2" x14ac:dyDescent="0.3">
      <c r="B2002" s="60"/>
    </row>
    <row r="2003" spans="2:2" x14ac:dyDescent="0.3">
      <c r="B2003" s="60"/>
    </row>
    <row r="2004" spans="2:2" x14ac:dyDescent="0.3">
      <c r="B2004" s="60"/>
    </row>
  </sheetData>
  <mergeCells count="2">
    <mergeCell ref="F1:K1"/>
    <mergeCell ref="G3:J6"/>
  </mergeCells>
  <pageMargins left="0.5" right="0.5" top="0.75" bottom="0.5" header="0.3" footer="0.3"/>
  <pageSetup scale="59" fitToHeight="0" orientation="landscape" r:id="rId2"/>
  <headerFooter>
    <oddHeader>&amp;RDEF’s Response to OPC POD 1 (1-26)
Q7
&amp;12Page &amp;P of &amp;N</oddHeader>
    <oddFooter>&amp;L&amp;12Supporting Schedules: B-10&amp;C&amp;12 &amp;R&amp;12Recap Schedules: B-6
20240025-OPCPOD1-00004219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9A0DC8-1B84-4720-829B-3F0DA4013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EC5EAB-1E1D-4461-B3D8-B7DBFF91DCF5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E5C31260-8C90-4C78-99D3-D300534E4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B-9 2027</vt:lpstr>
      <vt:lpstr>B-9 2026</vt:lpstr>
      <vt:lpstr>B-9 2025</vt:lpstr>
      <vt:lpstr>B-9 2024</vt:lpstr>
      <vt:lpstr>B-9 2023</vt:lpstr>
      <vt:lpstr>'B-9 2023'!Print_Area</vt:lpstr>
      <vt:lpstr>'B-9 2024'!Print_Area</vt:lpstr>
      <vt:lpstr>'B-9 2025'!Print_Area</vt:lpstr>
      <vt:lpstr>'B-9 2026'!Print_Area</vt:lpstr>
      <vt:lpstr>'B-9 2027'!Print_Area</vt:lpstr>
      <vt:lpstr>'B-9 2023'!Print_Titles</vt:lpstr>
      <vt:lpstr>'B-9 2024'!Print_Titles</vt:lpstr>
      <vt:lpstr>'B-9 2025'!Print_Titles</vt:lpstr>
      <vt:lpstr>'B-9 2026'!Print_Titles</vt:lpstr>
      <vt:lpstr>'B-9 2027'!Print_Titles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Yager, Kourtni M.</dc:creator>
  <cp:lastModifiedBy>Hampton, Monique</cp:lastModifiedBy>
  <cp:lastPrinted>2024-04-14T17:19:02Z</cp:lastPrinted>
  <dcterms:created xsi:type="dcterms:W3CDTF">2024-02-06T17:48:07Z</dcterms:created>
  <dcterms:modified xsi:type="dcterms:W3CDTF">2024-04-14T17:19:07Z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