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C\"/>
    </mc:Choice>
  </mc:AlternateContent>
  <xr:revisionPtr revIDLastSave="0" documentId="13_ncr:1_{214D0CFD-0DB6-443B-B307-1A3A954A73D3}" xr6:coauthVersionLast="47" xr6:coauthVersionMax="47" xr10:uidLastSave="{00000000-0000-0000-0000-000000000000}"/>
  <bookViews>
    <workbookView xWindow="-108" yWindow="-108" windowWidth="23256" windowHeight="12456" xr2:uid="{B6758250-2D6E-4D34-9ACC-5DC4B0B76D9A}"/>
  </bookViews>
  <sheets>
    <sheet name="MFR C-28 2020 - 2023" sheetId="1" r:id="rId1"/>
    <sheet name="Support --&gt;" sheetId="9" r:id="rId2"/>
    <sheet name="1. tax alloc support" sheetId="8" r:id="rId3"/>
    <sheet name="3. IC pmts to 10900" sheetId="4" r:id="rId4"/>
    <sheet name="5&amp;6. DE Corp Standalone" sheetId="12" r:id="rId5"/>
    <sheet name="6. DEF LLC" sheetId="10" r:id="rId6"/>
    <sheet name="6. DE Corp Consol" sheetId="11" r:id="rId7"/>
    <sheet name="Open Tax Years" sheetId="13" r:id="rId8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0">#REF!</definedName>
    <definedName name="_2_2">#REF!</definedName>
    <definedName name="_2_3" localSheetId="0">#REF!</definedName>
    <definedName name="_2_3">#REF!</definedName>
    <definedName name="_328_J_7" localSheetId="0">#REF!</definedName>
    <definedName name="_328_J_7">#REF!</definedName>
    <definedName name="_328_J_8" localSheetId="0">#REF!</definedName>
    <definedName name="_328_J_8">#REF!</definedName>
    <definedName name="_328_K_7" localSheetId="0">#REF!</definedName>
    <definedName name="_328_K_7">#REF!</definedName>
    <definedName name="_328_K_8" localSheetId="0">#REF!</definedName>
    <definedName name="_328_K_8">#REF!</definedName>
    <definedName name="_328_L" localSheetId="0">#REF!</definedName>
    <definedName name="_328_L">#REF!</definedName>
    <definedName name="_328_M" localSheetId="0">#REF!</definedName>
    <definedName name="_328_M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0">#REF!</definedName>
    <definedName name="_4_2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2007">#REF!</definedName>
    <definedName name="_Yr2008">#REF!</definedName>
    <definedName name="_Yr2009">#REF!</definedName>
    <definedName name="_Yr2010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0">#REF!</definedName>
    <definedName name="ANNMAR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0">#REF!</definedName>
    <definedName name="AUG_2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vel" localSheetId="0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0">#REF!</definedName>
    <definedName name="E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0">#REF!</definedName>
    <definedName name="ENT">#REF!</definedName>
    <definedName name="Entity">#REF!</definedName>
    <definedName name="Equity_Retrieve" localSheetId="0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0">#REF!</definedName>
    <definedName name="_xlnm.Extract">#REF!</definedName>
    <definedName name="fd" hidden="1">{#N/A,#N/A,FALSE,"Aging Summary";#N/A,#N/A,FALSE,"Ratio Analysis";#N/A,#N/A,FALSE,"Test 120 Day Accts";#N/A,#N/A,FALSE,"Tickmarks"}</definedName>
    <definedName name="FEDERAL" localSheetId="0">#REF!</definedName>
    <definedName name="FEDERAL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0">#REF!</definedName>
    <definedName name="FILENAME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626" localSheetId="0">#REF!</definedName>
    <definedName name="FORM4626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0">#REF!</definedName>
    <definedName name="jack">#REF!</definedName>
    <definedName name="kkk" hidden="1">{#N/A,#N/A,FALSE,"Aging Summary";#N/A,#N/A,FALSE,"Ratio Analysis";#N/A,#N/A,FALSE,"Test 120 Day Accts";#N/A,#N/A,FALSE,"Tickmarks"}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0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0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0">#REF!</definedName>
    <definedName name="oliverecon">#REF!</definedName>
    <definedName name="OMCont" localSheetId="0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0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NSIONS_PSP" localSheetId="0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0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>#REF!</definedName>
    <definedName name="_xlnm.Print_Area" localSheetId="0">'MFR C-28 2020 - 2023'!$A$1:$J$53</definedName>
    <definedName name="_xlnm.Print_Area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_xlnm.Print_Titles">#REF!</definedName>
    <definedName name="Print_Titles_MI" localSheetId="0">#REF!</definedName>
    <definedName name="Print_Titles_MI">#REF!</definedName>
    <definedName name="Prior_Flow_Through" localSheetId="0">#REF!</definedName>
    <definedName name="Prior_Flow_Through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uarter" localSheetId="0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0">#REF!</definedName>
    <definedName name="Rate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t" hidden="1">{#N/A,#N/A,FALSE,"Aging Summary";#N/A,#N/A,FALSE,"Ratio Analysis";#N/A,#N/A,FALSE,"Test 120 Day Accts";#N/A,#N/A,FALSE,"Tickmarks"}</definedName>
    <definedName name="RetailVariance" localSheetId="0">#REF!</definedName>
    <definedName name="RetailVariance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0">#REF!</definedName>
    <definedName name="sanddunerecon">#REF!</definedName>
    <definedName name="SCENARIO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0">#REF!</definedName>
    <definedName name="SEP_3">#REF!</definedName>
    <definedName name="SEP_A" localSheetId="0">#REF!</definedName>
    <definedName name="SEP_A">#REF!</definedName>
    <definedName name="SEP_B" localSheetId="0">#REF!</definedName>
    <definedName name="SEP_B">#REF!</definedName>
    <definedName name="SEP_C" localSheetId="0">#REF!</definedName>
    <definedName name="SEP_C">#REF!</definedName>
    <definedName name="SEP_D" localSheetId="0">#REF!</definedName>
    <definedName name="SEP_D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0">#REF!,#REF!,#REF!,#REF!,#REF!,#REF!,#REF!,#REF!,#REF!</definedName>
    <definedName name="ShadeISDAll">#REF!,#REF!,#REF!,#REF!,#REF!,#REF!,#REF!,#REF!,#REF!</definedName>
    <definedName name="ShortTermRat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T" localSheetId="0">#REF!</definedName>
    <definedName name="T">#REF!</definedName>
    <definedName name="Tax_Year">#REF!</definedName>
    <definedName name="taxable_plant" localSheetId="0">INDEX(bs_netplant,1,period_summary_col)</definedName>
    <definedName name="taxable_plant">INDEX(bs_netplant,1,period_summary_col)</definedName>
    <definedName name="TAXDEP" localSheetId="0">#REF!</definedName>
    <definedName name="TAXDEP">#REF!</definedName>
    <definedName name="TAXINC" localSheetId="0">#REF!</definedName>
    <definedName name="TAXINC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0">Scheduled_Payment+Extra_Payment</definedName>
    <definedName name="Total_Payment">Scheduled_Payment+Extra_Payment</definedName>
    <definedName name="TOTAL_YEAR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0">#REF!</definedName>
    <definedName name="twelvemonths">#REF!</definedName>
    <definedName name="TWELVEMOS.A.AND.G.MAINT" localSheetId="0">#REF!</definedName>
    <definedName name="TWELVEMOS.A.AND.G.MAINT">#REF!</definedName>
    <definedName name="TWELVEMOS.A.AND.G.OPER" localSheetId="0">#REF!</definedName>
    <definedName name="TWELVEMOS.A.AND.G.OPER">#REF!</definedName>
    <definedName name="TWELVEMOS.AFUDC" localSheetId="0">#REF!</definedName>
    <definedName name="TWELVEMOS.AFUDC">#REF!</definedName>
    <definedName name="TWELVEMOS.AMORTIZATION" localSheetId="0">#REF!</definedName>
    <definedName name="TWELVEMOS.AMORTIZATION">#REF!</definedName>
    <definedName name="TWELVEMOS.CUSTOMER.EXP" localSheetId="0">#REF!</definedName>
    <definedName name="TWELVEMOS.CUSTOMER.EXP">#REF!</definedName>
    <definedName name="TWELVEMOS.DEF.FUEL" localSheetId="0">#REF!</definedName>
    <definedName name="TWELVEMOS.DEF.FUEL">#REF!</definedName>
    <definedName name="TWELVEMOS.DEPR.AND.AMORT" localSheetId="0">#REF!</definedName>
    <definedName name="TWELVEMOS.DEPR.AND.AMORT">#REF!</definedName>
    <definedName name="TWELVEMOS.DEPRECIATION" localSheetId="0">#REF!</definedName>
    <definedName name="TWELVEMOS.DEPRECIATION">#REF!</definedName>
    <definedName name="TWELVEMOS.DISTRIBUTION.MAINT" localSheetId="0">#REF!</definedName>
    <definedName name="TWELVEMOS.DISTRIBUTION.MAINT">#REF!</definedName>
    <definedName name="TWELVEMOS.DISTRIBUTION.OPER" localSheetId="0">#REF!</definedName>
    <definedName name="TWELVEMOS.DISTRIBUTION.OPER">#REF!</definedName>
    <definedName name="TWELVEMOS.DIVIDENDS" localSheetId="0">#REF!</definedName>
    <definedName name="TWELVEMOS.DIVIDENDS">#REF!</definedName>
    <definedName name="TWELVEMOS.ECCR" localSheetId="0">#REF!</definedName>
    <definedName name="TWELVEMOS.ECCR">#REF!</definedName>
    <definedName name="TWELVEMOS.FUEL.AND.PURPOWER" localSheetId="0">#REF!</definedName>
    <definedName name="TWELVEMOS.FUEL.AND.PURPOWER">#REF!</definedName>
    <definedName name="TWELVEMOS.FUEL.HANDLING" localSheetId="0">#REF!</definedName>
    <definedName name="TWELVEMOS.FUEL.HANDLING">#REF!</definedName>
    <definedName name="TWELVEMOS.INTEREST.CHARGES" localSheetId="0">#REF!</definedName>
    <definedName name="TWELVEMOS.INTEREST.CHARGES">#REF!</definedName>
    <definedName name="TWELVEMOS.INTEREST.LONGTERM.DEBT" localSheetId="0">#REF!</definedName>
    <definedName name="TWELVEMOS.INTEREST.LONGTERM.DEBT">#REF!</definedName>
    <definedName name="TWELVEMOS.NONOPER.TAXES" localSheetId="0">#REF!</definedName>
    <definedName name="TWELVEMOS.NONOPER.TAXES">#REF!</definedName>
    <definedName name="TWELVEMOS.NUCLEAR.GENERATION.MAINT" localSheetId="0">#REF!</definedName>
    <definedName name="TWELVEMOS.NUCLEAR.GENERATION.MAINT">#REF!</definedName>
    <definedName name="TWELVEMOS.NUCLEAR.GENERATION.OPER" localSheetId="0">#REF!</definedName>
    <definedName name="TWELVEMOS.NUCLEAR.GENERATION.OPER">#REF!</definedName>
    <definedName name="TWELVEMOS.OPER.REVENUES" localSheetId="0">#REF!</definedName>
    <definedName name="TWELVEMOS.OPER.REVENUES">#REF!</definedName>
    <definedName name="TWELVEMOS.OPER.TAXES" localSheetId="0">#REF!</definedName>
    <definedName name="TWELVEMOS.OPER.TAXES">#REF!</definedName>
    <definedName name="TWELVEMOS.OPER_AND_MAINT.EXPS" localSheetId="0">#REF!</definedName>
    <definedName name="TWELVEMOS.OPER_AND_MAINT.EXPS">#REF!</definedName>
    <definedName name="TWELVEMOS.OTH.INC_AND_DEDUCTIONS" localSheetId="0">#REF!</definedName>
    <definedName name="TWELVEMOS.OTH.INC_AND_DEDUCTIONS">#REF!</definedName>
    <definedName name="TWELVEMOS.OTH.POWER.GEN.MAINT" localSheetId="0">#REF!</definedName>
    <definedName name="TWELVEMOS.OTH.POWER.GEN.MAINT">#REF!</definedName>
    <definedName name="TWELVEMOS.OTH.POWER.GEN.OPER" localSheetId="0">#REF!</definedName>
    <definedName name="TWELVEMOS.OTH.POWER.GEN.OPER">#REF!</definedName>
    <definedName name="TWELVEMOS.OTH.POWER.SUPPLY.OPER" localSheetId="0">#REF!</definedName>
    <definedName name="TWELVEMOS.OTH.POWER.SUPPLY.OPER">#REF!</definedName>
    <definedName name="TWELVEMOS.OTH.TAXES.NONOPER" localSheetId="0">#REF!</definedName>
    <definedName name="TWELVEMOS.OTH.TAXES.NONOPER">#REF!</definedName>
    <definedName name="TWELVEMOS.OTH.TAXES.OPER" localSheetId="0">#REF!</definedName>
    <definedName name="TWELVEMOS.OTH.TAXES.OPER">#REF!</definedName>
    <definedName name="TWELVEMOS.PURPOWER.NONREC" localSheetId="0">#REF!</definedName>
    <definedName name="TWELVEMOS.PURPOWER.NONREC">#REF!</definedName>
    <definedName name="TWELVEMOS.STEAM.GENERATION.MAINT" localSheetId="0">#REF!</definedName>
    <definedName name="TWELVEMOS.STEAM.GENERATION.MAINT">#REF!</definedName>
    <definedName name="TWELVEMOS.STEAM.GENERATION.OPER" localSheetId="0">#REF!</definedName>
    <definedName name="TWELVEMOS.STEAM.GENERATION.OPER">#REF!</definedName>
    <definedName name="TWELVEMOS.TOTAL.PROD.EXPS" localSheetId="0">#REF!</definedName>
    <definedName name="TWELVEMOS.TOTAL.PROD.EXPS">#REF!</definedName>
    <definedName name="TWELVEMOS.TRANSMISSION.MAINT" localSheetId="0">#REF!</definedName>
    <definedName name="TWELVEMOS.TRANSMISSION.MAINT">#REF!</definedName>
    <definedName name="TWELVEMOS.TRANSMISSION.OPER" localSheetId="0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0">#REF!</definedName>
    <definedName name="unicap">#REF!</definedName>
    <definedName name="UserPass" hidden="1">"verify"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0">#REF!</definedName>
    <definedName name="VARIANCESUMMARY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0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0">#REF!</definedName>
    <definedName name="yeartodate">#REF!</definedName>
    <definedName name="yt" hidden="1">{#N/A,#N/A,FALSE,"Aging Summary";#N/A,#N/A,FALSE,"Ratio Analysis";#N/A,#N/A,FALSE,"Test 120 Day Accts";#N/A,#N/A,FALSE,"Tickmarks"}</definedName>
    <definedName name="YTD.A.AND.G.MAINT" localSheetId="0">#REF!</definedName>
    <definedName name="YTD.A.AND.G.MAINT">#REF!</definedName>
    <definedName name="YTD.A.AND.G.OPER" localSheetId="0">#REF!</definedName>
    <definedName name="YTD.A.AND.G.OPER">#REF!</definedName>
    <definedName name="YTD.AFUDC" localSheetId="0">#REF!</definedName>
    <definedName name="YTD.AFUDC">#REF!</definedName>
    <definedName name="YTD.AMORTIZATION" localSheetId="0">#REF!</definedName>
    <definedName name="YTD.AMORTIZATION">#REF!</definedName>
    <definedName name="YTD.CUSTOMER.EXP" localSheetId="0">#REF!</definedName>
    <definedName name="YTD.CUSTOMER.EXP">#REF!</definedName>
    <definedName name="YTD.DEF.FUEL" localSheetId="0">#REF!</definedName>
    <definedName name="YTD.DEF.FUEL">#REF!</definedName>
    <definedName name="YTD.DEPR.AND.AMORT" localSheetId="0">#REF!</definedName>
    <definedName name="YTD.DEPR.AND.AMORT">#REF!</definedName>
    <definedName name="YTD.DEPRECIATION" localSheetId="0">#REF!</definedName>
    <definedName name="YTD.DEPRECIATION">#REF!</definedName>
    <definedName name="YTD.DISTRIBUTION.MAINT" localSheetId="0">#REF!</definedName>
    <definedName name="YTD.DISTRIBUTION.MAINT">#REF!</definedName>
    <definedName name="YTD.DISTRIBUTION.OPER" localSheetId="0">#REF!</definedName>
    <definedName name="YTD.DISTRIBUTION.OPER">#REF!</definedName>
    <definedName name="YTD.DIVIDENDS" localSheetId="0">#REF!</definedName>
    <definedName name="YTD.DIVIDENDS">#REF!</definedName>
    <definedName name="YTD.ECCR" localSheetId="0">#REF!</definedName>
    <definedName name="YTD.ECCR">#REF!</definedName>
    <definedName name="YTD.FUEL.AND.PURPOWER" localSheetId="0">#REF!</definedName>
    <definedName name="YTD.FUEL.AND.PURPOWER">#REF!</definedName>
    <definedName name="YTD.FUEL.HANDLING" localSheetId="0">#REF!</definedName>
    <definedName name="YTD.FUEL.HANDLING">#REF!</definedName>
    <definedName name="YTD.INTEREST.CHARGES" localSheetId="0">#REF!</definedName>
    <definedName name="YTD.INTEREST.CHARGES">#REF!</definedName>
    <definedName name="YTD.INTEREST.LONGTERM.DEBT" localSheetId="0">#REF!</definedName>
    <definedName name="YTD.INTEREST.LONGTERM.DEBT">#REF!</definedName>
    <definedName name="YTD.NONOPER.TAXES" localSheetId="0">#REF!</definedName>
    <definedName name="YTD.NONOPER.TAXES">#REF!</definedName>
    <definedName name="YTD.NUCLEAR.GENERATION.MAINT" localSheetId="0">#REF!</definedName>
    <definedName name="YTD.NUCLEAR.GENERATION.MAINT">#REF!</definedName>
    <definedName name="YTD.NUCLEAR.GENERATION.OPER" localSheetId="0">#REF!</definedName>
    <definedName name="YTD.NUCLEAR.GENERATION.OPER">#REF!</definedName>
    <definedName name="YTD.OPER.REVENUES" localSheetId="0">#REF!</definedName>
    <definedName name="YTD.OPER.REVENUES">#REF!</definedName>
    <definedName name="YTD.OPER.TAXES" localSheetId="0">#REF!</definedName>
    <definedName name="YTD.OPER.TAXES">#REF!</definedName>
    <definedName name="YTD.OPER_AND_MAINT.EXPS" localSheetId="0">#REF!</definedName>
    <definedName name="YTD.OPER_AND_MAINT.EXPS">#REF!</definedName>
    <definedName name="YTD.OPER_AND_MAINT_EXPS" localSheetId="0">#REF!</definedName>
    <definedName name="YTD.OPER_AND_MAINT_EXPS">#REF!</definedName>
    <definedName name="YTD.OTH.INC_AND_DEDUCTIONS" localSheetId="0">#REF!</definedName>
    <definedName name="YTD.OTH.INC_AND_DEDUCTIONS">#REF!</definedName>
    <definedName name="YTD.OTH.POWER.GEN.MAINT" localSheetId="0">#REF!</definedName>
    <definedName name="YTD.OTH.POWER.GEN.MAINT">#REF!</definedName>
    <definedName name="YTD.OTH.POWER.GEN.OPER" localSheetId="0">#REF!</definedName>
    <definedName name="YTD.OTH.POWER.GEN.OPER">#REF!</definedName>
    <definedName name="YTD.OTH.POWER.SUPPLY.OPER" localSheetId="0">#REF!</definedName>
    <definedName name="YTD.OTH.POWER.SUPPLY.OPER">#REF!</definedName>
    <definedName name="YTD.OTH.TAXES.NONOPER" localSheetId="0">#REF!</definedName>
    <definedName name="YTD.OTH.TAXES.NONOPER">#REF!</definedName>
    <definedName name="YTD.OTH.TAXES.OPER" localSheetId="0">#REF!</definedName>
    <definedName name="YTD.OTH.TAXES.OPER">#REF!</definedName>
    <definedName name="YTD.PURPOWER.NONREC" localSheetId="0">#REF!</definedName>
    <definedName name="YTD.PURPOWER.NONREC">#REF!</definedName>
    <definedName name="YTD.STEAM.GENERATION.MAINT" localSheetId="0">#REF!</definedName>
    <definedName name="YTD.STEAM.GENERATION.MAINT">#REF!</definedName>
    <definedName name="YTD.STEAM.GENERATION.OPER" localSheetId="0">#REF!</definedName>
    <definedName name="YTD.STEAM.GENERATION.OPER">#REF!</definedName>
    <definedName name="YTD.TOTAL.PROD.EXPS" localSheetId="0">#REF!</definedName>
    <definedName name="YTD.TOTAL.PROD.EXPS">#REF!</definedName>
    <definedName name="YTD.TOTAL.PRODUCTION.EXP" localSheetId="0">#REF!</definedName>
    <definedName name="YTD.TOTAL.PRODUCTION.EXP">#REF!</definedName>
    <definedName name="YTD.TRANSMISSION.MAINT" localSheetId="0">#REF!</definedName>
    <definedName name="YTD.TRANSMISSION.MAINT">#REF!</definedName>
    <definedName name="YTD.TRANSMISSION.OPER" localSheetId="0">#REF!</definedName>
    <definedName name="YTD.TRANSMISSION.OP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  <c r="H11" i="1"/>
  <c r="D11" i="1"/>
  <c r="E11" i="1" s="1"/>
  <c r="C11" i="1"/>
  <c r="AQ55" i="4" l="1"/>
  <c r="AO66" i="4" l="1"/>
  <c r="CA63" i="4" l="1"/>
  <c r="CA67" i="4" s="1"/>
  <c r="E25" i="1" s="1"/>
  <c r="J39" i="1"/>
  <c r="E39" i="1"/>
  <c r="J40" i="1"/>
  <c r="J38" i="1"/>
  <c r="E40" i="1"/>
  <c r="E38" i="1"/>
  <c r="E32" i="1"/>
  <c r="D32" i="1"/>
  <c r="C32" i="1"/>
  <c r="I40" i="1"/>
  <c r="I39" i="1"/>
  <c r="I38" i="1"/>
  <c r="H40" i="1"/>
  <c r="H39" i="1"/>
  <c r="H38" i="1"/>
  <c r="D40" i="1"/>
  <c r="D39" i="1"/>
  <c r="D38" i="1"/>
  <c r="C38" i="1"/>
  <c r="C40" i="1"/>
  <c r="C39" i="1"/>
  <c r="L48" i="4"/>
  <c r="L50" i="4" s="1"/>
  <c r="C41" i="1" l="1"/>
  <c r="D41" i="1"/>
  <c r="H37" i="1"/>
  <c r="D24" i="1"/>
  <c r="E24" i="1" s="1"/>
  <c r="J41" i="1" l="1"/>
  <c r="Y50" i="4"/>
  <c r="C25" i="1"/>
  <c r="BH65" i="4"/>
  <c r="D25" i="1" s="1"/>
  <c r="E41" i="1" l="1"/>
  <c r="I41" i="1" l="1"/>
  <c r="H41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l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<sst xmlns="http://schemas.openxmlformats.org/spreadsheetml/2006/main" count="100" uniqueCount="72">
  <si>
    <t>SCHEDULE C-28</t>
  </si>
  <si>
    <t>MISCELLANEOUS TAX INFORMATION</t>
  </si>
  <si>
    <t>Page 1 of 1</t>
  </si>
  <si>
    <t>FLORIDA PUBLIC SERVICE COMMISSION</t>
  </si>
  <si>
    <t xml:space="preserve">Explanation: </t>
  </si>
  <si>
    <t>Provide the requested miscellaneous tax information.</t>
  </si>
  <si>
    <t>Type of Data Shown:</t>
  </si>
  <si>
    <t>__</t>
  </si>
  <si>
    <t>Projected Test Year 3 Ended</t>
  </si>
  <si>
    <t>COMPANY: Duke Energy Florida, LLC</t>
  </si>
  <si>
    <t>Projected Test Year 2 Ended</t>
  </si>
  <si>
    <t>Projected Test Year 1 Ended</t>
  </si>
  <si>
    <t>DOCKET NO.: 20240025-EI</t>
  </si>
  <si>
    <t>($000)</t>
  </si>
  <si>
    <t>Prior Year Ended</t>
  </si>
  <si>
    <t>X</t>
  </si>
  <si>
    <t>Historical Year Ended</t>
  </si>
  <si>
    <t>Witness:  Panizza</t>
  </si>
  <si>
    <t>Line</t>
  </si>
  <si>
    <t>No.</t>
  </si>
  <si>
    <t xml:space="preserve"> </t>
  </si>
  <si>
    <r>
      <rPr>
        <b/>
        <sz val="10"/>
        <rFont val="Calibri"/>
        <family val="2"/>
        <scheme val="minor"/>
      </rPr>
      <t xml:space="preserve">1. </t>
    </r>
    <r>
      <rPr>
        <sz val="10"/>
        <rFont val="Calibri"/>
        <family val="2"/>
        <scheme val="minor"/>
      </rPr>
      <t>Q.  For profit and loss purposes, which IRC section 1552 method is used for tax allocation?</t>
    </r>
  </si>
  <si>
    <t>A. Income Tax is allocated to the company under IRC section 1552(a)(1) as discussed in MFR C-27.</t>
  </si>
  <si>
    <r>
      <rPr>
        <b/>
        <sz val="10"/>
        <color theme="1"/>
        <rFont val="Calibri"/>
        <family val="2"/>
        <scheme val="minor"/>
      </rPr>
      <t>2.</t>
    </r>
    <r>
      <rPr>
        <sz val="10"/>
        <color theme="1"/>
        <rFont val="Calibri"/>
        <family val="2"/>
        <scheme val="minor"/>
      </rPr>
      <t xml:space="preserve"> Q. What tax years are open with the IRS?</t>
    </r>
  </si>
  <si>
    <t xml:space="preserve">    A. As of 12/31/23 Duke Energy and its subsidiaries are no longer subject to federal, state, local or non-U.S. income tax examinations by tax authorities for years before 2018, aside from certain tax attributes carried forward for utilization in future years.</t>
  </si>
  <si>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Q. For the last three tax years, what dollars were paid to or received from the parent for federal income taxes?</t>
    </r>
  </si>
  <si>
    <t xml:space="preserve">    A. </t>
  </si>
  <si>
    <t>Cash Received from/(Paid to) DE Corp:</t>
  </si>
  <si>
    <r>
      <rPr>
        <b/>
        <sz val="10"/>
        <color theme="1"/>
        <rFont val="Calibri"/>
        <family val="2"/>
        <scheme val="minor"/>
      </rPr>
      <t>4.</t>
    </r>
    <r>
      <rPr>
        <sz val="10"/>
        <color theme="1"/>
        <rFont val="Calibri"/>
        <family val="2"/>
        <scheme val="minor"/>
      </rPr>
      <t xml:space="preserve"> Q. How were the amounts in (#3) treated?</t>
    </r>
  </si>
  <si>
    <t xml:space="preserve">    A. The amounts in #3 were charged to the current tax payable account.</t>
  </si>
  <si>
    <r>
      <rPr>
        <b/>
        <sz val="10"/>
        <rFont val="Calibri"/>
        <family val="2"/>
        <scheme val="minor"/>
      </rPr>
      <t>5.</t>
    </r>
    <r>
      <rPr>
        <sz val="10"/>
        <rFont val="Calibri"/>
        <family val="2"/>
        <scheme val="minor"/>
      </rPr>
      <t xml:space="preserve"> Q. For each of the last three years, what was the dollar amount of interest deducted on the parent ONLY tax return?</t>
    </r>
  </si>
  <si>
    <t xml:space="preserve">    A.</t>
  </si>
  <si>
    <t>DE Corp Standalone</t>
  </si>
  <si>
    <r>
      <rPr>
        <b/>
        <sz val="10"/>
        <color theme="1"/>
        <rFont val="Calibri"/>
        <family val="2"/>
        <scheme val="minor"/>
      </rPr>
      <t>6.</t>
    </r>
    <r>
      <rPr>
        <sz val="10"/>
        <color theme="1"/>
        <rFont val="Calibri"/>
        <family val="2"/>
        <scheme val="minor"/>
      </rPr>
      <t xml:space="preserve"> Q. Complete the following chart for the last three years:</t>
    </r>
  </si>
  <si>
    <t>Income (loss)</t>
  </si>
  <si>
    <t>Book Basis</t>
  </si>
  <si>
    <t>Tax Basis</t>
  </si>
  <si>
    <t>Parent Only</t>
  </si>
  <si>
    <t>DE Corp - standalone</t>
  </si>
  <si>
    <t>Applicant Only</t>
  </si>
  <si>
    <t>DEF - standalone</t>
  </si>
  <si>
    <t>Total Group</t>
  </si>
  <si>
    <t>DE Corp Consolidated</t>
  </si>
  <si>
    <t>Total Group Excluding Parent &amp; Applicant</t>
  </si>
  <si>
    <t>Supporting Schedules:</t>
  </si>
  <si>
    <t>Recap Schedules:</t>
  </si>
  <si>
    <t>Total Payments:</t>
  </si>
  <si>
    <t>Less BU 50250:</t>
  </si>
  <si>
    <t>Total Payments to MFR C-28</t>
  </si>
  <si>
    <t>Less BU 50229:</t>
  </si>
  <si>
    <t>SEC Unit, not in FERC</t>
  </si>
  <si>
    <t>Less BU 50255:</t>
  </si>
  <si>
    <t>DEF Solar Solutions, LLC, not in FERC</t>
  </si>
  <si>
    <t>DE Florida Finance Co,, not in FERC</t>
  </si>
  <si>
    <t>2019 DE Corp Standalone</t>
  </si>
  <si>
    <t>2020 DE Corp Standalone</t>
  </si>
  <si>
    <t>2021 DE Corp Standalone</t>
  </si>
  <si>
    <t>2022 DE Corp Standalone</t>
  </si>
  <si>
    <t>M-3, pg. 2, ln. 30</t>
  </si>
  <si>
    <t>M-3, pg. 2, ln. 6</t>
  </si>
  <si>
    <t>M-3, pg. 3, ln. 8</t>
  </si>
  <si>
    <t>2019 DEF Standalone</t>
  </si>
  <si>
    <t>2020 DEF Standalone</t>
  </si>
  <si>
    <t>2021 DEF Standalone</t>
  </si>
  <si>
    <t>2022 DEF Standalone</t>
  </si>
  <si>
    <t>2019 DE Corp Consolidated</t>
  </si>
  <si>
    <t>2020 DE Corp Consolidated</t>
  </si>
  <si>
    <t>2021 DE Corp Consolidated</t>
  </si>
  <si>
    <t>2022 DE Corp Consolidated</t>
  </si>
  <si>
    <t>Source: 2023 Form 10K</t>
  </si>
  <si>
    <t>2022*</t>
  </si>
  <si>
    <t>* NOTE:  The 2023 information will be provided if requested upon completion of the 2023 tax return.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</si>
</sst>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0000%"/>
    <numFmt numFmtId="165" formatCode="_(* #,##0_);_(* \(#,##0\);_(* &quot;-&quot;??_);_(@_)"/>
  </numFmts>
  <fonts count="20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2"/>
      <color rgb="FF000000"/>
      <name val="Times New Roman"/>
      <family val="1"/>
    </font>
    <font>
      <b/>
      <sz val="10"/>
      <name val="Calibri"/>
      <family val="2"/>
      <scheme val="minor"/>
    </font>
    <font>
      <sz val="10"/>
      <name val="Arial Narrow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43" fontId="15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horizontal="left" vertical="top"/>
    </xf>
    <xf numFmtId="0" fontId="7" fillId="0" borderId="0" xfId="2"/>
    <xf numFmtId="0" fontId="0" fillId="0" borderId="0" xfId="0" applyAlignment="1">
      <alignment horizontal="centerContinuous" wrapText="1"/>
    </xf>
    <xf numFmtId="0" fontId="2" fillId="0" borderId="0" xfId="0" applyFont="1" applyAlignment="1">
      <alignment horizontal="right"/>
    </xf>
    <xf numFmtId="0" fontId="4" fillId="0" borderId="0" xfId="1" applyFont="1" applyAlignment="1">
      <alignment horizontal="left"/>
    </xf>
    <xf numFmtId="0" fontId="2" fillId="0" borderId="0" xfId="0" applyFont="1" applyAlignment="1">
      <alignment horizontal="centerContinuous" wrapText="1"/>
    </xf>
    <xf numFmtId="0" fontId="8" fillId="0" borderId="0" xfId="2" applyFont="1" applyAlignment="1">
      <alignment horizontal="right"/>
    </xf>
    <xf numFmtId="0" fontId="9" fillId="0" borderId="0" xfId="2" applyFont="1"/>
    <xf numFmtId="14" fontId="9" fillId="0" borderId="0" xfId="2" applyNumberFormat="1" applyFont="1" applyAlignment="1">
      <alignment horizontal="left"/>
    </xf>
    <xf numFmtId="14" fontId="4" fillId="0" borderId="0" xfId="1" applyNumberFormat="1" applyFont="1"/>
    <xf numFmtId="0" fontId="10" fillId="0" borderId="0" xfId="0" applyFont="1"/>
    <xf numFmtId="0" fontId="2" fillId="0" borderId="0" xfId="0" applyFont="1" applyAlignment="1">
      <alignment vertical="top" wrapText="1"/>
    </xf>
    <xf numFmtId="0" fontId="11" fillId="0" borderId="0" xfId="2" applyFont="1"/>
    <xf numFmtId="0" fontId="9" fillId="0" borderId="0" xfId="2" quotePrefix="1" applyFont="1" applyAlignment="1">
      <alignment horizontal="center"/>
    </xf>
    <xf numFmtId="0" fontId="12" fillId="0" borderId="1" xfId="1" applyFont="1" applyBorder="1" applyAlignment="1">
      <alignment horizontal="fill" vertical="center"/>
    </xf>
    <xf numFmtId="0" fontId="9" fillId="0" borderId="1" xfId="1" applyFont="1" applyBorder="1" applyAlignment="1">
      <alignment horizontal="fill" vertical="center"/>
    </xf>
    <xf numFmtId="0" fontId="12" fillId="0" borderId="0" xfId="1" applyFont="1" applyAlignment="1">
      <alignment horizontal="fill" vertical="center"/>
    </xf>
    <xf numFmtId="0" fontId="4" fillId="0" borderId="0" xfId="1" applyFont="1" applyAlignment="1">
      <alignment vertical="center"/>
    </xf>
    <xf numFmtId="0" fontId="9" fillId="0" borderId="2" xfId="3" quotePrefix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9" fillId="0" borderId="0" xfId="1" quotePrefix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quotePrefix="1" applyFont="1" applyBorder="1" applyAlignment="1">
      <alignment horizontal="center" vertical="center"/>
    </xf>
    <xf numFmtId="6" fontId="9" fillId="0" borderId="1" xfId="1" quotePrefix="1" applyNumberFormat="1" applyFont="1" applyBorder="1" applyAlignment="1">
      <alignment horizontal="center" vertical="center"/>
    </xf>
    <xf numFmtId="49" fontId="9" fillId="0" borderId="1" xfId="1" quotePrefix="1" applyNumberFormat="1" applyFont="1" applyBorder="1" applyAlignment="1">
      <alignment horizontal="center" vertical="center"/>
    </xf>
    <xf numFmtId="49" fontId="9" fillId="0" borderId="1" xfId="3" quotePrefix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37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3" applyFont="1" applyAlignment="1">
      <alignment horizontal="left"/>
    </xf>
    <xf numFmtId="164" fontId="4" fillId="0" borderId="0" xfId="3" applyNumberFormat="1" applyFont="1"/>
    <xf numFmtId="10" fontId="4" fillId="0" borderId="0" xfId="3" applyNumberFormat="1" applyFont="1"/>
    <xf numFmtId="3" fontId="4" fillId="0" borderId="0" xfId="3" applyNumberFormat="1" applyFont="1"/>
    <xf numFmtId="164" fontId="9" fillId="0" borderId="0" xfId="0" applyNumberFormat="1" applyFont="1" applyAlignment="1">
      <alignment horizontal="left" vertical="center"/>
    </xf>
    <xf numFmtId="37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37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4" fillId="0" borderId="0" xfId="3" applyFont="1" applyAlignment="1">
      <alignment horizontal="right"/>
    </xf>
    <xf numFmtId="1" fontId="9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/>
    <xf numFmtId="0" fontId="14" fillId="0" borderId="0" xfId="1" applyFont="1" applyAlignment="1">
      <alignment vertical="center"/>
    </xf>
    <xf numFmtId="3" fontId="9" fillId="0" borderId="0" xfId="0" quotePrefix="1" applyNumberFormat="1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165" fontId="4" fillId="0" borderId="0" xfId="4" applyNumberFormat="1" applyFont="1" applyFill="1" applyBorder="1" applyAlignment="1">
      <alignment vertical="center"/>
    </xf>
    <xf numFmtId="0" fontId="4" fillId="0" borderId="0" xfId="1" applyFont="1" applyAlignment="1">
      <alignment horizontal="right"/>
    </xf>
    <xf numFmtId="37" fontId="4" fillId="0" borderId="0" xfId="3" applyNumberFormat="1" applyFont="1"/>
    <xf numFmtId="37" fontId="4" fillId="0" borderId="0" xfId="1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65" fontId="0" fillId="0" borderId="0" xfId="4" applyNumberFormat="1" applyFont="1"/>
    <xf numFmtId="0" fontId="0" fillId="0" borderId="0" xfId="0" applyAlignment="1">
      <alignment horizontal="right"/>
    </xf>
    <xf numFmtId="164" fontId="14" fillId="0" borderId="0" xfId="3" applyNumberFormat="1" applyFont="1"/>
    <xf numFmtId="37" fontId="14" fillId="0" borderId="0" xfId="0" applyNumberFormat="1" applyFont="1" applyAlignment="1">
      <alignment vertical="center"/>
    </xf>
    <xf numFmtId="165" fontId="0" fillId="0" borderId="1" xfId="4" applyNumberFormat="1" applyFont="1" applyBorder="1"/>
    <xf numFmtId="0" fontId="16" fillId="0" borderId="0" xfId="0" applyFont="1" applyAlignment="1">
      <alignment vertical="center"/>
    </xf>
    <xf numFmtId="0" fontId="17" fillId="0" borderId="0" xfId="0" applyFont="1"/>
    <xf numFmtId="5" fontId="9" fillId="0" borderId="4" xfId="0" applyNumberFormat="1" applyFont="1" applyBorder="1" applyAlignment="1">
      <alignment vertical="center"/>
    </xf>
    <xf numFmtId="37" fontId="4" fillId="0" borderId="1" xfId="0" applyNumberFormat="1" applyFont="1" applyBorder="1" applyAlignment="1">
      <alignment vertical="center"/>
    </xf>
    <xf numFmtId="165" fontId="0" fillId="0" borderId="0" xfId="0" applyNumberFormat="1"/>
    <xf numFmtId="0" fontId="9" fillId="0" borderId="0" xfId="3" applyFont="1" applyAlignment="1">
      <alignment horizontal="left" indent="1"/>
    </xf>
    <xf numFmtId="165" fontId="0" fillId="0" borderId="0" xfId="4" applyNumberFormat="1" applyFont="1" applyBorder="1"/>
    <xf numFmtId="165" fontId="0" fillId="0" borderId="2" xfId="4" applyNumberFormat="1" applyFont="1" applyBorder="1"/>
    <xf numFmtId="0" fontId="18" fillId="0" borderId="0" xfId="0" applyFont="1"/>
    <xf numFmtId="0" fontId="19" fillId="0" borderId="0" xfId="0" applyFont="1"/>
    <xf numFmtId="43" fontId="0" fillId="0" borderId="0" xfId="4" applyFont="1"/>
    <xf numFmtId="43" fontId="0" fillId="0" borderId="7" xfId="4" applyFont="1" applyBorder="1"/>
    <xf numFmtId="0" fontId="9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37" fontId="9" fillId="0" borderId="2" xfId="3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4" fillId="0" borderId="5" xfId="3" applyNumberFormat="1" applyFont="1" applyBorder="1" applyAlignment="1">
      <alignment horizontal="center"/>
    </xf>
    <xf numFmtId="164" fontId="4" fillId="0" borderId="4" xfId="3" applyNumberFormat="1" applyFont="1" applyBorder="1" applyAlignment="1">
      <alignment horizontal="center"/>
    </xf>
    <xf numFmtId="164" fontId="4" fillId="0" borderId="6" xfId="3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Comma" xfId="4" builtinId="3"/>
    <cellStyle name="Normal" xfId="0" builtinId="0"/>
    <cellStyle name="Normal 2" xfId="1" xr:uid="{00000000-0005-0000-0000-000001000000}"/>
    <cellStyle name="Normal 2 2" xfId="3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tmp"/><Relationship Id="rId5" Type="http://schemas.openxmlformats.org/officeDocument/2006/relationships/image" Target="../media/image14.tmp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tmp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tmp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7698BB-17F4-45B1-82AD-04B55426EE37}"/>
            </a:ext>
          </a:extLst>
        </xdr:cNvPr>
        <xdr:cNvSpPr txBox="1"/>
      </xdr:nvSpPr>
      <xdr:spPr>
        <a:xfrm>
          <a:off x="10960100" y="410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AFCAD0-C9EB-4B4E-83E2-D27E12414F4E}"/>
            </a:ext>
          </a:extLst>
        </xdr:cNvPr>
        <xdr:cNvSpPr txBox="1"/>
      </xdr:nvSpPr>
      <xdr:spPr>
        <a:xfrm>
          <a:off x="109601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EB5BFAC-5FAE-4A60-AC60-CF26524790E9}"/>
            </a:ext>
          </a:extLst>
        </xdr:cNvPr>
        <xdr:cNvSpPr txBox="1"/>
      </xdr:nvSpPr>
      <xdr:spPr>
        <a:xfrm>
          <a:off x="109601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4B973F7-0F29-437E-8044-C33D2D222F67}"/>
            </a:ext>
          </a:extLst>
        </xdr:cNvPr>
        <xdr:cNvSpPr txBox="1"/>
      </xdr:nvSpPr>
      <xdr:spPr>
        <a:xfrm>
          <a:off x="109601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0559F0C-9BCF-4496-894A-D23A9981D775}"/>
            </a:ext>
          </a:extLst>
        </xdr:cNvPr>
        <xdr:cNvSpPr txBox="1"/>
      </xdr:nvSpPr>
      <xdr:spPr>
        <a:xfrm>
          <a:off x="109601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583C97E-E813-4F41-A58A-83223DA7B1BC}"/>
            </a:ext>
          </a:extLst>
        </xdr:cNvPr>
        <xdr:cNvSpPr txBox="1"/>
      </xdr:nvSpPr>
      <xdr:spPr>
        <a:xfrm>
          <a:off x="10960100" y="156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C770A42-96C1-4687-995E-B622659CE9A6}"/>
            </a:ext>
          </a:extLst>
        </xdr:cNvPr>
        <xdr:cNvSpPr txBox="1"/>
      </xdr:nvSpPr>
      <xdr:spPr>
        <a:xfrm>
          <a:off x="10960100" y="156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44D53B4-54FD-4BF0-89F3-CD67FCC3893C}"/>
            </a:ext>
          </a:extLst>
        </xdr:cNvPr>
        <xdr:cNvSpPr txBox="1"/>
      </xdr:nvSpPr>
      <xdr:spPr>
        <a:xfrm>
          <a:off x="10960100" y="1203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229416</xdr:colOff>
      <xdr:row>20</xdr:row>
      <xdr:rowOff>67136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79E147-9314-4ECE-B175-2624D369B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49166" cy="3305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425450</xdr:colOff>
      <xdr:row>24</xdr:row>
      <xdr:rowOff>104775</xdr:rowOff>
    </xdr:from>
    <xdr:to>
      <xdr:col>41</xdr:col>
      <xdr:colOff>207678</xdr:colOff>
      <xdr:row>59</xdr:row>
      <xdr:rowOff>124621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494EB-485B-4CD6-AEFC-33AC33E8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900" y="3990975"/>
          <a:ext cx="9338978" cy="5703096"/>
        </a:xfrm>
        <a:prstGeom prst="rect">
          <a:avLst/>
        </a:prstGeom>
      </xdr:spPr>
    </xdr:pic>
    <xdr:clientData/>
  </xdr:twoCellAnchor>
  <xdr:twoCellAnchor editAs="oneCell">
    <xdr:from>
      <xdr:col>25</xdr:col>
      <xdr:colOff>234950</xdr:colOff>
      <xdr:row>0</xdr:row>
      <xdr:rowOff>111125</xdr:rowOff>
    </xdr:from>
    <xdr:to>
      <xdr:col>42</xdr:col>
      <xdr:colOff>93420</xdr:colOff>
      <xdr:row>23</xdr:row>
      <xdr:rowOff>111645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050719-E11C-42AD-BB57-4F2CD148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4400" y="111125"/>
          <a:ext cx="9640645" cy="3724795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0</xdr:row>
      <xdr:rowOff>0</xdr:rowOff>
    </xdr:from>
    <xdr:to>
      <xdr:col>60</xdr:col>
      <xdr:colOff>172549</xdr:colOff>
      <xdr:row>29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59D1D3-4DA3-40E8-A49A-5B2C782F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97450" y="0"/>
          <a:ext cx="9621593" cy="4724400"/>
        </a:xfrm>
        <a:prstGeom prst="rect">
          <a:avLst/>
        </a:prstGeom>
      </xdr:spPr>
    </xdr:pic>
    <xdr:clientData/>
  </xdr:twoCellAnchor>
  <xdr:twoCellAnchor editAs="oneCell">
    <xdr:from>
      <xdr:col>43</xdr:col>
      <xdr:colOff>561974</xdr:colOff>
      <xdr:row>30</xdr:row>
      <xdr:rowOff>0</xdr:rowOff>
    </xdr:from>
    <xdr:to>
      <xdr:col>60</xdr:col>
      <xdr:colOff>161680</xdr:colOff>
      <xdr:row>61</xdr:row>
      <xdr:rowOff>703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DCA252-6873-4B0F-B087-368954A7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97449" y="4857750"/>
          <a:ext cx="9610725" cy="5039428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19051</xdr:colOff>
      <xdr:row>1</xdr:row>
      <xdr:rowOff>0</xdr:rowOff>
    </xdr:from>
    <xdr:to>
      <xdr:col>25</xdr:col>
      <xdr:colOff>95251</xdr:colOff>
      <xdr:row>46</xdr:row>
      <xdr:rowOff>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03B9982-0519-4E81-AC56-CFA9B2AF7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1" y="161925"/>
          <a:ext cx="7105650" cy="729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11</xdr:col>
      <xdr:colOff>759395</xdr:colOff>
      <xdr:row>42</xdr:row>
      <xdr:rowOff>123824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50BEF48-7473-4164-B606-B9BC3F6AE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49408" b="7280"/>
        <a:stretch/>
      </xdr:blipFill>
      <xdr:spPr>
        <a:xfrm>
          <a:off x="0" y="161925"/>
          <a:ext cx="7007795" cy="6769099"/>
        </a:xfrm>
        <a:prstGeom prst="rect">
          <a:avLst/>
        </a:prstGeom>
      </xdr:spPr>
    </xdr:pic>
    <xdr:clientData/>
  </xdr:twoCellAnchor>
  <xdr:twoCellAnchor editAs="oneCell">
    <xdr:from>
      <xdr:col>60</xdr:col>
      <xdr:colOff>485775</xdr:colOff>
      <xdr:row>0</xdr:row>
      <xdr:rowOff>0</xdr:rowOff>
    </xdr:from>
    <xdr:to>
      <xdr:col>76</xdr:col>
      <xdr:colOff>143320</xdr:colOff>
      <xdr:row>26</xdr:row>
      <xdr:rowOff>139924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07745A-FBCE-85F6-A46F-02A3B2F3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156775" y="0"/>
          <a:ext cx="8645970" cy="4353149"/>
        </a:xfrm>
        <a:prstGeom prst="rect">
          <a:avLst/>
        </a:prstGeom>
      </xdr:spPr>
    </xdr:pic>
    <xdr:clientData/>
  </xdr:twoCellAnchor>
  <xdr:twoCellAnchor editAs="oneCell">
    <xdr:from>
      <xdr:col>61</xdr:col>
      <xdr:colOff>0</xdr:colOff>
      <xdr:row>31</xdr:row>
      <xdr:rowOff>0</xdr:rowOff>
    </xdr:from>
    <xdr:to>
      <xdr:col>78</xdr:col>
      <xdr:colOff>711728</xdr:colOff>
      <xdr:row>60</xdr:row>
      <xdr:rowOff>16118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757F99-1AB4-5D0F-0CD1-17DC35A3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232975" y="5019675"/>
          <a:ext cx="10268478" cy="47309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120650</xdr:rowOff>
    </xdr:from>
    <xdr:to>
      <xdr:col>23</xdr:col>
      <xdr:colOff>101600</xdr:colOff>
      <xdr:row>50</xdr:row>
      <xdr:rowOff>64577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05D73-4018-4901-A1EA-CC1CF4AA3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520700"/>
          <a:ext cx="6149975" cy="771632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60</xdr:row>
      <xdr:rowOff>19050</xdr:rowOff>
    </xdr:from>
    <xdr:to>
      <xdr:col>22</xdr:col>
      <xdr:colOff>609600</xdr:colOff>
      <xdr:row>114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3BA9A4-2C3B-47D4-939D-C7B0A7CA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667750"/>
          <a:ext cx="6219825" cy="8734425"/>
        </a:xfrm>
        <a:prstGeom prst="rect">
          <a:avLst/>
        </a:prstGeom>
      </xdr:spPr>
    </xdr:pic>
    <xdr:clientData/>
  </xdr:twoCellAnchor>
  <xdr:twoCellAnchor editAs="oneCell">
    <xdr:from>
      <xdr:col>24</xdr:col>
      <xdr:colOff>447675</xdr:colOff>
      <xdr:row>60</xdr:row>
      <xdr:rowOff>19050</xdr:rowOff>
    </xdr:from>
    <xdr:to>
      <xdr:col>34</xdr:col>
      <xdr:colOff>169136</xdr:colOff>
      <xdr:row>113</xdr:row>
      <xdr:rowOff>144090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4846F8-B5E6-4F4D-BA6F-2ECDEEDA2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9400" y="8667750"/>
          <a:ext cx="6173061" cy="870389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3</xdr:row>
      <xdr:rowOff>1</xdr:rowOff>
    </xdr:from>
    <xdr:to>
      <xdr:col>33</xdr:col>
      <xdr:colOff>410379</xdr:colOff>
      <xdr:row>49</xdr:row>
      <xdr:rowOff>152401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8537D7-8A1F-411F-AD36-40E1ACEE2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21025" y="552451"/>
          <a:ext cx="5763429" cy="7600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10</xdr:col>
      <xdr:colOff>523875</xdr:colOff>
      <xdr:row>49</xdr:row>
      <xdr:rowOff>96735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3C0EDF-8208-4853-AAF4-DFC5D0378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375"/>
          <a:ext cx="7467600" cy="7383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161924</xdr:rowOff>
    </xdr:from>
    <xdr:to>
      <xdr:col>11</xdr:col>
      <xdr:colOff>199137</xdr:colOff>
      <xdr:row>112</xdr:row>
      <xdr:rowOff>57149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03529E2-CE08-4F14-A263-04ACF091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44099"/>
          <a:ext cx="7904862" cy="8315325"/>
        </a:xfrm>
        <a:prstGeom prst="rect">
          <a:avLst/>
        </a:prstGeom>
      </xdr:spPr>
    </xdr:pic>
    <xdr:clientData/>
  </xdr:twoCellAnchor>
  <xdr:twoCellAnchor editAs="oneCell">
    <xdr:from>
      <xdr:col>35</xdr:col>
      <xdr:colOff>1</xdr:colOff>
      <xdr:row>3</xdr:row>
      <xdr:rowOff>1</xdr:rowOff>
    </xdr:from>
    <xdr:to>
      <xdr:col>42</xdr:col>
      <xdr:colOff>781051</xdr:colOff>
      <xdr:row>49</xdr:row>
      <xdr:rowOff>76273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8E5B2E-A41B-A308-3924-141AB6D1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031326" y="552451"/>
          <a:ext cx="6134100" cy="7524822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60</xdr:row>
      <xdr:rowOff>95250</xdr:rowOff>
    </xdr:from>
    <xdr:to>
      <xdr:col>43</xdr:col>
      <xdr:colOff>82550</xdr:colOff>
      <xdr:row>114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A26B5BE-E099-A5AF-9E40-5A69B35B7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593300" y="9877425"/>
          <a:ext cx="5743575" cy="8782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133350</xdr:rowOff>
    </xdr:from>
    <xdr:to>
      <xdr:col>23</xdr:col>
      <xdr:colOff>248578</xdr:colOff>
      <xdr:row>55</xdr:row>
      <xdr:rowOff>86939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B6AED-F7E7-4B79-9795-28B643DF2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649378" cy="8694364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27</xdr:col>
      <xdr:colOff>0</xdr:colOff>
      <xdr:row>2</xdr:row>
      <xdr:rowOff>3174</xdr:rowOff>
    </xdr:from>
    <xdr:to>
      <xdr:col>37</xdr:col>
      <xdr:colOff>285750</xdr:colOff>
      <xdr:row>55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75015-DA20-4A77-9B70-298A9AC55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393699"/>
          <a:ext cx="6553200" cy="8731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11</xdr:col>
      <xdr:colOff>38099</xdr:colOff>
      <xdr:row>53</xdr:row>
      <xdr:rowOff>82550</xdr:rowOff>
    </xdr:to>
    <xdr:pic>
      <xdr:nvPicPr>
        <xdr:cNvPr id="7" name="Picture 6" descr="Pages from DE FLorida 2019 Return - Updated 10.14.2020.pdf - Adobe Acrobat Pro 2017">
          <a:extLst>
            <a:ext uri="{FF2B5EF4-FFF2-40B4-BE49-F238E27FC236}">
              <a16:creationId xmlns:a16="http://schemas.microsoft.com/office/drawing/2014/main" id="{36B2C3AB-661B-4B70-B2CA-2E6A44A609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66" t="16134" r="39957"/>
        <a:stretch/>
      </xdr:blipFill>
      <xdr:spPr>
        <a:xfrm>
          <a:off x="0" y="390525"/>
          <a:ext cx="7270749" cy="8343900"/>
        </a:xfrm>
        <a:prstGeom prst="rect">
          <a:avLst/>
        </a:prstGeom>
      </xdr:spPr>
    </xdr:pic>
    <xdr:clientData/>
  </xdr:twoCellAnchor>
  <xdr:twoCellAnchor editAs="oneCell">
    <xdr:from>
      <xdr:col>38</xdr:col>
      <xdr:colOff>390526</xdr:colOff>
      <xdr:row>1</xdr:row>
      <xdr:rowOff>28575</xdr:rowOff>
    </xdr:from>
    <xdr:to>
      <xdr:col>50</xdr:col>
      <xdr:colOff>19051</xdr:colOff>
      <xdr:row>54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20C8A-52F6-9453-F060-1EE66D50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479126" y="257175"/>
          <a:ext cx="7143750" cy="8705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28575</xdr:rowOff>
    </xdr:from>
    <xdr:to>
      <xdr:col>22</xdr:col>
      <xdr:colOff>943884</xdr:colOff>
      <xdr:row>57</xdr:row>
      <xdr:rowOff>83756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92FAD1-41C2-41D9-AB7F-629CD475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6275"/>
          <a:ext cx="6512834" cy="8640381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4</xdr:row>
      <xdr:rowOff>0</xdr:rowOff>
    </xdr:from>
    <xdr:to>
      <xdr:col>35</xdr:col>
      <xdr:colOff>896251</xdr:colOff>
      <xdr:row>57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0BC4F-E091-4EF1-973E-E55953801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5675" y="714375"/>
          <a:ext cx="6455676" cy="873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3174</xdr:rowOff>
    </xdr:from>
    <xdr:to>
      <xdr:col>10</xdr:col>
      <xdr:colOff>847725</xdr:colOff>
      <xdr:row>57</xdr:row>
      <xdr:rowOff>0</xdr:rowOff>
    </xdr:to>
    <xdr:pic>
      <xdr:nvPicPr>
        <xdr:cNvPr id="5" name="Picture 4" descr="DE Corp Consolidated M-3 Pg 2-3 2017-2019.pdf - Adobe Acrobat Pro 2017">
          <a:extLst>
            <a:ext uri="{FF2B5EF4-FFF2-40B4-BE49-F238E27FC236}">
              <a16:creationId xmlns:a16="http://schemas.microsoft.com/office/drawing/2014/main" id="{9D73AE2F-4DF3-4A68-B5F1-BC1D5687A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15" t="15225" r="39055"/>
        <a:stretch/>
      </xdr:blipFill>
      <xdr:spPr>
        <a:xfrm>
          <a:off x="0" y="879474"/>
          <a:ext cx="7629525" cy="8416926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4</xdr:row>
      <xdr:rowOff>0</xdr:rowOff>
    </xdr:from>
    <xdr:to>
      <xdr:col>46</xdr:col>
      <xdr:colOff>866775</xdr:colOff>
      <xdr:row>57</xdr:row>
      <xdr:rowOff>82550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C115F3-5CD9-FC3C-CBC7-408CFAB4D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31475" y="714375"/>
          <a:ext cx="6934200" cy="8664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1094</xdr:colOff>
      <xdr:row>11</xdr:row>
      <xdr:rowOff>63713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32FD28CA-309B-5D06-2383-D3B31BD4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7840169" cy="1524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selection activeCell="H40" sqref="H40"/>
    </sheetView>
  </sheetViews>
  <sheetFormatPr defaultColWidth="9.109375" defaultRowHeight="13.8" x14ac:dyDescent="0.3"/>
  <cols>
    <col min="1" max="1" width="3.6640625" style="3" customWidth="1"/>
    <col min="2" max="2" width="42.109375" style="3" customWidth="1"/>
    <col min="3" max="4" width="20.33203125" style="3" customWidth="1"/>
    <col min="5" max="5" width="21.109375" style="3" customWidth="1"/>
    <col min="6" max="6" width="3.44140625" style="3" bestFit="1" customWidth="1"/>
    <col min="7" max="7" width="3.6640625" style="3" customWidth="1"/>
    <col min="8" max="8" width="16.33203125" style="3" customWidth="1"/>
    <col min="9" max="9" width="15.77734375" style="3" customWidth="1"/>
    <col min="10" max="10" width="16.77734375" style="3" customWidth="1"/>
    <col min="11" max="11" width="6.6640625" style="3" customWidth="1"/>
    <col min="12" max="12" width="4.6640625" style="3" customWidth="1"/>
    <col min="13" max="13" width="1.109375" style="3" customWidth="1"/>
    <col min="14" max="14" width="4.77734375" style="3" customWidth="1"/>
    <col min="15" max="16" width="9.109375" style="3"/>
    <col min="17" max="17" width="12.33203125" style="3" customWidth="1"/>
    <col min="18" max="16384" width="9.109375" style="3"/>
  </cols>
  <sheetData>
    <row r="1" spans="1:18" ht="12.75" customHeight="1" x14ac:dyDescent="0.4">
      <c r="A1" s="1" t="s">
        <v>0</v>
      </c>
      <c r="B1" s="2"/>
      <c r="C1" s="2"/>
      <c r="D1" s="86" t="s">
        <v>1</v>
      </c>
      <c r="E1" s="86"/>
      <c r="F1" s="86"/>
      <c r="G1" s="1"/>
      <c r="H1" s="1"/>
      <c r="I1" s="86" t="s">
        <v>2</v>
      </c>
      <c r="J1" s="86"/>
    </row>
    <row r="2" spans="1:18" ht="12.75" customHeight="1" x14ac:dyDescent="0.3">
      <c r="A2" s="4"/>
      <c r="B2" s="5"/>
      <c r="C2" s="5"/>
      <c r="D2" s="5"/>
      <c r="E2" s="5"/>
      <c r="F2" s="6"/>
      <c r="G2" s="6"/>
      <c r="H2" s="6"/>
      <c r="I2" s="6"/>
      <c r="J2" s="6"/>
      <c r="K2" s="7"/>
    </row>
    <row r="3" spans="1:18" ht="12.75" customHeight="1" x14ac:dyDescent="0.3">
      <c r="A3" s="3" t="s">
        <v>3</v>
      </c>
      <c r="B3" s="8"/>
      <c r="C3" s="9" t="s">
        <v>4</v>
      </c>
      <c r="D3" s="83" t="s">
        <v>5</v>
      </c>
      <c r="E3" s="83"/>
      <c r="F3" s="83"/>
      <c r="G3" s="10"/>
      <c r="H3" s="10" t="s">
        <v>6</v>
      </c>
      <c r="I3" s="11"/>
      <c r="J3" s="11"/>
      <c r="K3" s="11"/>
    </row>
    <row r="4" spans="1:18" x14ac:dyDescent="0.3">
      <c r="B4" s="8"/>
      <c r="C4" s="8"/>
      <c r="D4" s="84"/>
      <c r="E4" s="84"/>
      <c r="F4" s="84"/>
      <c r="G4" s="12" t="s">
        <v>7</v>
      </c>
      <c r="H4" s="13" t="s">
        <v>8</v>
      </c>
      <c r="I4" s="14"/>
      <c r="J4" s="15">
        <v>46752</v>
      </c>
      <c r="K4" s="11"/>
    </row>
    <row r="5" spans="1:18" ht="12.75" customHeight="1" x14ac:dyDescent="0.35">
      <c r="A5" s="3" t="s">
        <v>9</v>
      </c>
      <c r="B5" s="16"/>
      <c r="C5" s="16"/>
      <c r="D5" s="17"/>
      <c r="E5" s="17"/>
      <c r="F5" s="17"/>
      <c r="G5" s="12" t="s">
        <v>7</v>
      </c>
      <c r="H5" s="13" t="s">
        <v>10</v>
      </c>
      <c r="J5" s="15">
        <v>46387</v>
      </c>
      <c r="K5" s="15"/>
    </row>
    <row r="6" spans="1:18" x14ac:dyDescent="0.3">
      <c r="A6" s="18"/>
      <c r="D6" s="17"/>
      <c r="E6" s="17"/>
      <c r="F6" s="17"/>
      <c r="G6" s="12" t="s">
        <v>7</v>
      </c>
      <c r="H6" s="13" t="s">
        <v>11</v>
      </c>
      <c r="J6" s="15">
        <v>46022</v>
      </c>
      <c r="K6" s="15"/>
    </row>
    <row r="7" spans="1:18" ht="12.75" customHeight="1" x14ac:dyDescent="0.3">
      <c r="A7" s="3" t="s">
        <v>12</v>
      </c>
      <c r="F7" s="19"/>
      <c r="G7" s="12" t="s">
        <v>7</v>
      </c>
      <c r="H7" s="13" t="s">
        <v>14</v>
      </c>
      <c r="J7" s="15">
        <v>45657</v>
      </c>
      <c r="K7" s="15"/>
    </row>
    <row r="8" spans="1:18" ht="12.75" customHeight="1" x14ac:dyDescent="0.3">
      <c r="F8" s="19"/>
      <c r="G8" s="12" t="s">
        <v>15</v>
      </c>
      <c r="H8" s="13" t="s">
        <v>16</v>
      </c>
      <c r="J8" s="15">
        <v>45291</v>
      </c>
      <c r="K8" s="15"/>
    </row>
    <row r="9" spans="1:18" ht="12.75" customHeight="1" x14ac:dyDescent="0.3">
      <c r="F9" s="19"/>
      <c r="H9" s="13"/>
      <c r="J9" s="15"/>
      <c r="K9" s="15"/>
    </row>
    <row r="10" spans="1:18" s="23" customFormat="1" x14ac:dyDescent="0.3">
      <c r="A10" s="20"/>
      <c r="B10" s="21"/>
      <c r="C10" s="21"/>
      <c r="D10" s="19" t="s">
        <v>13</v>
      </c>
      <c r="E10" s="21"/>
      <c r="F10" s="21"/>
      <c r="G10" s="21"/>
      <c r="H10" s="13" t="s">
        <v>17</v>
      </c>
      <c r="I10" s="21"/>
      <c r="J10" s="21"/>
      <c r="K10" s="22"/>
    </row>
    <row r="11" spans="1:18" s="23" customFormat="1" x14ac:dyDescent="0.25">
      <c r="A11" s="22"/>
      <c r="B11" s="85">
        <v>-1</v>
      </c>
      <c r="C11" s="85">
        <f>+B11-1</f>
        <v>-2</v>
      </c>
      <c r="D11" s="85">
        <f t="shared" ref="D11:E11" si="0">+C11-1</f>
        <v>-3</v>
      </c>
      <c r="E11" s="85">
        <f t="shared" si="0"/>
        <v>-4</v>
      </c>
      <c r="F11" s="24"/>
      <c r="G11" s="24"/>
      <c r="H11" s="85">
        <f>+E11-1</f>
        <v>-5</v>
      </c>
      <c r="I11" s="85">
        <f t="shared" ref="I11:J11" si="1">+F11-1</f>
        <v>-1</v>
      </c>
      <c r="J11" s="85">
        <f t="shared" si="1"/>
        <v>-1</v>
      </c>
      <c r="K11" s="22"/>
    </row>
    <row r="12" spans="1:18" s="23" customFormat="1" x14ac:dyDescent="0.25">
      <c r="A12" s="25" t="s">
        <v>18</v>
      </c>
      <c r="B12" s="25"/>
      <c r="C12" s="25"/>
      <c r="D12" s="25"/>
      <c r="E12" s="26"/>
      <c r="F12" s="25"/>
      <c r="G12" s="27"/>
      <c r="H12" s="25"/>
      <c r="I12" s="25"/>
      <c r="J12" s="25"/>
      <c r="K12" s="28"/>
    </row>
    <row r="13" spans="1:18" s="23" customFormat="1" x14ac:dyDescent="0.25">
      <c r="A13" s="29" t="s">
        <v>19</v>
      </c>
      <c r="B13" s="30"/>
      <c r="C13" s="31"/>
      <c r="D13" s="31"/>
      <c r="E13" s="31"/>
      <c r="F13" s="32"/>
      <c r="G13" s="30"/>
      <c r="H13" s="33"/>
      <c r="I13" s="33"/>
      <c r="J13" s="33"/>
      <c r="K13" s="25" t="s">
        <v>20</v>
      </c>
    </row>
    <row r="14" spans="1:18" s="23" customFormat="1" x14ac:dyDescent="0.25">
      <c r="A14" s="34">
        <v>1</v>
      </c>
      <c r="B14" s="35" t="s">
        <v>21</v>
      </c>
      <c r="C14" s="36"/>
      <c r="D14" s="37"/>
      <c r="E14" s="37"/>
      <c r="F14" s="38"/>
      <c r="G14" s="39"/>
      <c r="H14" s="39"/>
      <c r="I14" s="39"/>
      <c r="J14" s="39"/>
      <c r="K14" s="40"/>
    </row>
    <row r="15" spans="1:18" s="23" customFormat="1" ht="15" customHeight="1" x14ac:dyDescent="0.3">
      <c r="A15" s="34">
        <f t="shared" ref="A15:A51" si="2">A14+1</f>
        <v>2</v>
      </c>
      <c r="B15" s="75" t="s">
        <v>22</v>
      </c>
      <c r="C15" s="67"/>
      <c r="D15" s="68"/>
      <c r="E15" s="37"/>
      <c r="F15" s="43"/>
      <c r="G15" s="44"/>
      <c r="H15" s="39"/>
      <c r="I15" s="70"/>
      <c r="J15" s="70"/>
      <c r="K15" s="70"/>
      <c r="L15" s="70"/>
      <c r="M15" s="70"/>
      <c r="N15" s="70"/>
      <c r="O15" s="70"/>
      <c r="P15" s="70"/>
      <c r="Q15" s="70"/>
      <c r="R15" s="70"/>
    </row>
    <row r="16" spans="1:18" s="23" customFormat="1" ht="12.75" customHeight="1" x14ac:dyDescent="0.3">
      <c r="A16" s="34">
        <f t="shared" si="2"/>
        <v>3</v>
      </c>
      <c r="B16" s="57"/>
      <c r="C16" s="42"/>
      <c r="D16" s="37"/>
      <c r="E16" s="37"/>
      <c r="F16" s="43"/>
      <c r="G16" s="44"/>
      <c r="H16" s="39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18" s="23" customFormat="1" ht="12.75" customHeight="1" x14ac:dyDescent="0.3">
      <c r="A17" s="34">
        <f t="shared" si="2"/>
        <v>4</v>
      </c>
      <c r="B17" s="41"/>
      <c r="C17" s="42"/>
      <c r="D17" s="37"/>
      <c r="E17" s="37"/>
      <c r="F17" s="43"/>
      <c r="G17" s="44"/>
      <c r="H17" s="39"/>
      <c r="I17" s="70"/>
      <c r="J17" s="70"/>
      <c r="K17" s="70"/>
      <c r="L17" s="70"/>
      <c r="M17" s="70"/>
      <c r="N17" s="70"/>
      <c r="O17" s="70"/>
      <c r="P17" s="70"/>
      <c r="Q17" s="70"/>
      <c r="R17" s="70"/>
    </row>
    <row r="18" spans="1:18" s="23" customFormat="1" ht="12.75" customHeight="1" x14ac:dyDescent="0.3">
      <c r="A18" s="34">
        <f>A17+1</f>
        <v>5</v>
      </c>
      <c r="B18" s="41" t="s">
        <v>23</v>
      </c>
      <c r="C18" s="45"/>
      <c r="D18" s="37"/>
      <c r="E18" s="37"/>
      <c r="F18" s="38"/>
      <c r="G18" s="39"/>
      <c r="H18" s="39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1:18" s="23" customFormat="1" ht="12.75" customHeight="1" x14ac:dyDescent="0.25">
      <c r="A19" s="34">
        <f t="shared" si="2"/>
        <v>6</v>
      </c>
      <c r="B19" s="93" t="s">
        <v>24</v>
      </c>
      <c r="C19" s="94"/>
      <c r="D19" s="94"/>
      <c r="E19" s="94"/>
      <c r="F19" s="47"/>
      <c r="G19" s="48"/>
      <c r="H19" s="48"/>
      <c r="I19" s="70"/>
      <c r="J19" s="70"/>
      <c r="K19" s="70"/>
      <c r="L19" s="70"/>
      <c r="M19" s="70"/>
      <c r="N19" s="70"/>
      <c r="O19" s="70"/>
      <c r="P19" s="70"/>
      <c r="Q19" s="70"/>
      <c r="R19" s="70"/>
    </row>
    <row r="20" spans="1:18" s="23" customFormat="1" x14ac:dyDescent="0.25">
      <c r="A20" s="34">
        <f t="shared" si="2"/>
        <v>7</v>
      </c>
      <c r="B20" s="94"/>
      <c r="C20" s="94"/>
      <c r="D20" s="94"/>
      <c r="E20" s="94"/>
      <c r="F20" s="38"/>
      <c r="G20" s="39"/>
      <c r="H20" s="39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18" s="23" customFormat="1" x14ac:dyDescent="0.25">
      <c r="A21" s="34">
        <f t="shared" si="2"/>
        <v>8</v>
      </c>
      <c r="B21" s="94"/>
      <c r="C21" s="94"/>
      <c r="D21" s="94"/>
      <c r="E21" s="94"/>
      <c r="F21" s="38"/>
      <c r="G21" s="39"/>
      <c r="H21" s="39"/>
      <c r="I21" s="70"/>
      <c r="J21" s="70"/>
      <c r="K21" s="70"/>
      <c r="L21" s="70"/>
      <c r="M21" s="70"/>
      <c r="N21" s="70"/>
      <c r="O21" s="70"/>
      <c r="P21" s="70"/>
      <c r="Q21" s="70"/>
      <c r="R21" s="70"/>
    </row>
    <row r="22" spans="1:18" s="23" customFormat="1" x14ac:dyDescent="0.25">
      <c r="A22" s="34">
        <f t="shared" si="2"/>
        <v>9</v>
      </c>
      <c r="B22" s="35"/>
      <c r="C22" s="36"/>
      <c r="D22" s="37"/>
      <c r="E22" s="37"/>
      <c r="F22" s="38"/>
      <c r="G22" s="39"/>
      <c r="H22" s="39"/>
      <c r="I22" s="70"/>
      <c r="J22" s="70"/>
      <c r="K22" s="70"/>
      <c r="L22" s="70"/>
      <c r="M22" s="70"/>
      <c r="N22" s="70"/>
      <c r="O22" s="70"/>
      <c r="P22" s="70"/>
      <c r="Q22" s="70"/>
      <c r="R22" s="70"/>
    </row>
    <row r="23" spans="1:18" s="23" customFormat="1" x14ac:dyDescent="0.3">
      <c r="A23" s="34">
        <f t="shared" si="2"/>
        <v>10</v>
      </c>
      <c r="B23" s="41" t="s">
        <v>25</v>
      </c>
      <c r="C23" s="42"/>
      <c r="D23" s="37"/>
      <c r="E23" s="37"/>
      <c r="F23" s="43"/>
      <c r="G23" s="44"/>
      <c r="H23" s="39"/>
      <c r="I23" s="70"/>
      <c r="J23" s="70"/>
      <c r="K23" s="70"/>
      <c r="L23" s="70"/>
      <c r="M23" s="70"/>
      <c r="N23" s="70"/>
      <c r="O23" s="70"/>
      <c r="P23" s="70"/>
      <c r="Q23" s="70"/>
      <c r="R23" s="70"/>
    </row>
    <row r="24" spans="1:18" s="23" customFormat="1" x14ac:dyDescent="0.3">
      <c r="A24" s="34">
        <f t="shared" si="2"/>
        <v>11</v>
      </c>
      <c r="B24" s="23" t="s">
        <v>26</v>
      </c>
      <c r="C24" s="54">
        <v>2021</v>
      </c>
      <c r="D24" s="54">
        <f>C24+1</f>
        <v>2022</v>
      </c>
      <c r="E24" s="54">
        <f>D24+1</f>
        <v>2023</v>
      </c>
      <c r="F24" s="43"/>
      <c r="G24" s="44"/>
      <c r="H24" s="39"/>
      <c r="I24" s="39"/>
      <c r="J24" s="39"/>
      <c r="K24" s="40"/>
    </row>
    <row r="25" spans="1:18" s="23" customFormat="1" x14ac:dyDescent="0.3">
      <c r="A25" s="34">
        <f t="shared" si="2"/>
        <v>12</v>
      </c>
      <c r="B25" s="53" t="s">
        <v>27</v>
      </c>
      <c r="C25" s="72">
        <f>-'3. IC pmts to 10900'!AO66</f>
        <v>12367238.560000001</v>
      </c>
      <c r="D25" s="72">
        <f>-'3. IC pmts to 10900'!BH65</f>
        <v>62582581.230000004</v>
      </c>
      <c r="E25" s="72">
        <f>-'3. IC pmts to 10900'!CA67</f>
        <v>-188388229.91</v>
      </c>
      <c r="F25" s="43"/>
      <c r="G25" s="44"/>
      <c r="H25" s="39"/>
      <c r="I25" s="39"/>
      <c r="J25" s="39"/>
      <c r="K25" s="40"/>
    </row>
    <row r="26" spans="1:18" s="23" customFormat="1" x14ac:dyDescent="0.3">
      <c r="A26" s="34">
        <f t="shared" si="2"/>
        <v>13</v>
      </c>
      <c r="B26" s="41"/>
      <c r="F26" s="38"/>
      <c r="G26" s="39"/>
      <c r="H26" s="39"/>
      <c r="I26" s="39"/>
      <c r="J26" s="39"/>
      <c r="K26" s="40"/>
    </row>
    <row r="27" spans="1:18" s="23" customFormat="1" x14ac:dyDescent="0.3">
      <c r="A27" s="34">
        <f t="shared" si="2"/>
        <v>14</v>
      </c>
      <c r="B27" s="41" t="s">
        <v>28</v>
      </c>
      <c r="C27" s="49"/>
      <c r="D27" s="46"/>
      <c r="E27" s="46"/>
      <c r="F27" s="47"/>
      <c r="G27" s="48"/>
      <c r="H27" s="48"/>
      <c r="I27" s="48"/>
      <c r="K27" s="40"/>
    </row>
    <row r="28" spans="1:18" x14ac:dyDescent="0.3">
      <c r="A28" s="34">
        <f t="shared" si="2"/>
        <v>15</v>
      </c>
      <c r="B28" s="35" t="s">
        <v>29</v>
      </c>
      <c r="C28" s="49"/>
      <c r="D28" s="49"/>
      <c r="E28" s="49"/>
      <c r="F28" s="47"/>
      <c r="G28" s="48"/>
      <c r="H28" s="48"/>
      <c r="I28" s="48"/>
      <c r="J28" s="48"/>
      <c r="K28" s="40"/>
    </row>
    <row r="29" spans="1:18" x14ac:dyDescent="0.3">
      <c r="A29" s="34">
        <f t="shared" si="2"/>
        <v>16</v>
      </c>
      <c r="B29" s="35"/>
      <c r="C29" s="36"/>
      <c r="D29" s="37"/>
      <c r="E29" s="37"/>
      <c r="F29" s="38"/>
      <c r="G29" s="39"/>
      <c r="H29" s="39"/>
      <c r="I29" s="39"/>
      <c r="J29" s="39"/>
    </row>
    <row r="30" spans="1:18" x14ac:dyDescent="0.3">
      <c r="A30" s="34">
        <f t="shared" si="2"/>
        <v>17</v>
      </c>
      <c r="B30" s="35" t="s">
        <v>30</v>
      </c>
      <c r="C30" s="42"/>
      <c r="D30" s="37"/>
      <c r="F30" s="43"/>
      <c r="G30" s="44"/>
      <c r="H30" s="39"/>
      <c r="I30" s="39"/>
      <c r="J30" s="39"/>
    </row>
    <row r="31" spans="1:18" x14ac:dyDescent="0.3">
      <c r="A31" s="34">
        <f t="shared" si="2"/>
        <v>18</v>
      </c>
      <c r="B31" s="23" t="s">
        <v>31</v>
      </c>
      <c r="C31" s="54">
        <v>2020</v>
      </c>
      <c r="D31" s="54">
        <v>2021</v>
      </c>
      <c r="E31" s="54" t="s">
        <v>70</v>
      </c>
      <c r="F31" s="43"/>
      <c r="G31" s="44"/>
      <c r="H31" s="39"/>
      <c r="I31" s="39"/>
      <c r="J31" s="39"/>
    </row>
    <row r="32" spans="1:18" x14ac:dyDescent="0.3">
      <c r="A32" s="34">
        <f t="shared" si="2"/>
        <v>19</v>
      </c>
      <c r="B32" s="53" t="s">
        <v>32</v>
      </c>
      <c r="C32" s="72">
        <f>'5&amp;6. DE Corp Standalone'!W58</f>
        <v>502004560</v>
      </c>
      <c r="D32" s="72">
        <f>'5&amp;6. DE Corp Standalone'!AG58</f>
        <v>539548892</v>
      </c>
      <c r="E32" s="72">
        <f>'5&amp;6. DE Corp Standalone'!AQ58</f>
        <v>766303173</v>
      </c>
      <c r="F32" s="43"/>
      <c r="G32" s="44"/>
      <c r="H32" s="58"/>
      <c r="I32" s="39"/>
      <c r="J32" s="39"/>
    </row>
    <row r="33" spans="1:15" x14ac:dyDescent="0.3">
      <c r="A33" s="34">
        <f t="shared" si="2"/>
        <v>20</v>
      </c>
      <c r="F33" s="38"/>
      <c r="G33" s="39"/>
      <c r="H33" s="39"/>
      <c r="I33" s="59"/>
      <c r="J33" s="39"/>
    </row>
    <row r="34" spans="1:15" x14ac:dyDescent="0.3">
      <c r="A34" s="34">
        <f t="shared" si="2"/>
        <v>21</v>
      </c>
      <c r="B34" s="41" t="s">
        <v>33</v>
      </c>
      <c r="C34" s="60"/>
      <c r="D34" s="60"/>
      <c r="E34" s="60"/>
    </row>
    <row r="35" spans="1:15" x14ac:dyDescent="0.3">
      <c r="A35" s="34">
        <f t="shared" si="2"/>
        <v>22</v>
      </c>
      <c r="B35" s="23" t="s">
        <v>26</v>
      </c>
      <c r="C35" s="87" t="s">
        <v>34</v>
      </c>
      <c r="D35" s="88"/>
      <c r="E35" s="88"/>
      <c r="F35" s="88"/>
      <c r="G35" s="88"/>
      <c r="H35" s="88"/>
      <c r="I35" s="88"/>
      <c r="J35" s="89"/>
    </row>
    <row r="36" spans="1:15" x14ac:dyDescent="0.3">
      <c r="A36" s="34">
        <f t="shared" si="2"/>
        <v>23</v>
      </c>
      <c r="B36" s="61"/>
      <c r="C36" s="90" t="s">
        <v>35</v>
      </c>
      <c r="D36" s="91"/>
      <c r="E36" s="91"/>
      <c r="F36" s="92"/>
      <c r="G36" s="90" t="s">
        <v>36</v>
      </c>
      <c r="H36" s="91"/>
      <c r="I36" s="91"/>
      <c r="J36" s="92"/>
    </row>
    <row r="37" spans="1:15" x14ac:dyDescent="0.3">
      <c r="A37" s="34">
        <f t="shared" si="2"/>
        <v>24</v>
      </c>
      <c r="B37" s="35"/>
      <c r="C37" s="54">
        <v>2020</v>
      </c>
      <c r="D37" s="54">
        <v>2021</v>
      </c>
      <c r="E37" s="54" t="s">
        <v>70</v>
      </c>
      <c r="F37" s="56"/>
      <c r="G37" s="55"/>
      <c r="H37" s="54">
        <f>C37</f>
        <v>2020</v>
      </c>
      <c r="I37" s="54">
        <v>2021</v>
      </c>
      <c r="J37" s="54" t="s">
        <v>70</v>
      </c>
    </row>
    <row r="38" spans="1:15" x14ac:dyDescent="0.3">
      <c r="A38" s="34">
        <f t="shared" si="2"/>
        <v>25</v>
      </c>
      <c r="B38" s="53" t="s">
        <v>37</v>
      </c>
      <c r="C38" s="46">
        <f>'5&amp;6. DE Corp Standalone'!S52-'5&amp;6. DE Corp Standalone'!S55</f>
        <v>-861332934</v>
      </c>
      <c r="D38" s="46">
        <f>'5&amp;6. DE Corp Standalone'!AC52-'5&amp;6. DE Corp Standalone'!AC55</f>
        <v>-322900473</v>
      </c>
      <c r="E38" s="46">
        <f>'5&amp;6. DE Corp Standalone'!AM52-'5&amp;6. DE Corp Standalone'!AM55</f>
        <v>-428464622</v>
      </c>
      <c r="G38" s="63"/>
      <c r="H38" s="46">
        <f>'5&amp;6. DE Corp Standalone'!W52</f>
        <v>-545839522</v>
      </c>
      <c r="I38" s="46">
        <f>'5&amp;6. DE Corp Standalone'!AG52</f>
        <v>-603001572</v>
      </c>
      <c r="J38" s="46">
        <f>'5&amp;6. DE Corp Standalone'!AQ52</f>
        <v>-756778404</v>
      </c>
      <c r="O38" s="39" t="s">
        <v>38</v>
      </c>
    </row>
    <row r="39" spans="1:15" x14ac:dyDescent="0.3">
      <c r="A39" s="34">
        <f t="shared" si="2"/>
        <v>26</v>
      </c>
      <c r="B39" s="53" t="s">
        <v>39</v>
      </c>
      <c r="C39" s="46">
        <f>'6. DEF LLC'!S58</f>
        <v>770836657</v>
      </c>
      <c r="D39" s="46">
        <f>'6. DEF LLC'!AG58</f>
        <v>737876278</v>
      </c>
      <c r="E39" s="46">
        <f>'6. DEF LLC'!AS58</f>
        <v>908604835</v>
      </c>
      <c r="G39" s="63"/>
      <c r="H39" s="46">
        <f>'6. DEF LLC'!W58</f>
        <v>788699966</v>
      </c>
      <c r="I39" s="46">
        <f>'6. DEF LLC'!AK58</f>
        <v>-19224715</v>
      </c>
      <c r="J39" s="46">
        <f>'6. DEF LLC'!AX58</f>
        <v>-611158517</v>
      </c>
      <c r="O39" s="39" t="s">
        <v>40</v>
      </c>
    </row>
    <row r="40" spans="1:15" x14ac:dyDescent="0.3">
      <c r="A40" s="34">
        <f t="shared" si="2"/>
        <v>27</v>
      </c>
      <c r="B40" s="53" t="s">
        <v>41</v>
      </c>
      <c r="C40" s="73">
        <f>'6. DE Corp Consol'!S60</f>
        <v>1376848104</v>
      </c>
      <c r="D40" s="73">
        <f>'6. DE Corp Consol'!AF60</f>
        <v>3908627169</v>
      </c>
      <c r="E40" s="73">
        <f>'6. DE Corp Consol'!AQ60</f>
        <v>2532809516</v>
      </c>
      <c r="G40" s="46"/>
      <c r="H40" s="73">
        <f>'6. DE Corp Consol'!W60</f>
        <v>-213720966</v>
      </c>
      <c r="I40" s="73">
        <f>'6. DE Corp Consol'!AJ60</f>
        <v>1199835065</v>
      </c>
      <c r="J40" s="73">
        <f>'6. DE Corp Consol'!AU60</f>
        <v>-1555856035</v>
      </c>
      <c r="O40" s="39" t="s">
        <v>42</v>
      </c>
    </row>
    <row r="41" spans="1:15" x14ac:dyDescent="0.3">
      <c r="A41" s="34">
        <f t="shared" si="2"/>
        <v>28</v>
      </c>
      <c r="B41" s="53" t="s">
        <v>43</v>
      </c>
      <c r="C41" s="62">
        <f t="shared" ref="C41:D41" si="3">C40-C39-C38</f>
        <v>1467344381</v>
      </c>
      <c r="D41" s="62">
        <f t="shared" si="3"/>
        <v>3493651364</v>
      </c>
      <c r="E41" s="62">
        <f t="shared" ref="E41" si="4">E40-E39-E38</f>
        <v>2052669303</v>
      </c>
      <c r="G41" s="62"/>
      <c r="H41" s="62">
        <f t="shared" ref="H41:I41" si="5">H40-H39-H38</f>
        <v>-456581410</v>
      </c>
      <c r="I41" s="62">
        <f t="shared" si="5"/>
        <v>1822061352</v>
      </c>
      <c r="J41" s="62">
        <f>J40-J39-J38</f>
        <v>-187919114</v>
      </c>
    </row>
    <row r="42" spans="1:15" x14ac:dyDescent="0.3">
      <c r="A42" s="34">
        <f t="shared" si="2"/>
        <v>29</v>
      </c>
      <c r="B42" s="35"/>
      <c r="C42" s="64"/>
      <c r="D42" s="64"/>
      <c r="E42" s="64"/>
      <c r="G42" s="23"/>
      <c r="H42" s="64"/>
      <c r="I42" s="64"/>
      <c r="J42" s="64"/>
    </row>
    <row r="43" spans="1:15" x14ac:dyDescent="0.3">
      <c r="A43" s="34">
        <f t="shared" si="2"/>
        <v>30</v>
      </c>
      <c r="B43" s="53"/>
      <c r="C43" s="62"/>
      <c r="D43" s="37"/>
      <c r="E43" s="37"/>
      <c r="G43" s="63"/>
      <c r="H43" s="62"/>
      <c r="I43" s="37"/>
      <c r="J43" s="37"/>
      <c r="K43" s="39"/>
    </row>
    <row r="44" spans="1:15" x14ac:dyDescent="0.3">
      <c r="A44" s="34">
        <f>A43+1</f>
        <v>31</v>
      </c>
      <c r="B44" s="41" t="s">
        <v>71</v>
      </c>
      <c r="C44" s="46"/>
      <c r="D44" s="46"/>
      <c r="E44" s="46"/>
      <c r="G44" s="46"/>
      <c r="H44" s="46"/>
      <c r="I44" s="46"/>
      <c r="J44" s="46"/>
      <c r="K44" s="39"/>
    </row>
    <row r="45" spans="1:15" x14ac:dyDescent="0.3">
      <c r="A45" s="34">
        <f t="shared" si="2"/>
        <v>32</v>
      </c>
      <c r="B45" s="53"/>
      <c r="C45" s="62"/>
      <c r="D45" s="62"/>
      <c r="E45" s="62"/>
      <c r="G45" s="62"/>
      <c r="H45" s="62"/>
      <c r="I45" s="62"/>
      <c r="J45" s="62"/>
    </row>
    <row r="46" spans="1:15" x14ac:dyDescent="0.3">
      <c r="A46" s="34">
        <f t="shared" si="2"/>
        <v>33</v>
      </c>
      <c r="B46" s="35"/>
      <c r="C46" s="35"/>
      <c r="D46" s="37"/>
      <c r="E46" s="37"/>
      <c r="F46" s="39"/>
      <c r="G46" s="39"/>
      <c r="H46" s="39"/>
      <c r="I46" s="39"/>
      <c r="J46" s="39"/>
    </row>
    <row r="47" spans="1:15" x14ac:dyDescent="0.3">
      <c r="A47" s="34">
        <f t="shared" si="2"/>
        <v>34</v>
      </c>
      <c r="B47" s="35"/>
      <c r="C47" s="35"/>
      <c r="D47" s="37"/>
      <c r="E47" s="37"/>
      <c r="F47" s="39"/>
      <c r="G47" s="39"/>
      <c r="H47" s="39"/>
      <c r="I47" s="39"/>
      <c r="J47" s="39"/>
    </row>
    <row r="48" spans="1:15" x14ac:dyDescent="0.3">
      <c r="A48" s="34">
        <f t="shared" si="2"/>
        <v>35</v>
      </c>
      <c r="B48" s="35"/>
      <c r="C48" s="35"/>
      <c r="D48" s="37"/>
      <c r="E48" s="37"/>
      <c r="F48" s="39"/>
      <c r="G48" s="39"/>
      <c r="H48" s="39"/>
      <c r="I48" s="39"/>
      <c r="J48" s="39"/>
    </row>
    <row r="49" spans="1:10" x14ac:dyDescent="0.3">
      <c r="A49" s="34">
        <f t="shared" si="2"/>
        <v>36</v>
      </c>
      <c r="B49" s="35"/>
      <c r="C49" s="35"/>
      <c r="D49" s="37"/>
      <c r="E49" s="37"/>
      <c r="F49" s="39"/>
      <c r="G49" s="39"/>
      <c r="H49" s="39"/>
      <c r="I49" s="39"/>
      <c r="J49" s="39"/>
    </row>
    <row r="50" spans="1:10" x14ac:dyDescent="0.3">
      <c r="A50" s="34">
        <f t="shared" si="2"/>
        <v>37</v>
      </c>
      <c r="B50" s="35"/>
      <c r="C50" s="35"/>
      <c r="D50" s="37"/>
      <c r="E50" s="37"/>
      <c r="F50" s="39"/>
      <c r="G50" s="39"/>
      <c r="H50" s="39"/>
      <c r="I50" s="39"/>
      <c r="J50" s="39"/>
    </row>
    <row r="51" spans="1:10" x14ac:dyDescent="0.3">
      <c r="A51" s="34">
        <f t="shared" si="2"/>
        <v>38</v>
      </c>
      <c r="B51" s="35"/>
      <c r="C51" s="35"/>
      <c r="D51" s="37"/>
      <c r="E51" s="37"/>
      <c r="F51" s="39"/>
      <c r="G51" s="39"/>
      <c r="H51" s="39"/>
      <c r="I51" s="39"/>
      <c r="J51" s="39"/>
    </row>
    <row r="52" spans="1:10" ht="14.4" thickBot="1" x14ac:dyDescent="0.35">
      <c r="A52" s="82">
        <f>+A51+1</f>
        <v>39</v>
      </c>
      <c r="B52" s="50"/>
      <c r="C52" s="50"/>
      <c r="D52" s="51"/>
      <c r="E52" s="51"/>
      <c r="F52" s="52"/>
      <c r="G52" s="52"/>
      <c r="H52" s="52"/>
      <c r="I52" s="52"/>
      <c r="J52" s="52"/>
    </row>
    <row r="53" spans="1:10" x14ac:dyDescent="0.3">
      <c r="A53" s="35" t="s">
        <v>44</v>
      </c>
      <c r="B53" s="35"/>
      <c r="C53" s="35"/>
      <c r="D53" s="37"/>
      <c r="E53" s="37"/>
      <c r="G53" s="39"/>
      <c r="H53" s="39"/>
      <c r="I53" s="39" t="s">
        <v>45</v>
      </c>
      <c r="J53" s="39"/>
    </row>
    <row r="54" spans="1:10" x14ac:dyDescent="0.3">
      <c r="A54" s="34"/>
      <c r="B54" s="35"/>
      <c r="C54" s="35"/>
      <c r="D54" s="37"/>
      <c r="E54" s="37"/>
      <c r="G54" s="39"/>
      <c r="H54" s="39"/>
      <c r="I54" s="39"/>
      <c r="J54" s="39"/>
    </row>
  </sheetData>
  <mergeCells count="6">
    <mergeCell ref="D1:F1"/>
    <mergeCell ref="I1:J1"/>
    <mergeCell ref="C35:J35"/>
    <mergeCell ref="C36:F36"/>
    <mergeCell ref="G36:J36"/>
    <mergeCell ref="B19:E21"/>
  </mergeCells>
  <printOptions horizontalCentered="1"/>
  <pageMargins left="0.5" right="0.5" top="0.75" bottom="0.5" header="0.5" footer="0.5"/>
  <pageSetup scale="75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&amp;R20240025-OPCPOD1-00004258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3E2D-CE96-474C-9C99-7A776868B9EB}">
  <sheetPr>
    <tabColor rgb="FF002060"/>
  </sheetPr>
  <dimension ref="A1"/>
  <sheetViews>
    <sheetView tabSelected="1" workbookViewId="0">
      <selection activeCell="H40" sqref="H40"/>
    </sheetView>
  </sheetViews>
  <sheetFormatPr defaultRowHeight="13.2" x14ac:dyDescent="0.25"/>
  <sheetData/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8578-ABD6-4768-B941-27448F8ABD27}">
  <sheetPr>
    <tabColor theme="4" tint="0.39997558519241921"/>
  </sheetPr>
  <dimension ref="A1"/>
  <sheetViews>
    <sheetView tabSelected="1" workbookViewId="0">
      <selection activeCell="H40" sqref="H40"/>
    </sheetView>
  </sheetViews>
  <sheetFormatPr defaultRowHeight="13.2" x14ac:dyDescent="0.25"/>
  <sheetData/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D2819-C920-4914-8AAE-8340533DBA95}">
  <sheetPr>
    <tabColor theme="4" tint="0.39997558519241921"/>
  </sheetPr>
  <dimension ref="I48:CB70"/>
  <sheetViews>
    <sheetView tabSelected="1" topLeftCell="AT34" workbookViewId="0">
      <selection activeCell="H40" sqref="H40"/>
    </sheetView>
  </sheetViews>
  <sheetFormatPr defaultRowHeight="13.2" x14ac:dyDescent="0.25"/>
  <cols>
    <col min="12" max="12" width="13.33203125" bestFit="1" customWidth="1"/>
    <col min="25" max="25" width="13.33203125" bestFit="1" customWidth="1"/>
    <col min="38" max="38" width="13.33203125" bestFit="1" customWidth="1"/>
    <col min="41" max="41" width="13.109375" bestFit="1" customWidth="1"/>
    <col min="42" max="42" width="3.6640625" customWidth="1"/>
    <col min="43" max="43" width="17.44140625" customWidth="1"/>
    <col min="44" max="44" width="8" customWidth="1"/>
    <col min="50" max="50" width="9.33203125" customWidth="1"/>
    <col min="52" max="52" width="11.109375" bestFit="1" customWidth="1"/>
    <col min="60" max="60" width="13.109375" customWidth="1"/>
    <col min="79" max="79" width="15.33203125" customWidth="1"/>
    <col min="80" max="80" width="12.109375" customWidth="1"/>
  </cols>
  <sheetData>
    <row r="48" spans="9:52" x14ac:dyDescent="0.25">
      <c r="I48" t="s">
        <v>46</v>
      </c>
      <c r="L48" s="65">
        <f>-9093644</f>
        <v>-9093644</v>
      </c>
      <c r="V48" t="s">
        <v>46</v>
      </c>
      <c r="X48" s="66"/>
      <c r="Y48" s="65">
        <v>111909678</v>
      </c>
      <c r="AZ48" s="65"/>
    </row>
    <row r="49" spans="9:80" x14ac:dyDescent="0.25">
      <c r="I49" t="s">
        <v>47</v>
      </c>
      <c r="L49" s="69">
        <v>-151086</v>
      </c>
      <c r="V49" t="s">
        <v>47</v>
      </c>
      <c r="Y49" s="69">
        <v>-52358</v>
      </c>
      <c r="AQ49" s="80">
        <v>-9106708.9399999995</v>
      </c>
      <c r="AR49">
        <v>50220</v>
      </c>
    </row>
    <row r="50" spans="9:80" x14ac:dyDescent="0.25">
      <c r="I50" t="s">
        <v>48</v>
      </c>
      <c r="L50" s="65">
        <f>L48-L49</f>
        <v>-8942558</v>
      </c>
      <c r="V50" t="s">
        <v>48</v>
      </c>
      <c r="Y50" s="65">
        <f>Y48-Y49</f>
        <v>111962036</v>
      </c>
      <c r="AQ50" s="80">
        <v>-0.04</v>
      </c>
      <c r="AR50">
        <v>50229</v>
      </c>
    </row>
    <row r="51" spans="9:80" x14ac:dyDescent="0.25">
      <c r="AQ51" s="80">
        <v>1307173.28</v>
      </c>
      <c r="AR51">
        <v>50240</v>
      </c>
    </row>
    <row r="52" spans="9:80" x14ac:dyDescent="0.25">
      <c r="AQ52" s="80">
        <v>-33132.769999999997</v>
      </c>
      <c r="AR52">
        <v>50250</v>
      </c>
    </row>
    <row r="53" spans="9:80" x14ac:dyDescent="0.25">
      <c r="AQ53" s="80">
        <v>-48.67</v>
      </c>
      <c r="AR53">
        <v>50255</v>
      </c>
    </row>
    <row r="54" spans="9:80" x14ac:dyDescent="0.25">
      <c r="AQ54" s="80">
        <v>-4567701.16</v>
      </c>
      <c r="AR54">
        <v>50992</v>
      </c>
    </row>
    <row r="55" spans="9:80" ht="13.8" thickBot="1" x14ac:dyDescent="0.3">
      <c r="AQ55" s="81">
        <f>SUM(AQ49:AQ54)</f>
        <v>-12400418.299999997</v>
      </c>
    </row>
    <row r="56" spans="9:80" ht="13.8" thickTop="1" x14ac:dyDescent="0.25"/>
    <row r="63" spans="9:80" x14ac:dyDescent="0.25">
      <c r="AL63" t="s">
        <v>46</v>
      </c>
      <c r="AN63" s="66"/>
      <c r="AO63" s="65">
        <v>-12400420</v>
      </c>
      <c r="BE63" t="s">
        <v>46</v>
      </c>
      <c r="BH63" s="65">
        <v>-62577996.810000002</v>
      </c>
      <c r="BX63" t="s">
        <v>46</v>
      </c>
      <c r="CA63" s="65">
        <f>189914296.98</f>
        <v>189914296.97999999</v>
      </c>
    </row>
    <row r="64" spans="9:80" x14ac:dyDescent="0.25">
      <c r="AL64" t="s">
        <v>47</v>
      </c>
      <c r="AO64" s="76">
        <v>-33132.769999999997</v>
      </c>
      <c r="BE64" t="s">
        <v>47</v>
      </c>
      <c r="BH64" s="69">
        <v>4584.42</v>
      </c>
      <c r="BX64" t="s">
        <v>49</v>
      </c>
      <c r="CA64" s="76">
        <v>1474055.7</v>
      </c>
      <c r="CB64" t="s">
        <v>50</v>
      </c>
    </row>
    <row r="65" spans="38:80" x14ac:dyDescent="0.25">
      <c r="AL65" t="s">
        <v>51</v>
      </c>
      <c r="AO65" s="69">
        <v>-48.67</v>
      </c>
      <c r="BE65" t="s">
        <v>48</v>
      </c>
      <c r="BH65" s="65">
        <f>BH63-BH64</f>
        <v>-62582581.230000004</v>
      </c>
      <c r="BX65" t="s">
        <v>47</v>
      </c>
      <c r="CA65" s="76">
        <v>51995.65</v>
      </c>
      <c r="CB65" t="s">
        <v>52</v>
      </c>
    </row>
    <row r="66" spans="38:80" x14ac:dyDescent="0.25">
      <c r="AL66" t="s">
        <v>48</v>
      </c>
      <c r="AO66" s="65">
        <f>AO63-AO64-AO65</f>
        <v>-12367238.560000001</v>
      </c>
      <c r="BX66" t="s">
        <v>51</v>
      </c>
      <c r="CA66" s="76">
        <v>15.72</v>
      </c>
      <c r="CB66" t="s">
        <v>53</v>
      </c>
    </row>
    <row r="67" spans="38:80" x14ac:dyDescent="0.25">
      <c r="BX67" t="s">
        <v>48</v>
      </c>
      <c r="CA67" s="77">
        <f>CA63-CA64-CA65-CA66</f>
        <v>188388229.91</v>
      </c>
    </row>
    <row r="70" spans="38:80" x14ac:dyDescent="0.25">
      <c r="BX70" s="78"/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326B-F18E-4379-ABE1-5258ABAF9B5F}">
  <sheetPr>
    <tabColor theme="4" tint="0.39997558519241921"/>
  </sheetPr>
  <dimension ref="A1:AQ58"/>
  <sheetViews>
    <sheetView tabSelected="1" topLeftCell="Z57" workbookViewId="0">
      <selection activeCell="H40" sqref="H40"/>
    </sheetView>
  </sheetViews>
  <sheetFormatPr defaultRowHeight="13.2" x14ac:dyDescent="0.25"/>
  <cols>
    <col min="6" max="6" width="16.6640625" customWidth="1"/>
    <col min="7" max="7" width="13.77734375" bestFit="1" customWidth="1"/>
    <col min="10" max="10" width="16.109375" customWidth="1"/>
    <col min="11" max="11" width="13.109375" bestFit="1" customWidth="1"/>
    <col min="19" max="19" width="16.44140625" customWidth="1"/>
    <col min="23" max="23" width="14.6640625" customWidth="1"/>
    <col min="29" max="29" width="15.77734375" customWidth="1"/>
    <col min="33" max="33" width="15.33203125" customWidth="1"/>
    <col min="38" max="38" width="13.77734375" bestFit="1" customWidth="1"/>
    <col min="39" max="39" width="16.6640625" customWidth="1"/>
    <col min="40" max="40" width="13.109375" bestFit="1" customWidth="1"/>
    <col min="42" max="42" width="13.109375" bestFit="1" customWidth="1"/>
    <col min="43" max="43" width="15.109375" customWidth="1"/>
    <col min="46" max="46" width="13.33203125" bestFit="1" customWidth="1"/>
  </cols>
  <sheetData>
    <row r="1" spans="1:36" ht="18" x14ac:dyDescent="0.35">
      <c r="A1" s="71" t="s">
        <v>54</v>
      </c>
      <c r="N1" s="71" t="s">
        <v>55</v>
      </c>
      <c r="Z1" s="71" t="s">
        <v>56</v>
      </c>
      <c r="AJ1" s="71" t="s">
        <v>57</v>
      </c>
    </row>
    <row r="52" spans="4:43" s="65" customFormat="1" x14ac:dyDescent="0.25">
      <c r="D52" s="65" t="s">
        <v>58</v>
      </c>
      <c r="F52" s="65">
        <v>3747955255</v>
      </c>
      <c r="J52" s="65">
        <v>-519730076</v>
      </c>
      <c r="Q52" s="65" t="s">
        <v>58</v>
      </c>
      <c r="S52" s="65">
        <v>1376960272</v>
      </c>
      <c r="W52" s="65">
        <v>-545839522</v>
      </c>
      <c r="AA52" s="65" t="s">
        <v>58</v>
      </c>
      <c r="AC52" s="65">
        <v>3908820032</v>
      </c>
      <c r="AG52" s="65">
        <v>-603001572</v>
      </c>
      <c r="AK52" s="65" t="s">
        <v>58</v>
      </c>
      <c r="AM52" s="65">
        <v>2550757582</v>
      </c>
      <c r="AQ52" s="65">
        <v>-756778404</v>
      </c>
    </row>
    <row r="53" spans="4:43" x14ac:dyDescent="0.25">
      <c r="AN53" s="74"/>
    </row>
    <row r="55" spans="4:43" s="65" customFormat="1" x14ac:dyDescent="0.25">
      <c r="D55" s="65" t="s">
        <v>59</v>
      </c>
      <c r="F55" s="65">
        <v>4020792479</v>
      </c>
      <c r="Q55" s="65" t="s">
        <v>59</v>
      </c>
      <c r="S55" s="65">
        <v>2238293206</v>
      </c>
      <c r="AA55" s="65" t="s">
        <v>59</v>
      </c>
      <c r="AC55" s="65">
        <v>4231720505</v>
      </c>
      <c r="AK55" s="65" t="s">
        <v>59</v>
      </c>
      <c r="AM55" s="65">
        <v>2979222204</v>
      </c>
    </row>
    <row r="56" spans="4:43" x14ac:dyDescent="0.25">
      <c r="F56" s="74"/>
      <c r="S56" s="74"/>
      <c r="AC56" s="74"/>
      <c r="AM56" s="74"/>
    </row>
    <row r="58" spans="4:43" s="65" customFormat="1" x14ac:dyDescent="0.25">
      <c r="D58" s="65" t="s">
        <v>60</v>
      </c>
      <c r="F58" s="65">
        <v>609908539</v>
      </c>
      <c r="J58" s="65">
        <v>555051752</v>
      </c>
      <c r="Q58" s="65" t="s">
        <v>60</v>
      </c>
      <c r="S58" s="65">
        <v>568565576</v>
      </c>
      <c r="W58" s="65">
        <v>502004560</v>
      </c>
      <c r="AA58" s="65" t="s">
        <v>60</v>
      </c>
      <c r="AC58" s="65">
        <v>575908698</v>
      </c>
      <c r="AG58" s="65">
        <v>539548892</v>
      </c>
      <c r="AK58" s="65" t="s">
        <v>60</v>
      </c>
      <c r="AM58" s="65">
        <v>738479621</v>
      </c>
      <c r="AQ58" s="65">
        <v>766303173</v>
      </c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884A-FE44-49D4-8363-64D57C297B6D}">
  <sheetPr>
    <tabColor theme="4" tint="0.39997558519241921"/>
  </sheetPr>
  <dimension ref="A1:AX58"/>
  <sheetViews>
    <sheetView tabSelected="1" topLeftCell="A25" workbookViewId="0">
      <selection activeCell="H40" sqref="H40"/>
    </sheetView>
  </sheetViews>
  <sheetFormatPr defaultRowHeight="13.2" x14ac:dyDescent="0.25"/>
  <cols>
    <col min="6" max="6" width="16.6640625" customWidth="1"/>
    <col min="10" max="10" width="13.44140625" customWidth="1"/>
    <col min="11" max="11" width="13.6640625" customWidth="1"/>
    <col min="19" max="19" width="15.109375" customWidth="1"/>
    <col min="23" max="23" width="15.44140625" customWidth="1"/>
    <col min="24" max="24" width="12.33203125" bestFit="1" customWidth="1"/>
    <col min="33" max="33" width="14.44140625" customWidth="1"/>
    <col min="37" max="37" width="13.77734375" customWidth="1"/>
    <col min="45" max="45" width="15.33203125" customWidth="1"/>
    <col min="50" max="50" width="15.109375" customWidth="1"/>
  </cols>
  <sheetData>
    <row r="1" spans="1:40" ht="18" x14ac:dyDescent="0.35">
      <c r="A1" s="71" t="s">
        <v>61</v>
      </c>
      <c r="N1" s="71" t="s">
        <v>62</v>
      </c>
      <c r="AB1" s="71" t="s">
        <v>63</v>
      </c>
      <c r="AN1" s="71" t="s">
        <v>64</v>
      </c>
    </row>
    <row r="58" spans="6:50" x14ac:dyDescent="0.25">
      <c r="F58" s="65">
        <v>691973269</v>
      </c>
      <c r="G58" s="65"/>
      <c r="H58" s="65"/>
      <c r="I58" s="65"/>
      <c r="J58" s="65">
        <v>547881792</v>
      </c>
      <c r="L58" s="65"/>
      <c r="M58" s="65"/>
      <c r="S58" s="65">
        <v>770836657</v>
      </c>
      <c r="T58" s="65"/>
      <c r="U58" s="65"/>
      <c r="V58" s="65"/>
      <c r="W58" s="65">
        <v>788699966</v>
      </c>
      <c r="Y58" s="65"/>
      <c r="Z58" s="65"/>
      <c r="AA58" s="65"/>
      <c r="AB58" s="65"/>
      <c r="AC58" s="65"/>
      <c r="AG58" s="65">
        <v>737876278</v>
      </c>
      <c r="AH58" s="65"/>
      <c r="AI58" s="65"/>
      <c r="AJ58" s="65"/>
      <c r="AK58" s="65">
        <v>-19224715</v>
      </c>
      <c r="AS58" s="65">
        <v>908604835</v>
      </c>
      <c r="AT58" s="65"/>
      <c r="AU58" s="65"/>
      <c r="AV58" s="65"/>
      <c r="AX58" s="65">
        <v>-611158517</v>
      </c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979A-EAC8-4D4E-AF8F-4F112AC2C1E7}">
  <sheetPr>
    <tabColor theme="4" tint="0.39997558519241921"/>
  </sheetPr>
  <dimension ref="A1:AU60"/>
  <sheetViews>
    <sheetView tabSelected="1" topLeftCell="T33" workbookViewId="0">
      <selection activeCell="H40" sqref="H40"/>
    </sheetView>
  </sheetViews>
  <sheetFormatPr defaultRowHeight="13.2" x14ac:dyDescent="0.25"/>
  <cols>
    <col min="6" max="6" width="13.77734375" bestFit="1" customWidth="1"/>
    <col min="7" max="7" width="16.44140625" customWidth="1"/>
    <col min="10" max="10" width="13.109375" bestFit="1" customWidth="1"/>
    <col min="11" max="11" width="17" customWidth="1"/>
    <col min="19" max="19" width="15.77734375" customWidth="1"/>
    <col min="23" max="23" width="17.109375" customWidth="1"/>
    <col min="32" max="32" width="15.33203125" customWidth="1"/>
    <col min="36" max="36" width="15.77734375" customWidth="1"/>
    <col min="43" max="43" width="16" customWidth="1"/>
    <col min="44" max="44" width="16.44140625" customWidth="1"/>
    <col min="47" max="47" width="16.44140625" customWidth="1"/>
    <col min="48" max="48" width="13.77734375" bestFit="1" customWidth="1"/>
  </cols>
  <sheetData>
    <row r="1" spans="1:38" ht="18" x14ac:dyDescent="0.35">
      <c r="A1" s="71" t="s">
        <v>65</v>
      </c>
      <c r="N1" s="71" t="s">
        <v>66</v>
      </c>
      <c r="AA1" s="71" t="s">
        <v>67</v>
      </c>
      <c r="AL1" s="71" t="s">
        <v>68</v>
      </c>
    </row>
    <row r="60" spans="7:47" x14ac:dyDescent="0.25">
      <c r="G60" s="65">
        <v>3747958532</v>
      </c>
      <c r="H60" s="65"/>
      <c r="I60" s="65"/>
      <c r="J60" s="65"/>
      <c r="K60" s="65">
        <v>3329770889</v>
      </c>
      <c r="L60" s="65"/>
      <c r="M60" s="65"/>
      <c r="S60" s="65">
        <v>1376848104</v>
      </c>
      <c r="T60" s="65"/>
      <c r="U60" s="65"/>
      <c r="V60" s="65"/>
      <c r="W60" s="65">
        <v>-213720966</v>
      </c>
      <c r="X60" s="65"/>
      <c r="Y60" s="65"/>
      <c r="Z60" s="65"/>
      <c r="AA60" s="65"/>
      <c r="AB60" s="65"/>
      <c r="AC60" s="65"/>
      <c r="AD60" s="65"/>
      <c r="AF60" s="65">
        <v>3908627169</v>
      </c>
      <c r="AG60" s="65"/>
      <c r="AH60" s="65"/>
      <c r="AI60" s="65"/>
      <c r="AJ60" s="65">
        <v>1199835065</v>
      </c>
      <c r="AQ60" s="65">
        <v>2532809516</v>
      </c>
      <c r="AR60" s="65"/>
      <c r="AS60" s="65"/>
      <c r="AT60" s="65"/>
      <c r="AU60" s="65">
        <v>-1555856035</v>
      </c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8F1E-8B28-451B-8C48-2DD3587E27BB}">
  <sheetPr>
    <tabColor theme="4" tint="0.39997558519241921"/>
  </sheetPr>
  <dimension ref="A1"/>
  <sheetViews>
    <sheetView tabSelected="1" zoomScale="120" zoomScaleNormal="120" workbookViewId="0">
      <selection activeCell="H40" sqref="H40"/>
    </sheetView>
  </sheetViews>
  <sheetFormatPr defaultRowHeight="13.2" x14ac:dyDescent="0.25"/>
  <sheetData>
    <row r="1" spans="1:1" x14ac:dyDescent="0.25">
      <c r="A1" s="79" t="s">
        <v>69</v>
      </c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&amp;R20240025-OPCPOD1-00004258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449c68-7da9-4414-a7d8-785e223757ce" xsi:nil="true"/>
    <lcf76f155ced4ddcb4097134ff3c332f xmlns="1f9b4577-d510-4d0a-9b77-58a7ce050573">
      <Terms xmlns="http://schemas.microsoft.com/office/infopath/2007/PartnerControls"/>
    </lcf76f155ced4ddcb4097134ff3c332f>
    <Comments xmlns="1f9b4577-d510-4d0a-9b77-58a7ce0505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5D9AA-881C-45D8-B40E-96F7BA35A9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F5AA4-71D6-4633-B742-066B85B46137}">
  <ds:schemaRefs>
    <ds:schemaRef ds:uri="http://schemas.microsoft.com/office/2006/metadata/properties"/>
    <ds:schemaRef ds:uri="http://schemas.microsoft.com/office/infopath/2007/PartnerControls"/>
    <ds:schemaRef ds:uri="fb449c68-7da9-4414-a7d8-785e223757ce"/>
    <ds:schemaRef ds:uri="1f9b4577-d510-4d0a-9b77-58a7ce050573"/>
  </ds:schemaRefs>
</ds:datastoreItem>
</file>

<file path=customXml/itemProps3.xml><?xml version="1.0" encoding="utf-8"?>
<ds:datastoreItem xmlns:ds="http://schemas.openxmlformats.org/officeDocument/2006/customXml" ds:itemID="{1314E2DD-FCEE-4EA7-8974-2C3F3F437F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MFR C-28 2020 - 2023</vt:lpstr>
      <vt:lpstr>Support --&gt;</vt:lpstr>
      <vt:lpstr>1. tax alloc support</vt:lpstr>
      <vt:lpstr>3. IC pmts to 10900</vt:lpstr>
      <vt:lpstr>5&amp;6. DE Corp Standalone</vt:lpstr>
      <vt:lpstr>6. DEF LLC</vt:lpstr>
      <vt:lpstr>6. DE Corp Consol</vt:lpstr>
      <vt:lpstr>Open Tax Years</vt:lpstr>
      <vt:lpstr>'MFR C-28 2020 - 2023'!Print_Area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Wentz, Cheryl A</dc:creator>
  <cp:keywords/>
  <dc:description/>
  <cp:lastModifiedBy>Hampton, Monique</cp:lastModifiedBy>
  <cp:revision/>
  <cp:lastPrinted>2024-04-14T19:34:00Z</cp:lastPrinted>
  <dcterms:created xsi:type="dcterms:W3CDTF">2020-01-02T14:47:55Z</dcterms:created>
  <dcterms:modified xsi:type="dcterms:W3CDTF">2024-04-14T19:34:08Z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_dlc_DocIdItemGuid">
    <vt:lpwstr>bb87d172-2e13-4e6b-9875-36569f5387b8</vt:lpwstr>
  </property>
  <property fmtid="{D5CDD505-2E9C-101B-9397-08002B2CF9AE}" pid="6" name="MediaServiceImageTags">
    <vt:lpwstr/>
  </property>
</Properties>
</file>