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K:\REGULATORY MATTERS 2009 FORWARD\20240025-Petition for Rate Case Increase\Discovery\OPC POD 1 (1-26)\Attachments\Q7\MFR E\MFR E-Schedules - COS Excel Files\"/>
    </mc:Choice>
  </mc:AlternateContent>
  <xr:revisionPtr revIDLastSave="0" documentId="13_ncr:1_{7578AB7C-FA96-488D-87E1-11782E6AA509}" xr6:coauthVersionLast="47" xr6:coauthVersionMax="47" xr10:uidLastSave="{00000000-0000-0000-0000-000000000000}"/>
  <bookViews>
    <workbookView xWindow="2520" yWindow="1332" windowWidth="17280" windowHeight="8928" xr2:uid="{23529BD7-9A29-4614-BAE3-C3DF6A714C7F}"/>
  </bookViews>
  <sheets>
    <sheet name="SPP" sheetId="1" r:id="rId1"/>
    <sheet name="SPP COS Splits" sheetId="2" r:id="rId2"/>
  </sheets>
  <definedNames>
    <definedName name="_xlnm._FilterDatabase" localSheetId="0" hidden="1">SPP!$G$58:$CG$232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4" i="2" l="1"/>
  <c r="M52" i="2"/>
  <c r="M51" i="2"/>
  <c r="I52" i="2"/>
  <c r="I51" i="2"/>
  <c r="E52" i="2"/>
  <c r="E51" i="2"/>
  <c r="E46" i="2"/>
  <c r="M15" i="2"/>
  <c r="M14" i="2"/>
  <c r="I15" i="2"/>
  <c r="I14" i="2"/>
  <c r="C1" i="2"/>
  <c r="D1" i="2" s="1"/>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H1" i="2" l="1"/>
  <c r="E1" i="2"/>
  <c r="L1" i="2"/>
  <c r="F1" i="2" l="1"/>
  <c r="M1" i="2"/>
  <c r="I1" i="2"/>
  <c r="N1" i="2" l="1"/>
  <c r="J1" i="2"/>
  <c r="M97" i="2" l="1"/>
  <c r="M98" i="2" s="1"/>
  <c r="I97" i="2"/>
  <c r="I98" i="2" s="1"/>
  <c r="E97" i="2"/>
  <c r="E98" i="2" s="1"/>
  <c r="I61" i="2"/>
  <c r="E61" i="2"/>
  <c r="T103" i="1" l="1"/>
  <c r="AG103" i="1"/>
  <c r="CG103" i="1"/>
  <c r="BT103" i="1"/>
  <c r="BG103" i="1"/>
  <c r="AT103" i="1"/>
  <c r="E15" i="2"/>
  <c r="E14" i="2"/>
  <c r="M89" i="2"/>
  <c r="M88" i="2"/>
  <c r="I89" i="2"/>
  <c r="I88" i="2"/>
  <c r="E89" i="2"/>
  <c r="E88" i="2"/>
  <c r="M49" i="2"/>
  <c r="M50" i="2"/>
  <c r="M48" i="2"/>
  <c r="I49" i="2"/>
  <c r="I50" i="2"/>
  <c r="I48" i="2"/>
  <c r="M64" i="2"/>
  <c r="M65" i="2" s="1"/>
  <c r="M62" i="2"/>
  <c r="M63" i="2" s="1"/>
  <c r="N63" i="2" s="1"/>
  <c r="N74" i="2" s="1"/>
  <c r="M61" i="2"/>
  <c r="M59" i="2"/>
  <c r="M60" i="2" s="1"/>
  <c r="M58" i="2"/>
  <c r="M56" i="2"/>
  <c r="M57" i="2" s="1"/>
  <c r="M54" i="2"/>
  <c r="M55" i="2" s="1"/>
  <c r="M47" i="2"/>
  <c r="N47" i="2" s="1"/>
  <c r="M44" i="2"/>
  <c r="N44" i="2" s="1"/>
  <c r="M43" i="2"/>
  <c r="I64" i="2"/>
  <c r="I65" i="2" s="1"/>
  <c r="I62" i="2"/>
  <c r="I63" i="2" s="1"/>
  <c r="J63" i="2" s="1"/>
  <c r="J74" i="2" s="1"/>
  <c r="I59" i="2"/>
  <c r="I60" i="2" s="1"/>
  <c r="I58" i="2"/>
  <c r="I56" i="2"/>
  <c r="I57" i="2" s="1"/>
  <c r="I54" i="2"/>
  <c r="I55" i="2" s="1"/>
  <c r="I47" i="2"/>
  <c r="J47" i="2" s="1"/>
  <c r="I46" i="2"/>
  <c r="I44" i="2"/>
  <c r="I43" i="2"/>
  <c r="J43" i="2" s="1"/>
  <c r="E64" i="2"/>
  <c r="E62" i="2"/>
  <c r="E63" i="2" s="1"/>
  <c r="F63" i="2" s="1"/>
  <c r="F74" i="2" s="1"/>
  <c r="E59" i="2"/>
  <c r="E60" i="2" s="1"/>
  <c r="E58" i="2"/>
  <c r="E56" i="2"/>
  <c r="E57" i="2" s="1"/>
  <c r="E54" i="2"/>
  <c r="E49" i="2"/>
  <c r="E50" i="2"/>
  <c r="E48" i="2"/>
  <c r="E55" i="2"/>
  <c r="E47" i="2"/>
  <c r="F47" i="2" s="1"/>
  <c r="E44" i="2"/>
  <c r="F44" i="2" s="1"/>
  <c r="E43" i="2"/>
  <c r="F43" i="2" s="1"/>
  <c r="M27" i="2"/>
  <c r="M28" i="2" s="1"/>
  <c r="M25" i="2"/>
  <c r="M26" i="2" s="1"/>
  <c r="N26" i="2" s="1"/>
  <c r="N37" i="2" s="1"/>
  <c r="M24" i="2"/>
  <c r="M22" i="2"/>
  <c r="M23" i="2" s="1"/>
  <c r="M21" i="2"/>
  <c r="M19" i="2"/>
  <c r="M20" i="2" s="1"/>
  <c r="M17" i="2"/>
  <c r="M18" i="2" s="1"/>
  <c r="M13" i="2"/>
  <c r="M12" i="2"/>
  <c r="M11" i="2"/>
  <c r="M10" i="2"/>
  <c r="N10" i="2" s="1"/>
  <c r="M9" i="2"/>
  <c r="M7" i="2"/>
  <c r="N7" i="2" s="1"/>
  <c r="M6" i="2"/>
  <c r="N6" i="2" s="1"/>
  <c r="I27" i="2"/>
  <c r="I25" i="2"/>
  <c r="I26" i="2" s="1"/>
  <c r="J26" i="2" s="1"/>
  <c r="J37" i="2" s="1"/>
  <c r="I24" i="2"/>
  <c r="I22" i="2"/>
  <c r="I23" i="2" s="1"/>
  <c r="I21" i="2"/>
  <c r="I19" i="2"/>
  <c r="I17" i="2"/>
  <c r="I12" i="2"/>
  <c r="I13" i="2"/>
  <c r="I11" i="2"/>
  <c r="I10" i="2"/>
  <c r="J10" i="2" s="1"/>
  <c r="I7" i="2"/>
  <c r="J7" i="2" s="1"/>
  <c r="I6" i="2"/>
  <c r="J6" i="2"/>
  <c r="E24" i="2"/>
  <c r="E21" i="2"/>
  <c r="E27" i="2"/>
  <c r="E25" i="2"/>
  <c r="F25" i="2" s="1"/>
  <c r="E22" i="2"/>
  <c r="E23" i="2" s="1"/>
  <c r="E19" i="2"/>
  <c r="E20" i="2" s="1"/>
  <c r="E17" i="2"/>
  <c r="E18" i="2" s="1"/>
  <c r="E13" i="2"/>
  <c r="E12" i="2"/>
  <c r="E11" i="2"/>
  <c r="E10" i="2"/>
  <c r="F10" i="2" s="1"/>
  <c r="E7" i="2"/>
  <c r="F7" i="2" s="1"/>
  <c r="E6" i="2"/>
  <c r="F6" i="2" s="1"/>
  <c r="J44" i="2"/>
  <c r="N43" i="2"/>
  <c r="N25" i="2" l="1"/>
  <c r="J25" i="2"/>
  <c r="M46" i="2"/>
  <c r="E65" i="2"/>
  <c r="F62" i="2"/>
  <c r="E9" i="2"/>
  <c r="I18" i="2"/>
  <c r="I20" i="2"/>
  <c r="I9" i="2"/>
  <c r="I28" i="2"/>
  <c r="J62" i="2"/>
  <c r="N62" i="2"/>
  <c r="E28" i="2"/>
  <c r="E26" i="2"/>
  <c r="F26" i="2" l="1"/>
  <c r="F37" i="2" s="1"/>
  <c r="N101" i="2"/>
  <c r="J101" i="2"/>
  <c r="F101" i="2"/>
  <c r="M102" i="2" l="1"/>
  <c r="I102" i="2"/>
  <c r="E102" i="2"/>
  <c r="M96" i="2"/>
  <c r="I96" i="2"/>
  <c r="E96" i="2"/>
  <c r="M95" i="2"/>
  <c r="M93" i="2"/>
  <c r="M91" i="2"/>
  <c r="M86" i="2"/>
  <c r="M87" i="2"/>
  <c r="M85" i="2"/>
  <c r="M84" i="2"/>
  <c r="N84" i="2" s="1"/>
  <c r="M81" i="2"/>
  <c r="N81" i="2" s="1"/>
  <c r="M80" i="2"/>
  <c r="N80" i="2" s="1"/>
  <c r="I80" i="2"/>
  <c r="J80" i="2" s="1"/>
  <c r="I91" i="2"/>
  <c r="I86" i="2"/>
  <c r="I87" i="2"/>
  <c r="I85" i="2"/>
  <c r="I95" i="2"/>
  <c r="I93" i="2"/>
  <c r="I84" i="2"/>
  <c r="J84" i="2" s="1"/>
  <c r="I81" i="2"/>
  <c r="J81" i="2" s="1"/>
  <c r="E93" i="2"/>
  <c r="E91" i="2"/>
  <c r="E86" i="2"/>
  <c r="E87" i="2"/>
  <c r="E85" i="2"/>
  <c r="E95" i="2"/>
  <c r="E84" i="2"/>
  <c r="F84" i="2" s="1"/>
  <c r="E81" i="2"/>
  <c r="F81" i="2" s="1"/>
  <c r="E80" i="2"/>
  <c r="F80" i="2" s="1"/>
  <c r="I92" i="2" l="1"/>
  <c r="E92" i="2"/>
  <c r="E94" i="2"/>
  <c r="I94" i="2"/>
  <c r="M92" i="2"/>
  <c r="F100" i="2"/>
  <c r="F99" i="2"/>
  <c r="J100" i="2"/>
  <c r="J99" i="2"/>
  <c r="M94" i="2"/>
  <c r="M100" i="2"/>
  <c r="N100" i="2" s="1"/>
  <c r="N99" i="2"/>
  <c r="F111" i="2" l="1"/>
  <c r="J111" i="2"/>
  <c r="N111" i="2"/>
  <c r="AU297" i="1" l="1"/>
  <c r="AV297" i="1"/>
  <c r="AW297" i="1"/>
  <c r="AX297" i="1"/>
  <c r="AY297" i="1"/>
  <c r="AZ297" i="1"/>
  <c r="BA297" i="1"/>
  <c r="BB297" i="1"/>
  <c r="BC297" i="1"/>
  <c r="BD297" i="1"/>
  <c r="BE297" i="1"/>
  <c r="BF297" i="1"/>
  <c r="BH297" i="1"/>
  <c r="BI297" i="1"/>
  <c r="BJ297" i="1"/>
  <c r="BK297" i="1"/>
  <c r="BL297" i="1"/>
  <c r="BM297" i="1"/>
  <c r="BN297" i="1"/>
  <c r="BO297" i="1"/>
  <c r="BP297" i="1"/>
  <c r="BQ297" i="1"/>
  <c r="BR297" i="1"/>
  <c r="BS297" i="1"/>
  <c r="BU297" i="1"/>
  <c r="BV297" i="1"/>
  <c r="BW297" i="1"/>
  <c r="BX297" i="1"/>
  <c r="BY297" i="1"/>
  <c r="BZ297" i="1"/>
  <c r="CA297" i="1"/>
  <c r="CB297" i="1"/>
  <c r="CC297" i="1"/>
  <c r="CD297" i="1"/>
  <c r="CE297" i="1"/>
  <c r="CF297" i="1"/>
  <c r="AU298" i="1"/>
  <c r="AV298" i="1"/>
  <c r="AW298" i="1"/>
  <c r="AX298" i="1"/>
  <c r="AY298" i="1"/>
  <c r="AZ298" i="1"/>
  <c r="BA298" i="1"/>
  <c r="BB298" i="1"/>
  <c r="BC298" i="1"/>
  <c r="BD298" i="1"/>
  <c r="BE298" i="1"/>
  <c r="BF298" i="1"/>
  <c r="BH298" i="1"/>
  <c r="BI298" i="1"/>
  <c r="BJ298" i="1"/>
  <c r="BK298" i="1"/>
  <c r="BL298" i="1"/>
  <c r="BM298" i="1"/>
  <c r="BN298" i="1"/>
  <c r="BO298" i="1"/>
  <c r="BP298" i="1"/>
  <c r="BQ298" i="1"/>
  <c r="BR298" i="1"/>
  <c r="BS298" i="1"/>
  <c r="BU298" i="1"/>
  <c r="BV298" i="1"/>
  <c r="BW298" i="1"/>
  <c r="BX298" i="1"/>
  <c r="BY298" i="1"/>
  <c r="BZ298" i="1"/>
  <c r="CA298" i="1"/>
  <c r="CB298" i="1"/>
  <c r="CC298" i="1"/>
  <c r="CD298" i="1"/>
  <c r="CE298" i="1"/>
  <c r="CF298" i="1"/>
  <c r="AU299" i="1"/>
  <c r="AV299" i="1"/>
  <c r="AW299" i="1"/>
  <c r="AX299" i="1"/>
  <c r="AY299" i="1"/>
  <c r="AZ299" i="1"/>
  <c r="BA299" i="1"/>
  <c r="BB299" i="1"/>
  <c r="BC299" i="1"/>
  <c r="BD299" i="1"/>
  <c r="BE299" i="1"/>
  <c r="BF299" i="1"/>
  <c r="BH299" i="1"/>
  <c r="BI299" i="1"/>
  <c r="BJ299" i="1"/>
  <c r="BK299" i="1"/>
  <c r="BL299" i="1"/>
  <c r="BM299" i="1"/>
  <c r="BN299" i="1"/>
  <c r="BO299" i="1"/>
  <c r="BP299" i="1"/>
  <c r="BQ299" i="1"/>
  <c r="BR299" i="1"/>
  <c r="BS299" i="1"/>
  <c r="BU299" i="1"/>
  <c r="BV299" i="1"/>
  <c r="BW299" i="1"/>
  <c r="BX299" i="1"/>
  <c r="BY299" i="1"/>
  <c r="BZ299" i="1"/>
  <c r="CA299" i="1"/>
  <c r="CB299" i="1"/>
  <c r="CC299" i="1"/>
  <c r="CD299" i="1"/>
  <c r="CE299" i="1"/>
  <c r="CF299" i="1"/>
  <c r="AU302" i="1"/>
  <c r="AV302" i="1"/>
  <c r="AW302" i="1"/>
  <c r="AX302" i="1"/>
  <c r="AY302" i="1"/>
  <c r="AZ302" i="1"/>
  <c r="BA302" i="1"/>
  <c r="BB302" i="1"/>
  <c r="BC302" i="1"/>
  <c r="BD302" i="1"/>
  <c r="BE302" i="1"/>
  <c r="BF302" i="1"/>
  <c r="BH302" i="1"/>
  <c r="BI302" i="1"/>
  <c r="BJ302" i="1"/>
  <c r="BK302" i="1"/>
  <c r="BL302" i="1"/>
  <c r="BM302" i="1"/>
  <c r="BN302" i="1"/>
  <c r="BO302" i="1"/>
  <c r="BP302" i="1"/>
  <c r="BQ302" i="1"/>
  <c r="BR302" i="1"/>
  <c r="BS302" i="1"/>
  <c r="BU302" i="1"/>
  <c r="BV302" i="1"/>
  <c r="BW302" i="1"/>
  <c r="BX302" i="1"/>
  <c r="BY302" i="1"/>
  <c r="BZ302" i="1"/>
  <c r="CA302" i="1"/>
  <c r="CB302" i="1"/>
  <c r="CC302" i="1"/>
  <c r="CD302" i="1"/>
  <c r="CE302" i="1"/>
  <c r="CF302" i="1"/>
  <c r="AU303" i="1"/>
  <c r="AV303" i="1"/>
  <c r="AW303" i="1"/>
  <c r="AX303" i="1"/>
  <c r="AY303" i="1"/>
  <c r="AZ303" i="1"/>
  <c r="BA303" i="1"/>
  <c r="BB303" i="1"/>
  <c r="BC303" i="1"/>
  <c r="BD303" i="1"/>
  <c r="BE303" i="1"/>
  <c r="BF303" i="1"/>
  <c r="BH303" i="1"/>
  <c r="BI303" i="1"/>
  <c r="BJ303" i="1"/>
  <c r="BK303" i="1"/>
  <c r="BL303" i="1"/>
  <c r="BM303" i="1"/>
  <c r="BN303" i="1"/>
  <c r="BO303" i="1"/>
  <c r="BP303" i="1"/>
  <c r="BQ303" i="1"/>
  <c r="BR303" i="1"/>
  <c r="BS303" i="1"/>
  <c r="BU303" i="1"/>
  <c r="BV303" i="1"/>
  <c r="BW303" i="1"/>
  <c r="BX303" i="1"/>
  <c r="BY303" i="1"/>
  <c r="BZ303" i="1"/>
  <c r="CA303" i="1"/>
  <c r="CB303" i="1"/>
  <c r="CC303" i="1"/>
  <c r="CD303" i="1"/>
  <c r="CE303" i="1"/>
  <c r="CF303" i="1"/>
  <c r="AU304" i="1"/>
  <c r="AV304" i="1"/>
  <c r="AW304" i="1"/>
  <c r="AX304" i="1"/>
  <c r="AY304" i="1"/>
  <c r="AZ304" i="1"/>
  <c r="BA304" i="1"/>
  <c r="BB304" i="1"/>
  <c r="BC304" i="1"/>
  <c r="BD304" i="1"/>
  <c r="BE304" i="1"/>
  <c r="BF304" i="1"/>
  <c r="BH304" i="1"/>
  <c r="BI304" i="1"/>
  <c r="BJ304" i="1"/>
  <c r="BK304" i="1"/>
  <c r="BL304" i="1"/>
  <c r="BM304" i="1"/>
  <c r="BN304" i="1"/>
  <c r="BO304" i="1"/>
  <c r="BP304" i="1"/>
  <c r="BQ304" i="1"/>
  <c r="BR304" i="1"/>
  <c r="BS304" i="1"/>
  <c r="BU304" i="1"/>
  <c r="BV304" i="1"/>
  <c r="BW304" i="1"/>
  <c r="BX304" i="1"/>
  <c r="BY304" i="1"/>
  <c r="BZ304" i="1"/>
  <c r="CA304" i="1"/>
  <c r="CB304" i="1"/>
  <c r="CC304" i="1"/>
  <c r="CD304" i="1"/>
  <c r="CE304" i="1"/>
  <c r="CF304" i="1"/>
  <c r="AS302" i="1"/>
  <c r="AT302" i="1" s="1"/>
  <c r="AS299" i="1"/>
  <c r="AT299" i="1" s="1"/>
  <c r="D301" i="1"/>
  <c r="BI301" i="1" s="1"/>
  <c r="AS297" i="1"/>
  <c r="AT297" i="1" s="1"/>
  <c r="AS298" i="1"/>
  <c r="AT298" i="1" s="1"/>
  <c r="AS303" i="1"/>
  <c r="AT303" i="1" s="1"/>
  <c r="AS304" i="1"/>
  <c r="AT304" i="1" s="1"/>
  <c r="BM300" i="1" l="1"/>
  <c r="BL300" i="1"/>
  <c r="BP300" i="1"/>
  <c r="AU300" i="1"/>
  <c r="BO300" i="1"/>
  <c r="BR301" i="1"/>
  <c r="BR306" i="1" s="1"/>
  <c r="BN300" i="1"/>
  <c r="BG304" i="1"/>
  <c r="BI306" i="1"/>
  <c r="CC300" i="1"/>
  <c r="CG298" i="1"/>
  <c r="BD300" i="1"/>
  <c r="CG297" i="1"/>
  <c r="CD300" i="1"/>
  <c r="BZ300" i="1"/>
  <c r="BT297" i="1"/>
  <c r="CB300" i="1"/>
  <c r="BF300" i="1"/>
  <c r="CA300" i="1"/>
  <c r="BE300" i="1"/>
  <c r="BQ301" i="1"/>
  <c r="BQ306" i="1" s="1"/>
  <c r="BG302" i="1"/>
  <c r="BT298" i="1"/>
  <c r="BY300" i="1"/>
  <c r="BC300" i="1"/>
  <c r="CG304" i="1"/>
  <c r="BX300" i="1"/>
  <c r="BB300" i="1"/>
  <c r="BG299" i="1"/>
  <c r="BA300" i="1"/>
  <c r="BV300" i="1"/>
  <c r="AZ300" i="1"/>
  <c r="CG299" i="1"/>
  <c r="CG303" i="1"/>
  <c r="CG302" i="1"/>
  <c r="BG303" i="1"/>
  <c r="BW300" i="1"/>
  <c r="BT299" i="1"/>
  <c r="BU300" i="1"/>
  <c r="AY300" i="1"/>
  <c r="BT302" i="1"/>
  <c r="AX300" i="1"/>
  <c r="BT303" i="1"/>
  <c r="BR300" i="1"/>
  <c r="AW300" i="1"/>
  <c r="BT304" i="1"/>
  <c r="BQ300" i="1"/>
  <c r="AV300" i="1"/>
  <c r="AX301" i="1"/>
  <c r="AX306" i="1" s="1"/>
  <c r="BG298" i="1"/>
  <c r="AW301" i="1"/>
  <c r="AW306" i="1" s="1"/>
  <c r="CF300" i="1"/>
  <c r="BK300" i="1"/>
  <c r="CE300" i="1"/>
  <c r="BJ300" i="1"/>
  <c r="BI300" i="1"/>
  <c r="AU301" i="1"/>
  <c r="AU306" i="1" s="1"/>
  <c r="BH301" i="1"/>
  <c r="BH306" i="1" s="1"/>
  <c r="CA301" i="1"/>
  <c r="CA306" i="1" s="1"/>
  <c r="BG301" i="1"/>
  <c r="BG297" i="1"/>
  <c r="BH300" i="1"/>
  <c r="BZ301" i="1"/>
  <c r="BZ306" i="1" s="1"/>
  <c r="BF301" i="1"/>
  <c r="BF306" i="1" s="1"/>
  <c r="BE301" i="1"/>
  <c r="BE306" i="1" s="1"/>
  <c r="BS300" i="1"/>
  <c r="AT301" i="1"/>
  <c r="BL301" i="1"/>
  <c r="BL306" i="1" s="1"/>
  <c r="BY301" i="1"/>
  <c r="BY306" i="1" s="1"/>
  <c r="BX301" i="1"/>
  <c r="BX306" i="1" s="1"/>
  <c r="BD301" i="1"/>
  <c r="BD306" i="1" s="1"/>
  <c r="AS300" i="1"/>
  <c r="AV301" i="1"/>
  <c r="AV306" i="1" s="1"/>
  <c r="AS301" i="1"/>
  <c r="AS306" i="1" s="1"/>
  <c r="BW301" i="1"/>
  <c r="BW306" i="1" s="1"/>
  <c r="BV301" i="1"/>
  <c r="BV306" i="1" s="1"/>
  <c r="BU301" i="1"/>
  <c r="BU306" i="1" s="1"/>
  <c r="BA301" i="1"/>
  <c r="BA306" i="1" s="1"/>
  <c r="BT301" i="1"/>
  <c r="AZ301" i="1"/>
  <c r="AZ306" i="1" s="1"/>
  <c r="BP301" i="1"/>
  <c r="BP306" i="1" s="1"/>
  <c r="BM301" i="1"/>
  <c r="BM306" i="1" s="1"/>
  <c r="CB301" i="1"/>
  <c r="CB306" i="1" s="1"/>
  <c r="BC301" i="1"/>
  <c r="BC306" i="1" s="1"/>
  <c r="BB301" i="1"/>
  <c r="BB306" i="1" s="1"/>
  <c r="BS301" i="1"/>
  <c r="BS306" i="1" s="1"/>
  <c r="AY301" i="1"/>
  <c r="AY306" i="1" s="1"/>
  <c r="BO301" i="1"/>
  <c r="BO306" i="1" s="1"/>
  <c r="BN301" i="1"/>
  <c r="BN306" i="1" s="1"/>
  <c r="CG301" i="1"/>
  <c r="CF301" i="1"/>
  <c r="CF306" i="1" s="1"/>
  <c r="CE301" i="1"/>
  <c r="CE306" i="1" s="1"/>
  <c r="BK301" i="1"/>
  <c r="BK306" i="1" s="1"/>
  <c r="CD301" i="1"/>
  <c r="CD306" i="1" s="1"/>
  <c r="BJ301" i="1"/>
  <c r="BJ306" i="1" s="1"/>
  <c r="CC301" i="1"/>
  <c r="CC306" i="1" s="1"/>
  <c r="BT305" i="1" l="1"/>
  <c r="BG305" i="1"/>
  <c r="CG305" i="1"/>
  <c r="D284" i="1"/>
  <c r="D243" i="1"/>
  <c r="D217" i="1"/>
  <c r="S217" i="1"/>
  <c r="T217" i="1" s="1"/>
  <c r="U217" i="1" s="1"/>
  <c r="AS93" i="1"/>
  <c r="CF53" i="1"/>
  <c r="CE53" i="1"/>
  <c r="CD53" i="1"/>
  <c r="CC53" i="1"/>
  <c r="CB53" i="1"/>
  <c r="CA53" i="1"/>
  <c r="BZ53" i="1"/>
  <c r="BY53" i="1"/>
  <c r="BX53" i="1"/>
  <c r="BW53" i="1"/>
  <c r="BV53" i="1"/>
  <c r="BU53" i="1"/>
  <c r="BT53" i="1"/>
  <c r="BS53" i="1"/>
  <c r="BR53" i="1"/>
  <c r="BQ53" i="1"/>
  <c r="BP53" i="1"/>
  <c r="BO53" i="1"/>
  <c r="BN53" i="1"/>
  <c r="BM53" i="1"/>
  <c r="BL53" i="1"/>
  <c r="BK53" i="1"/>
  <c r="BJ53" i="1"/>
  <c r="BI53" i="1"/>
  <c r="BH53" i="1"/>
  <c r="BG53" i="1"/>
  <c r="BF53" i="1"/>
  <c r="CH170" i="1"/>
  <c r="AU53" i="1"/>
  <c r="BE53" i="1"/>
  <c r="BD53" i="1"/>
  <c r="BC53" i="1"/>
  <c r="BB53" i="1"/>
  <c r="BA53" i="1"/>
  <c r="AZ53" i="1"/>
  <c r="AY53" i="1"/>
  <c r="AX53" i="1"/>
  <c r="AW53" i="1"/>
  <c r="AV53" i="1"/>
  <c r="AT53" i="1"/>
  <c r="AS53" i="1"/>
  <c r="AH53" i="1"/>
  <c r="U53" i="1"/>
  <c r="U54" i="1" s="1"/>
  <c r="U126" i="1"/>
  <c r="V178" i="1"/>
  <c r="W178" i="1"/>
  <c r="X178" i="1"/>
  <c r="Y178" i="1"/>
  <c r="Z178" i="1"/>
  <c r="AA178" i="1"/>
  <c r="AB178" i="1"/>
  <c r="AC178" i="1"/>
  <c r="AD178" i="1"/>
  <c r="AE178" i="1"/>
  <c r="AF178" i="1"/>
  <c r="AG178" i="1"/>
  <c r="AH178" i="1"/>
  <c r="AI178" i="1"/>
  <c r="AJ178" i="1"/>
  <c r="AK178" i="1"/>
  <c r="AL178" i="1"/>
  <c r="AM178" i="1"/>
  <c r="AN178" i="1"/>
  <c r="AO178" i="1"/>
  <c r="AP178" i="1"/>
  <c r="AQ178" i="1"/>
  <c r="AR178" i="1"/>
  <c r="AS178" i="1"/>
  <c r="U178" i="1"/>
  <c r="AG126" i="1"/>
  <c r="V126" i="1"/>
  <c r="W126" i="1"/>
  <c r="X126" i="1"/>
  <c r="Y126" i="1"/>
  <c r="Z126" i="1"/>
  <c r="AA126" i="1"/>
  <c r="AB126" i="1"/>
  <c r="AC126" i="1"/>
  <c r="AD126" i="1"/>
  <c r="AE126" i="1"/>
  <c r="AF126" i="1"/>
  <c r="AH126" i="1"/>
  <c r="AI126" i="1"/>
  <c r="AJ126" i="1"/>
  <c r="AK126" i="1"/>
  <c r="AL126" i="1"/>
  <c r="AM126" i="1"/>
  <c r="AN126" i="1"/>
  <c r="AO126" i="1"/>
  <c r="AP126" i="1"/>
  <c r="AQ126" i="1"/>
  <c r="AR126" i="1"/>
  <c r="AS126" i="1"/>
  <c r="U160" i="1"/>
  <c r="V160" i="1" s="1"/>
  <c r="W160" i="1" s="1"/>
  <c r="X160" i="1" s="1"/>
  <c r="Y160" i="1" s="1"/>
  <c r="Z160" i="1" s="1"/>
  <c r="AA160" i="1" s="1"/>
  <c r="AB160" i="1" s="1"/>
  <c r="AC160" i="1" s="1"/>
  <c r="AD160" i="1" s="1"/>
  <c r="AE160" i="1" s="1"/>
  <c r="AF160" i="1" s="1"/>
  <c r="AH160" i="1" s="1"/>
  <c r="AI160" i="1" s="1"/>
  <c r="AJ160" i="1" s="1"/>
  <c r="AK160" i="1" s="1"/>
  <c r="AL160" i="1" s="1"/>
  <c r="AM160" i="1" s="1"/>
  <c r="AN160" i="1" s="1"/>
  <c r="AO160" i="1" s="1"/>
  <c r="AP160" i="1" s="1"/>
  <c r="AQ160" i="1" s="1"/>
  <c r="AR160" i="1" s="1"/>
  <c r="AS160" i="1" s="1"/>
  <c r="AU160" i="1" s="1"/>
  <c r="AV160" i="1" s="1"/>
  <c r="AW160" i="1" s="1"/>
  <c r="AX160" i="1" s="1"/>
  <c r="AY160" i="1" s="1"/>
  <c r="AZ160" i="1" s="1"/>
  <c r="BA160" i="1" s="1"/>
  <c r="BB160" i="1" s="1"/>
  <c r="BC160" i="1" s="1"/>
  <c r="BD160" i="1" s="1"/>
  <c r="BE160" i="1" s="1"/>
  <c r="BF160" i="1" s="1"/>
  <c r="BH160" i="1" s="1"/>
  <c r="BI160" i="1" s="1"/>
  <c r="BJ160" i="1" s="1"/>
  <c r="BK160" i="1" s="1"/>
  <c r="BL160" i="1" s="1"/>
  <c r="BM160" i="1" s="1"/>
  <c r="BN160" i="1" s="1"/>
  <c r="BO160" i="1" s="1"/>
  <c r="BP160" i="1" s="1"/>
  <c r="BQ160" i="1" s="1"/>
  <c r="BR160" i="1" s="1"/>
  <c r="BS160" i="1" s="1"/>
  <c r="BU160" i="1" s="1"/>
  <c r="BV160" i="1" s="1"/>
  <c r="BW160" i="1" s="1"/>
  <c r="BX160" i="1" s="1"/>
  <c r="BY160" i="1" s="1"/>
  <c r="BZ160" i="1" s="1"/>
  <c r="CA160" i="1" s="1"/>
  <c r="CB160" i="1" s="1"/>
  <c r="CC160" i="1" s="1"/>
  <c r="CD160" i="1" s="1"/>
  <c r="CE160" i="1" s="1"/>
  <c r="CF160" i="1" s="1"/>
  <c r="V217" i="1" l="1"/>
  <c r="W217" i="1" s="1"/>
  <c r="X217" i="1" s="1"/>
  <c r="Y217" i="1" s="1"/>
  <c r="Z217" i="1" s="1"/>
  <c r="AA217" i="1" s="1"/>
  <c r="AB217" i="1" s="1"/>
  <c r="AC217" i="1" s="1"/>
  <c r="AD217" i="1" s="1"/>
  <c r="AE217" i="1" s="1"/>
  <c r="AF217" i="1" s="1"/>
  <c r="AG217" i="1" s="1"/>
  <c r="AH217" i="1" s="1"/>
  <c r="AI217" i="1" s="1"/>
  <c r="AJ217" i="1" s="1"/>
  <c r="AK217" i="1" s="1"/>
  <c r="AL217" i="1" s="1"/>
  <c r="AM217" i="1" s="1"/>
  <c r="AN217" i="1" s="1"/>
  <c r="AO217" i="1" s="1"/>
  <c r="AP217" i="1" s="1"/>
  <c r="AQ217" i="1" s="1"/>
  <c r="AR217" i="1" s="1"/>
  <c r="AS217" i="1" s="1"/>
  <c r="AT217" i="1" s="1"/>
  <c r="AU217" i="1" s="1"/>
  <c r="CE54" i="1"/>
  <c r="BR54" i="1"/>
  <c r="BF54" i="1"/>
  <c r="AU54" i="1"/>
  <c r="AV54" i="1"/>
  <c r="BP54" i="1"/>
  <c r="CC54" i="1"/>
  <c r="CF54" i="1"/>
  <c r="AW54" i="1"/>
  <c r="AX54" i="1"/>
  <c r="BW54" i="1"/>
  <c r="AZ54" i="1"/>
  <c r="BC54" i="1"/>
  <c r="BQ54" i="1"/>
  <c r="BE54" i="1"/>
  <c r="BU54" i="1"/>
  <c r="BS54" i="1"/>
  <c r="BD54" i="1"/>
  <c r="BV54" i="1"/>
  <c r="AY54" i="1"/>
  <c r="BX54" i="1"/>
  <c r="BY54" i="1"/>
  <c r="CA54" i="1"/>
  <c r="CB54" i="1"/>
  <c r="BZ54" i="1"/>
  <c r="BB54" i="1"/>
  <c r="BA54" i="1"/>
  <c r="BG54" i="1"/>
  <c r="BI54" i="1"/>
  <c r="BJ54" i="1"/>
  <c r="AT54" i="1"/>
  <c r="CD54" i="1"/>
  <c r="BK54" i="1"/>
  <c r="BL54" i="1"/>
  <c r="BM54" i="1"/>
  <c r="BN54" i="1"/>
  <c r="BO54" i="1"/>
  <c r="BH54" i="1"/>
  <c r="AU277" i="1"/>
  <c r="AV277" i="1"/>
  <c r="AW277" i="1"/>
  <c r="AX277" i="1"/>
  <c r="AY277" i="1"/>
  <c r="AZ277" i="1"/>
  <c r="BA277" i="1"/>
  <c r="BB277" i="1"/>
  <c r="BC277" i="1"/>
  <c r="BD277" i="1"/>
  <c r="BE277" i="1"/>
  <c r="BF277" i="1"/>
  <c r="BH277" i="1"/>
  <c r="BI277" i="1"/>
  <c r="BJ277" i="1"/>
  <c r="BK277" i="1"/>
  <c r="BL277" i="1"/>
  <c r="BM277" i="1"/>
  <c r="BN277" i="1"/>
  <c r="BO277" i="1"/>
  <c r="BP277" i="1"/>
  <c r="BQ277" i="1"/>
  <c r="BR277" i="1"/>
  <c r="BS277" i="1"/>
  <c r="BU277" i="1"/>
  <c r="BV277" i="1"/>
  <c r="BW277" i="1"/>
  <c r="BX277" i="1"/>
  <c r="BY277" i="1"/>
  <c r="BZ277" i="1"/>
  <c r="CA277" i="1"/>
  <c r="CB277" i="1"/>
  <c r="CC277" i="1"/>
  <c r="CD277" i="1"/>
  <c r="CE277" i="1"/>
  <c r="CF277" i="1"/>
  <c r="AS277" i="1"/>
  <c r="CE55" i="1" l="1"/>
  <c r="BX55" i="1"/>
  <c r="CD55" i="1"/>
  <c r="BW55" i="1"/>
  <c r="BZ55" i="1"/>
  <c r="BU55" i="1"/>
  <c r="CC55" i="1"/>
  <c r="BY55" i="1"/>
  <c r="CB55" i="1"/>
  <c r="BT277" i="1"/>
  <c r="CF55" i="1"/>
  <c r="CG277" i="1"/>
  <c r="CA55" i="1"/>
  <c r="BG277" i="1"/>
  <c r="AV217" i="1"/>
  <c r="AW217" i="1" s="1"/>
  <c r="AX217" i="1" s="1"/>
  <c r="AY217" i="1" s="1"/>
  <c r="AZ217" i="1" s="1"/>
  <c r="BA217" i="1" s="1"/>
  <c r="BB217" i="1" s="1"/>
  <c r="BC217" i="1" s="1"/>
  <c r="BD217" i="1" s="1"/>
  <c r="BE217" i="1" s="1"/>
  <c r="BF217" i="1" s="1"/>
  <c r="BG217" i="1" s="1"/>
  <c r="BH217" i="1" s="1"/>
  <c r="BI217" i="1" s="1"/>
  <c r="BJ217" i="1" s="1"/>
  <c r="BK217" i="1" l="1"/>
  <c r="BL217" i="1" l="1"/>
  <c r="BM217" i="1" l="1"/>
  <c r="BN217" i="1" l="1"/>
  <c r="BO217" i="1" l="1"/>
  <c r="BP217" i="1" l="1"/>
  <c r="BQ217" i="1" l="1"/>
  <c r="BR217" i="1" s="1"/>
  <c r="BS217" i="1" s="1"/>
  <c r="BT217" i="1" s="1"/>
  <c r="BU217" i="1" s="1"/>
  <c r="BV217" i="1" s="1"/>
  <c r="BW217" i="1" s="1"/>
  <c r="BX217" i="1" s="1"/>
  <c r="BY217" i="1" s="1"/>
  <c r="BZ217" i="1" l="1"/>
  <c r="CA217" i="1" l="1"/>
  <c r="CB217" i="1" l="1"/>
  <c r="CC217" i="1" l="1"/>
  <c r="CD217" i="1" l="1"/>
  <c r="CE217" i="1" l="1"/>
  <c r="CF217" i="1" l="1"/>
  <c r="CG217" i="1" s="1"/>
  <c r="C221" i="1" l="1"/>
  <c r="C201" i="1"/>
  <c r="V53" i="1"/>
  <c r="AI53" i="1"/>
  <c r="AI54" i="1" s="1"/>
  <c r="AJ53" i="1"/>
  <c r="AK53" i="1"/>
  <c r="AL53" i="1"/>
  <c r="AM53" i="1"/>
  <c r="AN53" i="1"/>
  <c r="AO53" i="1"/>
  <c r="AP53" i="1"/>
  <c r="AQ53" i="1"/>
  <c r="AR53" i="1"/>
  <c r="AG53" i="1"/>
  <c r="AB53" i="1"/>
  <c r="AC53" i="1"/>
  <c r="AD53" i="1"/>
  <c r="AE53" i="1"/>
  <c r="AF53" i="1"/>
  <c r="AA53" i="1"/>
  <c r="Z53" i="1"/>
  <c r="Y53" i="1"/>
  <c r="X53" i="1"/>
  <c r="W53" i="1"/>
  <c r="AT93" i="1"/>
  <c r="AU93" i="1"/>
  <c r="AV93" i="1"/>
  <c r="AW93" i="1"/>
  <c r="AX93" i="1"/>
  <c r="AY93" i="1"/>
  <c r="AZ93" i="1"/>
  <c r="BA93" i="1"/>
  <c r="BB93" i="1"/>
  <c r="BC93" i="1"/>
  <c r="BD93" i="1"/>
  <c r="BE93" i="1"/>
  <c r="BF93" i="1"/>
  <c r="BG93" i="1"/>
  <c r="BH93" i="1"/>
  <c r="BI93" i="1"/>
  <c r="BJ93" i="1"/>
  <c r="BK93" i="1"/>
  <c r="BL93" i="1"/>
  <c r="BM93" i="1"/>
  <c r="BN93" i="1"/>
  <c r="BO93" i="1"/>
  <c r="BP93" i="1"/>
  <c r="BQ93" i="1"/>
  <c r="BR93" i="1"/>
  <c r="BS93" i="1"/>
  <c r="BT93" i="1"/>
  <c r="BU93" i="1"/>
  <c r="BV93" i="1"/>
  <c r="BW93" i="1"/>
  <c r="BX93" i="1"/>
  <c r="BY93" i="1"/>
  <c r="BZ93" i="1"/>
  <c r="CA93" i="1"/>
  <c r="CB93" i="1"/>
  <c r="CC93" i="1"/>
  <c r="CD93" i="1"/>
  <c r="CE93" i="1"/>
  <c r="CF93" i="1"/>
  <c r="CG93" i="1"/>
  <c r="AS148" i="1"/>
  <c r="U153" i="1"/>
  <c r="V153" i="1" s="1"/>
  <c r="W153" i="1" s="1"/>
  <c r="X153" i="1" s="1"/>
  <c r="Y153" i="1" s="1"/>
  <c r="Z153" i="1" s="1"/>
  <c r="AA153" i="1" s="1"/>
  <c r="AB153" i="1" s="1"/>
  <c r="AC153" i="1" s="1"/>
  <c r="AD153" i="1" s="1"/>
  <c r="AE153" i="1" s="1"/>
  <c r="AF153" i="1" s="1"/>
  <c r="U167" i="1"/>
  <c r="V167" i="1" s="1"/>
  <c r="W167" i="1" s="1"/>
  <c r="X167" i="1" s="1"/>
  <c r="Y167" i="1" s="1"/>
  <c r="Z167" i="1" s="1"/>
  <c r="AA167" i="1" s="1"/>
  <c r="AB167" i="1" s="1"/>
  <c r="AC167" i="1" s="1"/>
  <c r="AD167" i="1" s="1"/>
  <c r="AE167" i="1" s="1"/>
  <c r="AF167" i="1" s="1"/>
  <c r="AH167" i="1" s="1"/>
  <c r="AI167" i="1" s="1"/>
  <c r="AJ167" i="1" s="1"/>
  <c r="AK167" i="1" s="1"/>
  <c r="AL167" i="1" s="1"/>
  <c r="AM167" i="1" s="1"/>
  <c r="AN167" i="1" s="1"/>
  <c r="AO167" i="1" s="1"/>
  <c r="AP167" i="1" s="1"/>
  <c r="AQ167" i="1" s="1"/>
  <c r="AR167" i="1" s="1"/>
  <c r="AS167" i="1" s="1"/>
  <c r="AU167" i="1" s="1"/>
  <c r="AV167" i="1" s="1"/>
  <c r="AW167" i="1" s="1"/>
  <c r="AX167" i="1" s="1"/>
  <c r="AY167" i="1" s="1"/>
  <c r="AZ167" i="1" s="1"/>
  <c r="BA167" i="1" s="1"/>
  <c r="BB167" i="1" s="1"/>
  <c r="BC167" i="1" s="1"/>
  <c r="BD167" i="1" s="1"/>
  <c r="BE167" i="1" s="1"/>
  <c r="BF167" i="1" s="1"/>
  <c r="BH167" i="1" s="1"/>
  <c r="BI167" i="1" s="1"/>
  <c r="BJ167" i="1" s="1"/>
  <c r="BK167" i="1" s="1"/>
  <c r="BL167" i="1" s="1"/>
  <c r="BM167" i="1" s="1"/>
  <c r="BN167" i="1" s="1"/>
  <c r="BO167" i="1" s="1"/>
  <c r="BP167" i="1" s="1"/>
  <c r="BQ167" i="1" s="1"/>
  <c r="BR167" i="1" s="1"/>
  <c r="BS167" i="1" s="1"/>
  <c r="BU167" i="1" s="1"/>
  <c r="BV167" i="1" s="1"/>
  <c r="BW167" i="1" s="1"/>
  <c r="BX167" i="1" s="1"/>
  <c r="BY167" i="1" s="1"/>
  <c r="BZ167" i="1" s="1"/>
  <c r="CA167" i="1" s="1"/>
  <c r="CB167" i="1" s="1"/>
  <c r="CC167" i="1" s="1"/>
  <c r="CD167" i="1" s="1"/>
  <c r="CE167" i="1" s="1"/>
  <c r="CF167" i="1" s="1"/>
  <c r="U162" i="1"/>
  <c r="V162" i="1" s="1"/>
  <c r="W162" i="1" s="1"/>
  <c r="X162" i="1" s="1"/>
  <c r="Y162" i="1" s="1"/>
  <c r="Z162" i="1" s="1"/>
  <c r="AA162" i="1" s="1"/>
  <c r="AB162" i="1" s="1"/>
  <c r="AC162" i="1" s="1"/>
  <c r="AD162" i="1" s="1"/>
  <c r="AE162" i="1" s="1"/>
  <c r="AF162" i="1" s="1"/>
  <c r="AH162" i="1" s="1"/>
  <c r="AI162" i="1" s="1"/>
  <c r="AJ162" i="1" s="1"/>
  <c r="AK162" i="1" s="1"/>
  <c r="AL162" i="1" s="1"/>
  <c r="AM162" i="1" s="1"/>
  <c r="AN162" i="1" s="1"/>
  <c r="AO162" i="1" s="1"/>
  <c r="AP162" i="1" s="1"/>
  <c r="AQ162" i="1" s="1"/>
  <c r="AR162" i="1" s="1"/>
  <c r="AS162" i="1" s="1"/>
  <c r="AU162" i="1" s="1"/>
  <c r="AV162" i="1" s="1"/>
  <c r="AW162" i="1" s="1"/>
  <c r="AX162" i="1" s="1"/>
  <c r="AY162" i="1" s="1"/>
  <c r="AZ162" i="1" s="1"/>
  <c r="BA162" i="1" s="1"/>
  <c r="BB162" i="1" s="1"/>
  <c r="BC162" i="1" s="1"/>
  <c r="BD162" i="1" s="1"/>
  <c r="BE162" i="1" s="1"/>
  <c r="BF162" i="1" s="1"/>
  <c r="BH162" i="1" s="1"/>
  <c r="BI162" i="1" s="1"/>
  <c r="BJ162" i="1" s="1"/>
  <c r="BK162" i="1" s="1"/>
  <c r="BL162" i="1" s="1"/>
  <c r="BM162" i="1" s="1"/>
  <c r="BN162" i="1" s="1"/>
  <c r="BO162" i="1" s="1"/>
  <c r="BP162" i="1" s="1"/>
  <c r="BQ162" i="1" s="1"/>
  <c r="BR162" i="1" s="1"/>
  <c r="BS162" i="1" s="1"/>
  <c r="BU162" i="1" s="1"/>
  <c r="BV162" i="1" s="1"/>
  <c r="BW162" i="1" s="1"/>
  <c r="BX162" i="1" s="1"/>
  <c r="BY162" i="1" s="1"/>
  <c r="BZ162" i="1" s="1"/>
  <c r="CA162" i="1" s="1"/>
  <c r="CB162" i="1" s="1"/>
  <c r="CC162" i="1" s="1"/>
  <c r="CD162" i="1" s="1"/>
  <c r="CE162" i="1" s="1"/>
  <c r="CF162" i="1" s="1"/>
  <c r="U166" i="1"/>
  <c r="V166" i="1" s="1"/>
  <c r="W166" i="1" s="1"/>
  <c r="X166" i="1" s="1"/>
  <c r="Y166" i="1" s="1"/>
  <c r="Z166" i="1" s="1"/>
  <c r="AA166" i="1" s="1"/>
  <c r="AB166" i="1" s="1"/>
  <c r="AC166" i="1" s="1"/>
  <c r="AD166" i="1" s="1"/>
  <c r="AE166" i="1" s="1"/>
  <c r="AF166" i="1" s="1"/>
  <c r="AH166" i="1" s="1"/>
  <c r="AI166" i="1" s="1"/>
  <c r="AJ166" i="1" s="1"/>
  <c r="AK166" i="1" s="1"/>
  <c r="AL166" i="1" s="1"/>
  <c r="AM166" i="1" s="1"/>
  <c r="AN166" i="1" s="1"/>
  <c r="AO166" i="1" s="1"/>
  <c r="AP166" i="1" s="1"/>
  <c r="AQ166" i="1" s="1"/>
  <c r="AR166" i="1" s="1"/>
  <c r="AS166" i="1" s="1"/>
  <c r="AU166" i="1" s="1"/>
  <c r="AV166" i="1" s="1"/>
  <c r="AW166" i="1" s="1"/>
  <c r="AX166" i="1" s="1"/>
  <c r="AY166" i="1" s="1"/>
  <c r="AZ166" i="1" s="1"/>
  <c r="BA166" i="1" s="1"/>
  <c r="BB166" i="1" s="1"/>
  <c r="BC166" i="1" s="1"/>
  <c r="BD166" i="1" s="1"/>
  <c r="BE166" i="1" s="1"/>
  <c r="BF166" i="1" s="1"/>
  <c r="BH166" i="1" s="1"/>
  <c r="BI166" i="1" s="1"/>
  <c r="BJ166" i="1" s="1"/>
  <c r="BK166" i="1" s="1"/>
  <c r="BL166" i="1" s="1"/>
  <c r="BM166" i="1" s="1"/>
  <c r="BN166" i="1" s="1"/>
  <c r="BO166" i="1" s="1"/>
  <c r="BP166" i="1" s="1"/>
  <c r="BQ166" i="1" s="1"/>
  <c r="BR166" i="1" s="1"/>
  <c r="BS166" i="1" s="1"/>
  <c r="BU166" i="1" s="1"/>
  <c r="BV166" i="1" s="1"/>
  <c r="BW166" i="1" s="1"/>
  <c r="BX166" i="1" s="1"/>
  <c r="BY166" i="1" s="1"/>
  <c r="BZ166" i="1" s="1"/>
  <c r="CA166" i="1" s="1"/>
  <c r="CB166" i="1" s="1"/>
  <c r="CC166" i="1" s="1"/>
  <c r="CD166" i="1" s="1"/>
  <c r="CE166" i="1" s="1"/>
  <c r="CF166" i="1" s="1"/>
  <c r="U168" i="1"/>
  <c r="V168" i="1" s="1"/>
  <c r="W168" i="1" s="1"/>
  <c r="X168" i="1" s="1"/>
  <c r="Y168" i="1" s="1"/>
  <c r="Z168" i="1" s="1"/>
  <c r="AA168" i="1" s="1"/>
  <c r="AB168" i="1" s="1"/>
  <c r="AC168" i="1" s="1"/>
  <c r="AD168" i="1" s="1"/>
  <c r="AE168" i="1" s="1"/>
  <c r="AF168" i="1" s="1"/>
  <c r="AH168" i="1" s="1"/>
  <c r="AI168" i="1" s="1"/>
  <c r="AJ168" i="1" s="1"/>
  <c r="AK168" i="1" s="1"/>
  <c r="AL168" i="1" s="1"/>
  <c r="AM168" i="1" s="1"/>
  <c r="AN168" i="1" s="1"/>
  <c r="AO168" i="1" s="1"/>
  <c r="AP168" i="1" s="1"/>
  <c r="AQ168" i="1" s="1"/>
  <c r="AR168" i="1" s="1"/>
  <c r="AS168" i="1" s="1"/>
  <c r="AU168" i="1" s="1"/>
  <c r="AV168" i="1" s="1"/>
  <c r="AW168" i="1" s="1"/>
  <c r="AX168" i="1" s="1"/>
  <c r="AY168" i="1" s="1"/>
  <c r="AZ168" i="1" s="1"/>
  <c r="BA168" i="1" s="1"/>
  <c r="BB168" i="1" s="1"/>
  <c r="BC168" i="1" s="1"/>
  <c r="BD168" i="1" s="1"/>
  <c r="BE168" i="1" s="1"/>
  <c r="BF168" i="1" s="1"/>
  <c r="BH168" i="1" s="1"/>
  <c r="BI168" i="1" s="1"/>
  <c r="BJ168" i="1" s="1"/>
  <c r="BK168" i="1" s="1"/>
  <c r="BL168" i="1" s="1"/>
  <c r="BM168" i="1" s="1"/>
  <c r="BN168" i="1" s="1"/>
  <c r="BO168" i="1" s="1"/>
  <c r="BP168" i="1" s="1"/>
  <c r="BQ168" i="1" s="1"/>
  <c r="BR168" i="1" s="1"/>
  <c r="BS168" i="1" s="1"/>
  <c r="BU168" i="1" s="1"/>
  <c r="BV168" i="1" s="1"/>
  <c r="BW168" i="1" s="1"/>
  <c r="BX168" i="1" s="1"/>
  <c r="BY168" i="1" s="1"/>
  <c r="BZ168" i="1" s="1"/>
  <c r="CA168" i="1" s="1"/>
  <c r="CB168" i="1" s="1"/>
  <c r="CC168" i="1" s="1"/>
  <c r="CD168" i="1" s="1"/>
  <c r="CE168" i="1" s="1"/>
  <c r="CF168" i="1" s="1"/>
  <c r="U163" i="1"/>
  <c r="V163" i="1" s="1"/>
  <c r="W163" i="1" s="1"/>
  <c r="X163" i="1" s="1"/>
  <c r="Y163" i="1" s="1"/>
  <c r="Z163" i="1" s="1"/>
  <c r="AA163" i="1" s="1"/>
  <c r="AB163" i="1" s="1"/>
  <c r="AC163" i="1" s="1"/>
  <c r="AD163" i="1" s="1"/>
  <c r="AE163" i="1" s="1"/>
  <c r="AF163" i="1" s="1"/>
  <c r="AH163" i="1" s="1"/>
  <c r="AI163" i="1" s="1"/>
  <c r="AJ163" i="1" s="1"/>
  <c r="AK163" i="1" s="1"/>
  <c r="AL163" i="1" s="1"/>
  <c r="AM163" i="1" s="1"/>
  <c r="AN163" i="1" s="1"/>
  <c r="AO163" i="1" s="1"/>
  <c r="AP163" i="1" s="1"/>
  <c r="AQ163" i="1" s="1"/>
  <c r="AR163" i="1" s="1"/>
  <c r="AS163" i="1" s="1"/>
  <c r="AU163" i="1" s="1"/>
  <c r="AV163" i="1" s="1"/>
  <c r="AW163" i="1" s="1"/>
  <c r="AX163" i="1" s="1"/>
  <c r="AY163" i="1" s="1"/>
  <c r="AZ163" i="1" s="1"/>
  <c r="BA163" i="1" s="1"/>
  <c r="BB163" i="1" s="1"/>
  <c r="BC163" i="1" s="1"/>
  <c r="BD163" i="1" s="1"/>
  <c r="BE163" i="1" s="1"/>
  <c r="BF163" i="1" s="1"/>
  <c r="BH163" i="1" s="1"/>
  <c r="BI163" i="1" s="1"/>
  <c r="BJ163" i="1" s="1"/>
  <c r="BK163" i="1" s="1"/>
  <c r="BL163" i="1" s="1"/>
  <c r="BM163" i="1" s="1"/>
  <c r="BN163" i="1" s="1"/>
  <c r="BO163" i="1" s="1"/>
  <c r="BP163" i="1" s="1"/>
  <c r="BQ163" i="1" s="1"/>
  <c r="BR163" i="1" s="1"/>
  <c r="BS163" i="1" s="1"/>
  <c r="BU163" i="1" s="1"/>
  <c r="BV163" i="1" s="1"/>
  <c r="BW163" i="1" s="1"/>
  <c r="BX163" i="1" s="1"/>
  <c r="BY163" i="1" s="1"/>
  <c r="BZ163" i="1" s="1"/>
  <c r="CA163" i="1" s="1"/>
  <c r="CB163" i="1" s="1"/>
  <c r="CC163" i="1" s="1"/>
  <c r="CD163" i="1" s="1"/>
  <c r="CE163" i="1" s="1"/>
  <c r="CF163" i="1" s="1"/>
  <c r="U165" i="1"/>
  <c r="V165" i="1" s="1"/>
  <c r="W165" i="1" s="1"/>
  <c r="X165" i="1" s="1"/>
  <c r="Y165" i="1" s="1"/>
  <c r="Z165" i="1" s="1"/>
  <c r="AA165" i="1" s="1"/>
  <c r="AB165" i="1" s="1"/>
  <c r="AC165" i="1" s="1"/>
  <c r="AD165" i="1" s="1"/>
  <c r="AE165" i="1" s="1"/>
  <c r="AF165" i="1" s="1"/>
  <c r="AH165" i="1" s="1"/>
  <c r="AI165" i="1" s="1"/>
  <c r="AJ165" i="1" s="1"/>
  <c r="AK165" i="1" s="1"/>
  <c r="AL165" i="1" s="1"/>
  <c r="AM165" i="1" s="1"/>
  <c r="AN165" i="1" s="1"/>
  <c r="AO165" i="1" s="1"/>
  <c r="AP165" i="1" s="1"/>
  <c r="AQ165" i="1" s="1"/>
  <c r="AR165" i="1" s="1"/>
  <c r="AS165" i="1" s="1"/>
  <c r="AU165" i="1" s="1"/>
  <c r="AV165" i="1" s="1"/>
  <c r="AW165" i="1" s="1"/>
  <c r="AX165" i="1" s="1"/>
  <c r="AY165" i="1" s="1"/>
  <c r="AZ165" i="1" s="1"/>
  <c r="BA165" i="1" s="1"/>
  <c r="BB165" i="1" s="1"/>
  <c r="BC165" i="1" s="1"/>
  <c r="BD165" i="1" s="1"/>
  <c r="BE165" i="1" s="1"/>
  <c r="BF165" i="1" s="1"/>
  <c r="BH165" i="1" s="1"/>
  <c r="BI165" i="1" s="1"/>
  <c r="BJ165" i="1" s="1"/>
  <c r="BK165" i="1" s="1"/>
  <c r="BL165" i="1" s="1"/>
  <c r="BM165" i="1" s="1"/>
  <c r="BN165" i="1" s="1"/>
  <c r="BO165" i="1" s="1"/>
  <c r="BP165" i="1" s="1"/>
  <c r="BQ165" i="1" s="1"/>
  <c r="BR165" i="1" s="1"/>
  <c r="BS165" i="1" s="1"/>
  <c r="BU165" i="1" s="1"/>
  <c r="BV165" i="1" s="1"/>
  <c r="BW165" i="1" s="1"/>
  <c r="BX165" i="1" s="1"/>
  <c r="BY165" i="1" s="1"/>
  <c r="BZ165" i="1" s="1"/>
  <c r="CA165" i="1" s="1"/>
  <c r="CB165" i="1" s="1"/>
  <c r="CC165" i="1" s="1"/>
  <c r="CD165" i="1" s="1"/>
  <c r="CE165" i="1" s="1"/>
  <c r="CF165" i="1" s="1"/>
  <c r="AK54" i="1" l="1"/>
  <c r="AN54" i="1"/>
  <c r="U156" i="1"/>
  <c r="V156" i="1" s="1"/>
  <c r="W156" i="1" s="1"/>
  <c r="X156" i="1" s="1"/>
  <c r="Y156" i="1" s="1"/>
  <c r="Z156" i="1" s="1"/>
  <c r="AA156" i="1" s="1"/>
  <c r="AB156" i="1" s="1"/>
  <c r="AC156" i="1" s="1"/>
  <c r="AD156" i="1" s="1"/>
  <c r="AE156" i="1" s="1"/>
  <c r="AF156" i="1" s="1"/>
  <c r="AH156" i="1" s="1"/>
  <c r="AI156" i="1" s="1"/>
  <c r="AJ156" i="1" s="1"/>
  <c r="AK156" i="1" s="1"/>
  <c r="AL156" i="1" s="1"/>
  <c r="AM156" i="1" s="1"/>
  <c r="AN156" i="1" s="1"/>
  <c r="AO156" i="1" s="1"/>
  <c r="AP156" i="1" s="1"/>
  <c r="AQ156" i="1" s="1"/>
  <c r="AR156" i="1" s="1"/>
  <c r="AS156" i="1" s="1"/>
  <c r="AU156" i="1" s="1"/>
  <c r="AV156" i="1" s="1"/>
  <c r="AW156" i="1" s="1"/>
  <c r="AX156" i="1" s="1"/>
  <c r="AY156" i="1" s="1"/>
  <c r="AZ156" i="1" s="1"/>
  <c r="BA156" i="1" s="1"/>
  <c r="BB156" i="1" s="1"/>
  <c r="BC156" i="1" s="1"/>
  <c r="BD156" i="1" s="1"/>
  <c r="BE156" i="1" s="1"/>
  <c r="BF156" i="1" s="1"/>
  <c r="BH156" i="1" s="1"/>
  <c r="BI156" i="1" s="1"/>
  <c r="BJ156" i="1" s="1"/>
  <c r="BK156" i="1" s="1"/>
  <c r="BL156" i="1" s="1"/>
  <c r="BM156" i="1" s="1"/>
  <c r="BN156" i="1" s="1"/>
  <c r="BO156" i="1" s="1"/>
  <c r="BP156" i="1" s="1"/>
  <c r="BQ156" i="1" s="1"/>
  <c r="BR156" i="1" s="1"/>
  <c r="BS156" i="1" s="1"/>
  <c r="BU156" i="1" s="1"/>
  <c r="BV156" i="1" s="1"/>
  <c r="BW156" i="1" s="1"/>
  <c r="BX156" i="1" s="1"/>
  <c r="BY156" i="1" s="1"/>
  <c r="BZ156" i="1" s="1"/>
  <c r="CA156" i="1" s="1"/>
  <c r="CB156" i="1" s="1"/>
  <c r="CC156" i="1" s="1"/>
  <c r="CD156" i="1" s="1"/>
  <c r="CE156" i="1" s="1"/>
  <c r="CF156" i="1" s="1"/>
  <c r="U154" i="1"/>
  <c r="V154" i="1" s="1"/>
  <c r="W154" i="1" s="1"/>
  <c r="X154" i="1" s="1"/>
  <c r="Y154" i="1" s="1"/>
  <c r="Z154" i="1" s="1"/>
  <c r="AA154" i="1" s="1"/>
  <c r="AB154" i="1" s="1"/>
  <c r="AC154" i="1" s="1"/>
  <c r="AD154" i="1" s="1"/>
  <c r="AE154" i="1" s="1"/>
  <c r="AF154" i="1" s="1"/>
  <c r="AH154" i="1" s="1"/>
  <c r="AI154" i="1" s="1"/>
  <c r="AJ154" i="1" s="1"/>
  <c r="AK154" i="1" s="1"/>
  <c r="AL154" i="1" s="1"/>
  <c r="AM154" i="1" s="1"/>
  <c r="AN154" i="1" s="1"/>
  <c r="AO154" i="1" s="1"/>
  <c r="AP154" i="1" s="1"/>
  <c r="AQ154" i="1" s="1"/>
  <c r="AR154" i="1" s="1"/>
  <c r="AS154" i="1" s="1"/>
  <c r="AU154" i="1" s="1"/>
  <c r="AV154" i="1" s="1"/>
  <c r="AW154" i="1" s="1"/>
  <c r="AX154" i="1" s="1"/>
  <c r="AY154" i="1" s="1"/>
  <c r="AZ154" i="1" s="1"/>
  <c r="BA154" i="1" s="1"/>
  <c r="BB154" i="1" s="1"/>
  <c r="BC154" i="1" s="1"/>
  <c r="BD154" i="1" s="1"/>
  <c r="BE154" i="1" s="1"/>
  <c r="BF154" i="1" s="1"/>
  <c r="BH154" i="1" s="1"/>
  <c r="BI154" i="1" s="1"/>
  <c r="BJ154" i="1" s="1"/>
  <c r="BK154" i="1" s="1"/>
  <c r="BL154" i="1" s="1"/>
  <c r="BM154" i="1" s="1"/>
  <c r="BN154" i="1" s="1"/>
  <c r="BO154" i="1" s="1"/>
  <c r="BP154" i="1" s="1"/>
  <c r="BQ154" i="1" s="1"/>
  <c r="BR154" i="1" s="1"/>
  <c r="BS154" i="1" s="1"/>
  <c r="BU154" i="1" s="1"/>
  <c r="BV154" i="1" s="1"/>
  <c r="BW154" i="1" s="1"/>
  <c r="BX154" i="1" s="1"/>
  <c r="BY154" i="1" s="1"/>
  <c r="BZ154" i="1" s="1"/>
  <c r="CA154" i="1" s="1"/>
  <c r="CB154" i="1" s="1"/>
  <c r="CC154" i="1" s="1"/>
  <c r="CD154" i="1" s="1"/>
  <c r="CE154" i="1" s="1"/>
  <c r="CF154" i="1" s="1"/>
  <c r="AA54" i="1"/>
  <c r="AO54" i="1"/>
  <c r="AP54" i="1"/>
  <c r="AE54" i="1"/>
  <c r="AM54" i="1"/>
  <c r="AQ54" i="1"/>
  <c r="Y54" i="1"/>
  <c r="X54" i="1"/>
  <c r="W54" i="1"/>
  <c r="AF54" i="1"/>
  <c r="AD54" i="1"/>
  <c r="AB54" i="1"/>
  <c r="C228" i="1"/>
  <c r="D228" i="1" s="1"/>
  <c r="S228" i="1" s="1"/>
  <c r="T228" i="1" s="1"/>
  <c r="U228" i="1" s="1"/>
  <c r="V228" i="1" s="1"/>
  <c r="W228" i="1" s="1"/>
  <c r="X228" i="1" s="1"/>
  <c r="Y228" i="1" s="1"/>
  <c r="Z228" i="1" s="1"/>
  <c r="AA228" i="1" s="1"/>
  <c r="AB228" i="1" s="1"/>
  <c r="AC228" i="1" s="1"/>
  <c r="AD228" i="1" s="1"/>
  <c r="AE228" i="1" s="1"/>
  <c r="AF228" i="1" s="1"/>
  <c r="AG228" i="1" s="1"/>
  <c r="AH228" i="1" s="1"/>
  <c r="AI228" i="1" s="1"/>
  <c r="AJ228" i="1" s="1"/>
  <c r="AK228" i="1" s="1"/>
  <c r="AL228" i="1" s="1"/>
  <c r="AM228" i="1" s="1"/>
  <c r="AN228" i="1" s="1"/>
  <c r="AO228" i="1" s="1"/>
  <c r="AP228" i="1" s="1"/>
  <c r="AQ228" i="1" s="1"/>
  <c r="AR228" i="1" s="1"/>
  <c r="U169" i="1"/>
  <c r="V169" i="1" s="1"/>
  <c r="W169" i="1" s="1"/>
  <c r="X169" i="1" s="1"/>
  <c r="Y169" i="1" s="1"/>
  <c r="Z169" i="1" s="1"/>
  <c r="AA169" i="1" s="1"/>
  <c r="AB169" i="1" s="1"/>
  <c r="AC169" i="1" s="1"/>
  <c r="AD169" i="1" s="1"/>
  <c r="AE169" i="1" s="1"/>
  <c r="AF169" i="1" s="1"/>
  <c r="AH169" i="1" s="1"/>
  <c r="AI169" i="1" s="1"/>
  <c r="AJ169" i="1" s="1"/>
  <c r="AK169" i="1" s="1"/>
  <c r="AL169" i="1" s="1"/>
  <c r="AM169" i="1" s="1"/>
  <c r="AN169" i="1" s="1"/>
  <c r="AO169" i="1" s="1"/>
  <c r="AP169" i="1" s="1"/>
  <c r="AQ169" i="1" s="1"/>
  <c r="AR169" i="1" s="1"/>
  <c r="AS169" i="1" s="1"/>
  <c r="AU169" i="1" s="1"/>
  <c r="AV169" i="1" s="1"/>
  <c r="AW169" i="1" s="1"/>
  <c r="AX169" i="1" s="1"/>
  <c r="AY169" i="1" s="1"/>
  <c r="AZ169" i="1" s="1"/>
  <c r="BA169" i="1" s="1"/>
  <c r="BB169" i="1" s="1"/>
  <c r="BC169" i="1" s="1"/>
  <c r="BD169" i="1" s="1"/>
  <c r="BE169" i="1" s="1"/>
  <c r="BF169" i="1" s="1"/>
  <c r="BH169" i="1" s="1"/>
  <c r="BI169" i="1" s="1"/>
  <c r="BJ169" i="1" s="1"/>
  <c r="BK169" i="1" s="1"/>
  <c r="BL169" i="1" s="1"/>
  <c r="BM169" i="1" s="1"/>
  <c r="BN169" i="1" s="1"/>
  <c r="BO169" i="1" s="1"/>
  <c r="BP169" i="1" s="1"/>
  <c r="BQ169" i="1" s="1"/>
  <c r="BR169" i="1" s="1"/>
  <c r="BS169" i="1" s="1"/>
  <c r="BU169" i="1" s="1"/>
  <c r="BV169" i="1" s="1"/>
  <c r="BW169" i="1" s="1"/>
  <c r="BX169" i="1" s="1"/>
  <c r="BY169" i="1" s="1"/>
  <c r="BZ169" i="1" s="1"/>
  <c r="CA169" i="1" s="1"/>
  <c r="CB169" i="1" s="1"/>
  <c r="CC169" i="1" s="1"/>
  <c r="CD169" i="1" s="1"/>
  <c r="CE169" i="1" s="1"/>
  <c r="CF169" i="1" s="1"/>
  <c r="AC54" i="1"/>
  <c r="C213" i="1"/>
  <c r="D213" i="1" s="1"/>
  <c r="S213" i="1" s="1"/>
  <c r="T213" i="1" s="1"/>
  <c r="U152" i="1"/>
  <c r="V152" i="1" s="1"/>
  <c r="C220" i="1"/>
  <c r="D220" i="1" s="1"/>
  <c r="S220" i="1" s="1"/>
  <c r="T220" i="1" s="1"/>
  <c r="U220" i="1" s="1"/>
  <c r="V220" i="1" s="1"/>
  <c r="W220" i="1" s="1"/>
  <c r="X220" i="1" s="1"/>
  <c r="Y220" i="1" s="1"/>
  <c r="Z220" i="1" s="1"/>
  <c r="AA220" i="1" s="1"/>
  <c r="AB220" i="1" s="1"/>
  <c r="AC220" i="1" s="1"/>
  <c r="AD220" i="1" s="1"/>
  <c r="AE220" i="1" s="1"/>
  <c r="AF220" i="1" s="1"/>
  <c r="AG220" i="1" s="1"/>
  <c r="AH220" i="1" s="1"/>
  <c r="AI220" i="1" s="1"/>
  <c r="AJ220" i="1" s="1"/>
  <c r="AK220" i="1" s="1"/>
  <c r="AL220" i="1" s="1"/>
  <c r="AM220" i="1" s="1"/>
  <c r="AN220" i="1" s="1"/>
  <c r="AO220" i="1" s="1"/>
  <c r="AP220" i="1" s="1"/>
  <c r="AQ220" i="1" s="1"/>
  <c r="AR220" i="1" s="1"/>
  <c r="U159" i="1"/>
  <c r="V159" i="1" s="1"/>
  <c r="W159" i="1" s="1"/>
  <c r="X159" i="1" s="1"/>
  <c r="Y159" i="1" s="1"/>
  <c r="Z159" i="1" s="1"/>
  <c r="AA159" i="1" s="1"/>
  <c r="AB159" i="1" s="1"/>
  <c r="AC159" i="1" s="1"/>
  <c r="AD159" i="1" s="1"/>
  <c r="AE159" i="1" s="1"/>
  <c r="AF159" i="1" s="1"/>
  <c r="AH159" i="1" s="1"/>
  <c r="AI159" i="1" s="1"/>
  <c r="AJ159" i="1" s="1"/>
  <c r="AK159" i="1" s="1"/>
  <c r="AL159" i="1" s="1"/>
  <c r="AM159" i="1" s="1"/>
  <c r="AN159" i="1" s="1"/>
  <c r="AO159" i="1" s="1"/>
  <c r="AP159" i="1" s="1"/>
  <c r="AQ159" i="1" s="1"/>
  <c r="AR159" i="1" s="1"/>
  <c r="AS159" i="1" s="1"/>
  <c r="AU159" i="1" s="1"/>
  <c r="AV159" i="1" s="1"/>
  <c r="AW159" i="1" s="1"/>
  <c r="AX159" i="1" s="1"/>
  <c r="AY159" i="1" s="1"/>
  <c r="AZ159" i="1" s="1"/>
  <c r="BA159" i="1" s="1"/>
  <c r="BB159" i="1" s="1"/>
  <c r="BC159" i="1" s="1"/>
  <c r="BD159" i="1" s="1"/>
  <c r="BE159" i="1" s="1"/>
  <c r="BF159" i="1" s="1"/>
  <c r="BH159" i="1" s="1"/>
  <c r="BI159" i="1" s="1"/>
  <c r="BJ159" i="1" s="1"/>
  <c r="BK159" i="1" s="1"/>
  <c r="BL159" i="1" s="1"/>
  <c r="BM159" i="1" s="1"/>
  <c r="BN159" i="1" s="1"/>
  <c r="BO159" i="1" s="1"/>
  <c r="BP159" i="1" s="1"/>
  <c r="BQ159" i="1" s="1"/>
  <c r="BR159" i="1" s="1"/>
  <c r="BS159" i="1" s="1"/>
  <c r="BU159" i="1" s="1"/>
  <c r="BV159" i="1" s="1"/>
  <c r="BW159" i="1" s="1"/>
  <c r="BX159" i="1" s="1"/>
  <c r="BY159" i="1" s="1"/>
  <c r="BZ159" i="1" s="1"/>
  <c r="CA159" i="1" s="1"/>
  <c r="CB159" i="1" s="1"/>
  <c r="CC159" i="1" s="1"/>
  <c r="CD159" i="1" s="1"/>
  <c r="CE159" i="1" s="1"/>
  <c r="CF159" i="1" s="1"/>
  <c r="C219" i="1"/>
  <c r="D219" i="1" s="1"/>
  <c r="S219" i="1" s="1"/>
  <c r="T219" i="1" s="1"/>
  <c r="U219" i="1" s="1"/>
  <c r="V219" i="1" s="1"/>
  <c r="W219" i="1" s="1"/>
  <c r="X219" i="1" s="1"/>
  <c r="Y219" i="1" s="1"/>
  <c r="Z219" i="1" s="1"/>
  <c r="AA219" i="1" s="1"/>
  <c r="AB219" i="1" s="1"/>
  <c r="AC219" i="1" s="1"/>
  <c r="AD219" i="1" s="1"/>
  <c r="AE219" i="1" s="1"/>
  <c r="AF219" i="1" s="1"/>
  <c r="AG219" i="1" s="1"/>
  <c r="AH219" i="1" s="1"/>
  <c r="AI219" i="1" s="1"/>
  <c r="AJ219" i="1" s="1"/>
  <c r="AK219" i="1" s="1"/>
  <c r="AL219" i="1" s="1"/>
  <c r="AM219" i="1" s="1"/>
  <c r="AN219" i="1" s="1"/>
  <c r="AO219" i="1" s="1"/>
  <c r="AP219" i="1" s="1"/>
  <c r="AQ219" i="1" s="1"/>
  <c r="AR219" i="1" s="1"/>
  <c r="U158" i="1"/>
  <c r="V158" i="1" s="1"/>
  <c r="W158" i="1" s="1"/>
  <c r="X158" i="1" s="1"/>
  <c r="Y158" i="1" s="1"/>
  <c r="Z158" i="1" s="1"/>
  <c r="AA158" i="1" s="1"/>
  <c r="AB158" i="1" s="1"/>
  <c r="AC158" i="1" s="1"/>
  <c r="AD158" i="1" s="1"/>
  <c r="AE158" i="1" s="1"/>
  <c r="AF158" i="1" s="1"/>
  <c r="AH158" i="1" s="1"/>
  <c r="AI158" i="1" s="1"/>
  <c r="AJ158" i="1" s="1"/>
  <c r="AK158" i="1" s="1"/>
  <c r="AL158" i="1" s="1"/>
  <c r="AM158" i="1" s="1"/>
  <c r="AN158" i="1" s="1"/>
  <c r="AO158" i="1" s="1"/>
  <c r="AP158" i="1" s="1"/>
  <c r="AQ158" i="1" s="1"/>
  <c r="AR158" i="1" s="1"/>
  <c r="AS158" i="1" s="1"/>
  <c r="AU158" i="1" s="1"/>
  <c r="AV158" i="1" s="1"/>
  <c r="AW158" i="1" s="1"/>
  <c r="AX158" i="1" s="1"/>
  <c r="AY158" i="1" s="1"/>
  <c r="AZ158" i="1" s="1"/>
  <c r="BA158" i="1" s="1"/>
  <c r="BB158" i="1" s="1"/>
  <c r="BC158" i="1" s="1"/>
  <c r="BD158" i="1" s="1"/>
  <c r="BE158" i="1" s="1"/>
  <c r="BF158" i="1" s="1"/>
  <c r="BH158" i="1" s="1"/>
  <c r="BI158" i="1" s="1"/>
  <c r="BJ158" i="1" s="1"/>
  <c r="BK158" i="1" s="1"/>
  <c r="BL158" i="1" s="1"/>
  <c r="BM158" i="1" s="1"/>
  <c r="BN158" i="1" s="1"/>
  <c r="BO158" i="1" s="1"/>
  <c r="BP158" i="1" s="1"/>
  <c r="BQ158" i="1" s="1"/>
  <c r="BR158" i="1" s="1"/>
  <c r="BS158" i="1" s="1"/>
  <c r="BU158" i="1" s="1"/>
  <c r="BV158" i="1" s="1"/>
  <c r="BW158" i="1" s="1"/>
  <c r="BX158" i="1" s="1"/>
  <c r="BY158" i="1" s="1"/>
  <c r="BZ158" i="1" s="1"/>
  <c r="CA158" i="1" s="1"/>
  <c r="CB158" i="1" s="1"/>
  <c r="CC158" i="1" s="1"/>
  <c r="CD158" i="1" s="1"/>
  <c r="CE158" i="1" s="1"/>
  <c r="CF158" i="1" s="1"/>
  <c r="AH153" i="1"/>
  <c r="AI153" i="1" s="1"/>
  <c r="AJ153" i="1" s="1"/>
  <c r="AK153" i="1" s="1"/>
  <c r="AL153" i="1" s="1"/>
  <c r="AM153" i="1" s="1"/>
  <c r="AN153" i="1" s="1"/>
  <c r="AO153" i="1" s="1"/>
  <c r="AP153" i="1" s="1"/>
  <c r="AQ153" i="1" s="1"/>
  <c r="AR153" i="1" s="1"/>
  <c r="AS153" i="1" s="1"/>
  <c r="AU153" i="1" s="1"/>
  <c r="AV153" i="1" s="1"/>
  <c r="AW153" i="1" s="1"/>
  <c r="AX153" i="1" s="1"/>
  <c r="AY153" i="1" s="1"/>
  <c r="AZ153" i="1" s="1"/>
  <c r="BA153" i="1" s="1"/>
  <c r="BB153" i="1" s="1"/>
  <c r="BC153" i="1" s="1"/>
  <c r="BD153" i="1" s="1"/>
  <c r="BE153" i="1" s="1"/>
  <c r="BF153" i="1" s="1"/>
  <c r="BH153" i="1" s="1"/>
  <c r="BI153" i="1" s="1"/>
  <c r="BJ153" i="1" s="1"/>
  <c r="BK153" i="1" s="1"/>
  <c r="BL153" i="1" s="1"/>
  <c r="BM153" i="1" s="1"/>
  <c r="BN153" i="1" s="1"/>
  <c r="BO153" i="1" s="1"/>
  <c r="BP153" i="1" s="1"/>
  <c r="BQ153" i="1" s="1"/>
  <c r="BR153" i="1" s="1"/>
  <c r="BS153" i="1" s="1"/>
  <c r="BU153" i="1" s="1"/>
  <c r="BV153" i="1" s="1"/>
  <c r="BW153" i="1" s="1"/>
  <c r="BX153" i="1" s="1"/>
  <c r="BY153" i="1" s="1"/>
  <c r="BZ153" i="1" s="1"/>
  <c r="CA153" i="1" s="1"/>
  <c r="CB153" i="1" s="1"/>
  <c r="CC153" i="1" s="1"/>
  <c r="CD153" i="1" s="1"/>
  <c r="CE153" i="1" s="1"/>
  <c r="CF153" i="1" s="1"/>
  <c r="C224" i="1"/>
  <c r="D224" i="1" s="1"/>
  <c r="S224" i="1" s="1"/>
  <c r="T224" i="1" s="1"/>
  <c r="U224" i="1" s="1"/>
  <c r="V224" i="1" s="1"/>
  <c r="W224" i="1" s="1"/>
  <c r="X224" i="1" s="1"/>
  <c r="Y224" i="1" s="1"/>
  <c r="Z224" i="1" s="1"/>
  <c r="AA224" i="1" s="1"/>
  <c r="AB224" i="1" s="1"/>
  <c r="AC224" i="1" s="1"/>
  <c r="AD224" i="1" s="1"/>
  <c r="AE224" i="1" s="1"/>
  <c r="AF224" i="1" s="1"/>
  <c r="AG224" i="1" s="1"/>
  <c r="AH224" i="1" s="1"/>
  <c r="AI224" i="1" s="1"/>
  <c r="AJ224" i="1" s="1"/>
  <c r="AK224" i="1" s="1"/>
  <c r="AL224" i="1" s="1"/>
  <c r="AM224" i="1" s="1"/>
  <c r="AN224" i="1" s="1"/>
  <c r="AO224" i="1" s="1"/>
  <c r="AP224" i="1" s="1"/>
  <c r="AQ224" i="1" s="1"/>
  <c r="AR224" i="1" s="1"/>
  <c r="U164" i="1"/>
  <c r="V164" i="1" s="1"/>
  <c r="W164" i="1" s="1"/>
  <c r="X164" i="1" s="1"/>
  <c r="Y164" i="1" s="1"/>
  <c r="Z164" i="1" s="1"/>
  <c r="AA164" i="1" s="1"/>
  <c r="AB164" i="1" s="1"/>
  <c r="AC164" i="1" s="1"/>
  <c r="AD164" i="1" s="1"/>
  <c r="AE164" i="1" s="1"/>
  <c r="AF164" i="1" s="1"/>
  <c r="AH164" i="1" s="1"/>
  <c r="AI164" i="1" s="1"/>
  <c r="AJ164" i="1" s="1"/>
  <c r="AK164" i="1" s="1"/>
  <c r="AL164" i="1" s="1"/>
  <c r="AM164" i="1" s="1"/>
  <c r="AN164" i="1" s="1"/>
  <c r="AO164" i="1" s="1"/>
  <c r="AP164" i="1" s="1"/>
  <c r="AQ164" i="1" s="1"/>
  <c r="AR164" i="1" s="1"/>
  <c r="AS164" i="1" s="1"/>
  <c r="AU164" i="1" s="1"/>
  <c r="AV164" i="1" s="1"/>
  <c r="AW164" i="1" s="1"/>
  <c r="AX164" i="1" s="1"/>
  <c r="AY164" i="1" s="1"/>
  <c r="AZ164" i="1" s="1"/>
  <c r="BA164" i="1" s="1"/>
  <c r="BB164" i="1" s="1"/>
  <c r="BC164" i="1" s="1"/>
  <c r="BD164" i="1" s="1"/>
  <c r="BE164" i="1" s="1"/>
  <c r="BF164" i="1" s="1"/>
  <c r="BH164" i="1" s="1"/>
  <c r="BI164" i="1" s="1"/>
  <c r="BJ164" i="1" s="1"/>
  <c r="BK164" i="1" s="1"/>
  <c r="BL164" i="1" s="1"/>
  <c r="BM164" i="1" s="1"/>
  <c r="BN164" i="1" s="1"/>
  <c r="BO164" i="1" s="1"/>
  <c r="BP164" i="1" s="1"/>
  <c r="BQ164" i="1" s="1"/>
  <c r="BR164" i="1" s="1"/>
  <c r="BS164" i="1" s="1"/>
  <c r="BU164" i="1" s="1"/>
  <c r="BV164" i="1" s="1"/>
  <c r="BW164" i="1" s="1"/>
  <c r="BX164" i="1" s="1"/>
  <c r="BY164" i="1" s="1"/>
  <c r="BZ164" i="1" s="1"/>
  <c r="CA164" i="1" s="1"/>
  <c r="CB164" i="1" s="1"/>
  <c r="CC164" i="1" s="1"/>
  <c r="CD164" i="1" s="1"/>
  <c r="CE164" i="1" s="1"/>
  <c r="CF164" i="1" s="1"/>
  <c r="AG54" i="1"/>
  <c r="AH54" i="1"/>
  <c r="C222" i="1"/>
  <c r="D222" i="1" s="1"/>
  <c r="S222" i="1" s="1"/>
  <c r="T222" i="1" s="1"/>
  <c r="U222" i="1" s="1"/>
  <c r="V222" i="1" s="1"/>
  <c r="W222" i="1" s="1"/>
  <c r="X222" i="1" s="1"/>
  <c r="Y222" i="1" s="1"/>
  <c r="Z222" i="1" s="1"/>
  <c r="AA222" i="1" s="1"/>
  <c r="AB222" i="1" s="1"/>
  <c r="AC222" i="1" s="1"/>
  <c r="AD222" i="1" s="1"/>
  <c r="AE222" i="1" s="1"/>
  <c r="AF222" i="1" s="1"/>
  <c r="AG222" i="1" s="1"/>
  <c r="AH222" i="1" s="1"/>
  <c r="AI222" i="1" s="1"/>
  <c r="AJ222" i="1" s="1"/>
  <c r="AK222" i="1" s="1"/>
  <c r="AL222" i="1" s="1"/>
  <c r="AM222" i="1" s="1"/>
  <c r="AN222" i="1" s="1"/>
  <c r="AO222" i="1" s="1"/>
  <c r="AP222" i="1" s="1"/>
  <c r="AQ222" i="1" s="1"/>
  <c r="AR222" i="1" s="1"/>
  <c r="U161" i="1"/>
  <c r="V161" i="1" s="1"/>
  <c r="W161" i="1" s="1"/>
  <c r="X161" i="1" s="1"/>
  <c r="Y161" i="1" s="1"/>
  <c r="Z161" i="1" s="1"/>
  <c r="AA161" i="1" s="1"/>
  <c r="AB161" i="1" s="1"/>
  <c r="AC161" i="1" s="1"/>
  <c r="AD161" i="1" s="1"/>
  <c r="AE161" i="1" s="1"/>
  <c r="AF161" i="1" s="1"/>
  <c r="AH161" i="1" s="1"/>
  <c r="AI161" i="1" s="1"/>
  <c r="AJ161" i="1" s="1"/>
  <c r="AK161" i="1" s="1"/>
  <c r="AL161" i="1" s="1"/>
  <c r="AM161" i="1" s="1"/>
  <c r="AN161" i="1" s="1"/>
  <c r="AO161" i="1" s="1"/>
  <c r="AP161" i="1" s="1"/>
  <c r="AQ161" i="1" s="1"/>
  <c r="AR161" i="1" s="1"/>
  <c r="AS161" i="1" s="1"/>
  <c r="AU161" i="1" s="1"/>
  <c r="AV161" i="1" s="1"/>
  <c r="AW161" i="1" s="1"/>
  <c r="AX161" i="1" s="1"/>
  <c r="AY161" i="1" s="1"/>
  <c r="AZ161" i="1" s="1"/>
  <c r="BA161" i="1" s="1"/>
  <c r="BB161" i="1" s="1"/>
  <c r="BC161" i="1" s="1"/>
  <c r="BD161" i="1" s="1"/>
  <c r="BE161" i="1" s="1"/>
  <c r="BF161" i="1" s="1"/>
  <c r="BH161" i="1" s="1"/>
  <c r="BI161" i="1" s="1"/>
  <c r="BJ161" i="1" s="1"/>
  <c r="BK161" i="1" s="1"/>
  <c r="BL161" i="1" s="1"/>
  <c r="BM161" i="1" s="1"/>
  <c r="BN161" i="1" s="1"/>
  <c r="BO161" i="1" s="1"/>
  <c r="BP161" i="1" s="1"/>
  <c r="BQ161" i="1" s="1"/>
  <c r="BR161" i="1" s="1"/>
  <c r="BS161" i="1" s="1"/>
  <c r="AR54" i="1"/>
  <c r="AS54" i="1"/>
  <c r="C218" i="1"/>
  <c r="D218" i="1" s="1"/>
  <c r="S218" i="1" s="1"/>
  <c r="T218" i="1" s="1"/>
  <c r="U218" i="1" s="1"/>
  <c r="V218" i="1" s="1"/>
  <c r="W218" i="1" s="1"/>
  <c r="X218" i="1" s="1"/>
  <c r="Y218" i="1" s="1"/>
  <c r="Z218" i="1" s="1"/>
  <c r="AA218" i="1" s="1"/>
  <c r="AB218" i="1" s="1"/>
  <c r="AC218" i="1" s="1"/>
  <c r="AD218" i="1" s="1"/>
  <c r="AE218" i="1" s="1"/>
  <c r="AF218" i="1" s="1"/>
  <c r="AG218" i="1" s="1"/>
  <c r="AH218" i="1" s="1"/>
  <c r="AI218" i="1" s="1"/>
  <c r="AJ218" i="1" s="1"/>
  <c r="AK218" i="1" s="1"/>
  <c r="AL218" i="1" s="1"/>
  <c r="AM218" i="1" s="1"/>
  <c r="AN218" i="1" s="1"/>
  <c r="AO218" i="1" s="1"/>
  <c r="AP218" i="1" s="1"/>
  <c r="AQ218" i="1" s="1"/>
  <c r="AR218" i="1" s="1"/>
  <c r="U157" i="1"/>
  <c r="V157" i="1" s="1"/>
  <c r="W157" i="1" s="1"/>
  <c r="X157" i="1" s="1"/>
  <c r="Y157" i="1" s="1"/>
  <c r="Z157" i="1" s="1"/>
  <c r="AA157" i="1" s="1"/>
  <c r="AB157" i="1" s="1"/>
  <c r="AC157" i="1" s="1"/>
  <c r="AD157" i="1" s="1"/>
  <c r="AE157" i="1" s="1"/>
  <c r="AF157" i="1" s="1"/>
  <c r="AH157" i="1" s="1"/>
  <c r="AI157" i="1" s="1"/>
  <c r="AJ157" i="1" s="1"/>
  <c r="AK157" i="1" s="1"/>
  <c r="AL157" i="1" s="1"/>
  <c r="AM157" i="1" s="1"/>
  <c r="AN157" i="1" s="1"/>
  <c r="AO157" i="1" s="1"/>
  <c r="AP157" i="1" s="1"/>
  <c r="AQ157" i="1" s="1"/>
  <c r="AR157" i="1" s="1"/>
  <c r="AS157" i="1" s="1"/>
  <c r="AU157" i="1" s="1"/>
  <c r="AV157" i="1" s="1"/>
  <c r="AW157" i="1" s="1"/>
  <c r="AX157" i="1" s="1"/>
  <c r="AY157" i="1" s="1"/>
  <c r="AZ157" i="1" s="1"/>
  <c r="BA157" i="1" s="1"/>
  <c r="BB157" i="1" s="1"/>
  <c r="BC157" i="1" s="1"/>
  <c r="BD157" i="1" s="1"/>
  <c r="BE157" i="1" s="1"/>
  <c r="BF157" i="1" s="1"/>
  <c r="BH157" i="1" s="1"/>
  <c r="BI157" i="1" s="1"/>
  <c r="BJ157" i="1" s="1"/>
  <c r="BK157" i="1" s="1"/>
  <c r="BL157" i="1" s="1"/>
  <c r="BM157" i="1" s="1"/>
  <c r="BN157" i="1" s="1"/>
  <c r="BO157" i="1" s="1"/>
  <c r="BP157" i="1" s="1"/>
  <c r="BQ157" i="1" s="1"/>
  <c r="BR157" i="1" s="1"/>
  <c r="BS157" i="1" s="1"/>
  <c r="BU157" i="1" s="1"/>
  <c r="BV157" i="1" s="1"/>
  <c r="BW157" i="1" s="1"/>
  <c r="BX157" i="1" s="1"/>
  <c r="BY157" i="1" s="1"/>
  <c r="BZ157" i="1" s="1"/>
  <c r="CA157" i="1" s="1"/>
  <c r="CB157" i="1" s="1"/>
  <c r="CC157" i="1" s="1"/>
  <c r="CD157" i="1" s="1"/>
  <c r="CE157" i="1" s="1"/>
  <c r="CF157" i="1" s="1"/>
  <c r="Z54" i="1"/>
  <c r="AL54" i="1"/>
  <c r="C215" i="1"/>
  <c r="D215" i="1" s="1"/>
  <c r="S215" i="1" s="1"/>
  <c r="T215" i="1" s="1"/>
  <c r="U215" i="1" s="1"/>
  <c r="V215" i="1" s="1"/>
  <c r="W215" i="1" s="1"/>
  <c r="X215" i="1" s="1"/>
  <c r="Y215" i="1" s="1"/>
  <c r="Z215" i="1" s="1"/>
  <c r="AA215" i="1" s="1"/>
  <c r="AB215" i="1" s="1"/>
  <c r="AC215" i="1" s="1"/>
  <c r="AD215" i="1" s="1"/>
  <c r="AE215" i="1" s="1"/>
  <c r="AF215" i="1" s="1"/>
  <c r="AG215" i="1" s="1"/>
  <c r="AH215" i="1" s="1"/>
  <c r="AI215" i="1" s="1"/>
  <c r="AJ215" i="1" s="1"/>
  <c r="AK215" i="1" s="1"/>
  <c r="AL215" i="1" s="1"/>
  <c r="AM215" i="1" s="1"/>
  <c r="AN215" i="1" s="1"/>
  <c r="AO215" i="1" s="1"/>
  <c r="AP215" i="1" s="1"/>
  <c r="AQ215" i="1" s="1"/>
  <c r="AR215" i="1" s="1"/>
  <c r="U155" i="1"/>
  <c r="V155" i="1" s="1"/>
  <c r="W155" i="1" s="1"/>
  <c r="X155" i="1" s="1"/>
  <c r="Y155" i="1" s="1"/>
  <c r="Z155" i="1" s="1"/>
  <c r="AA155" i="1" s="1"/>
  <c r="AB155" i="1" s="1"/>
  <c r="AC155" i="1" s="1"/>
  <c r="AD155" i="1" s="1"/>
  <c r="AE155" i="1" s="1"/>
  <c r="AF155" i="1" s="1"/>
  <c r="AH155" i="1" s="1"/>
  <c r="AI155" i="1" s="1"/>
  <c r="AJ155" i="1" s="1"/>
  <c r="AK155" i="1" s="1"/>
  <c r="AL155" i="1" s="1"/>
  <c r="AM155" i="1" s="1"/>
  <c r="AN155" i="1" s="1"/>
  <c r="AO155" i="1" s="1"/>
  <c r="AP155" i="1" s="1"/>
  <c r="AQ155" i="1" s="1"/>
  <c r="AR155" i="1" s="1"/>
  <c r="AS155" i="1" s="1"/>
  <c r="AU155" i="1" s="1"/>
  <c r="AV155" i="1" s="1"/>
  <c r="AW155" i="1" s="1"/>
  <c r="AX155" i="1" s="1"/>
  <c r="AY155" i="1" s="1"/>
  <c r="AZ155" i="1" s="1"/>
  <c r="BA155" i="1" s="1"/>
  <c r="BB155" i="1" s="1"/>
  <c r="BC155" i="1" s="1"/>
  <c r="BD155" i="1" s="1"/>
  <c r="BE155" i="1" s="1"/>
  <c r="BF155" i="1" s="1"/>
  <c r="BH155" i="1" s="1"/>
  <c r="BI155" i="1" s="1"/>
  <c r="BJ155" i="1" s="1"/>
  <c r="BK155" i="1" s="1"/>
  <c r="BL155" i="1" s="1"/>
  <c r="BM155" i="1" s="1"/>
  <c r="BN155" i="1" s="1"/>
  <c r="BO155" i="1" s="1"/>
  <c r="BP155" i="1" s="1"/>
  <c r="BQ155" i="1" s="1"/>
  <c r="BR155" i="1" s="1"/>
  <c r="BS155" i="1" s="1"/>
  <c r="BU155" i="1" s="1"/>
  <c r="BV155" i="1" s="1"/>
  <c r="BW155" i="1" s="1"/>
  <c r="BX155" i="1" s="1"/>
  <c r="BY155" i="1" s="1"/>
  <c r="BZ155" i="1" s="1"/>
  <c r="CA155" i="1" s="1"/>
  <c r="CB155" i="1" s="1"/>
  <c r="CC155" i="1" s="1"/>
  <c r="CD155" i="1" s="1"/>
  <c r="CE155" i="1" s="1"/>
  <c r="CF155" i="1" s="1"/>
  <c r="C214" i="1"/>
  <c r="D214" i="1" s="1"/>
  <c r="S214" i="1" s="1"/>
  <c r="T214" i="1" s="1"/>
  <c r="U214" i="1" s="1"/>
  <c r="V214" i="1" s="1"/>
  <c r="W214" i="1" s="1"/>
  <c r="X214" i="1" s="1"/>
  <c r="Y214" i="1" s="1"/>
  <c r="C227" i="1"/>
  <c r="D227" i="1" s="1"/>
  <c r="S227" i="1" s="1"/>
  <c r="T227" i="1" s="1"/>
  <c r="U227" i="1" s="1"/>
  <c r="V227" i="1" s="1"/>
  <c r="W227" i="1" s="1"/>
  <c r="X227" i="1" s="1"/>
  <c r="Y227" i="1" s="1"/>
  <c r="Z227" i="1" s="1"/>
  <c r="AA227" i="1" s="1"/>
  <c r="AB227" i="1" s="1"/>
  <c r="AC227" i="1" s="1"/>
  <c r="AD227" i="1" s="1"/>
  <c r="AE227" i="1" s="1"/>
  <c r="AF227" i="1" s="1"/>
  <c r="AG227" i="1" s="1"/>
  <c r="AH227" i="1" s="1"/>
  <c r="AI227" i="1" s="1"/>
  <c r="AJ227" i="1" s="1"/>
  <c r="AK227" i="1" s="1"/>
  <c r="AL227" i="1" s="1"/>
  <c r="AM227" i="1" s="1"/>
  <c r="AN227" i="1" s="1"/>
  <c r="AO227" i="1" s="1"/>
  <c r="AP227" i="1" s="1"/>
  <c r="AQ227" i="1" s="1"/>
  <c r="AR227" i="1" s="1"/>
  <c r="C226" i="1"/>
  <c r="D226" i="1" s="1"/>
  <c r="S226" i="1" s="1"/>
  <c r="T226" i="1" s="1"/>
  <c r="U226" i="1" s="1"/>
  <c r="V226" i="1" s="1"/>
  <c r="W226" i="1" s="1"/>
  <c r="X226" i="1" s="1"/>
  <c r="Y226" i="1" s="1"/>
  <c r="Z226" i="1" s="1"/>
  <c r="AA226" i="1" s="1"/>
  <c r="AB226" i="1" s="1"/>
  <c r="AC226" i="1" s="1"/>
  <c r="AD226" i="1" s="1"/>
  <c r="AE226" i="1" s="1"/>
  <c r="AF226" i="1" s="1"/>
  <c r="AG226" i="1" s="1"/>
  <c r="AH226" i="1" s="1"/>
  <c r="AI226" i="1" s="1"/>
  <c r="AJ226" i="1" s="1"/>
  <c r="AK226" i="1" s="1"/>
  <c r="AL226" i="1" s="1"/>
  <c r="AM226" i="1" s="1"/>
  <c r="AN226" i="1" s="1"/>
  <c r="AO226" i="1" s="1"/>
  <c r="AP226" i="1" s="1"/>
  <c r="AQ226" i="1" s="1"/>
  <c r="AR226" i="1" s="1"/>
  <c r="C225" i="1"/>
  <c r="D225" i="1" s="1"/>
  <c r="S225" i="1" s="1"/>
  <c r="T225" i="1" s="1"/>
  <c r="U225" i="1" s="1"/>
  <c r="V225" i="1" s="1"/>
  <c r="W225" i="1" s="1"/>
  <c r="X225" i="1" s="1"/>
  <c r="Y225" i="1" s="1"/>
  <c r="Z225" i="1" s="1"/>
  <c r="AA225" i="1" s="1"/>
  <c r="AB225" i="1" s="1"/>
  <c r="AC225" i="1" s="1"/>
  <c r="AD225" i="1" s="1"/>
  <c r="AE225" i="1" s="1"/>
  <c r="AF225" i="1" s="1"/>
  <c r="AG225" i="1" s="1"/>
  <c r="AH225" i="1" s="1"/>
  <c r="AI225" i="1" s="1"/>
  <c r="AJ225" i="1" s="1"/>
  <c r="AK225" i="1" s="1"/>
  <c r="AL225" i="1" s="1"/>
  <c r="AM225" i="1" s="1"/>
  <c r="AN225" i="1" s="1"/>
  <c r="AO225" i="1" s="1"/>
  <c r="AP225" i="1" s="1"/>
  <c r="AQ225" i="1" s="1"/>
  <c r="AR225" i="1" s="1"/>
  <c r="C223" i="1"/>
  <c r="D223" i="1" s="1"/>
  <c r="S223" i="1" s="1"/>
  <c r="T223" i="1" s="1"/>
  <c r="U223" i="1" s="1"/>
  <c r="V223" i="1" s="1"/>
  <c r="W223" i="1" s="1"/>
  <c r="X223" i="1" s="1"/>
  <c r="Y223" i="1" s="1"/>
  <c r="Z223" i="1" s="1"/>
  <c r="AA223" i="1" s="1"/>
  <c r="AB223" i="1" s="1"/>
  <c r="AC223" i="1" s="1"/>
  <c r="AD223" i="1" s="1"/>
  <c r="AE223" i="1" s="1"/>
  <c r="AF223" i="1" s="1"/>
  <c r="AG223" i="1" s="1"/>
  <c r="AH223" i="1" s="1"/>
  <c r="AI223" i="1" s="1"/>
  <c r="AJ223" i="1" s="1"/>
  <c r="AK223" i="1" s="1"/>
  <c r="AL223" i="1" s="1"/>
  <c r="AM223" i="1" s="1"/>
  <c r="AN223" i="1" s="1"/>
  <c r="AO223" i="1" s="1"/>
  <c r="AP223" i="1" s="1"/>
  <c r="AQ223" i="1" s="1"/>
  <c r="AR223" i="1" s="1"/>
  <c r="T153" i="1"/>
  <c r="S170" i="1"/>
  <c r="C216" i="1"/>
  <c r="D216" i="1" s="1"/>
  <c r="S216" i="1" s="1"/>
  <c r="T216" i="1" s="1"/>
  <c r="U216" i="1" s="1"/>
  <c r="V216" i="1" s="1"/>
  <c r="D221" i="1"/>
  <c r="S221" i="1" s="1"/>
  <c r="T221" i="1" s="1"/>
  <c r="U221" i="1" s="1"/>
  <c r="V221" i="1" s="1"/>
  <c r="W221" i="1" s="1"/>
  <c r="V54" i="1"/>
  <c r="AJ54" i="1"/>
  <c r="BU161" i="1" l="1"/>
  <c r="BV161" i="1" s="1"/>
  <c r="BW161" i="1" s="1"/>
  <c r="BX161" i="1" s="1"/>
  <c r="BY161" i="1" s="1"/>
  <c r="BZ161" i="1" s="1"/>
  <c r="CA161" i="1" s="1"/>
  <c r="CB161" i="1" s="1"/>
  <c r="CC161" i="1" s="1"/>
  <c r="CD161" i="1" s="1"/>
  <c r="CE161" i="1" s="1"/>
  <c r="CF161" i="1" s="1"/>
  <c r="T229" i="1"/>
  <c r="T230" i="1" s="1"/>
  <c r="Z214" i="1"/>
  <c r="W152" i="1"/>
  <c r="V170" i="1"/>
  <c r="W216" i="1"/>
  <c r="X216" i="1" s="1"/>
  <c r="Y216" i="1" s="1"/>
  <c r="Z216" i="1" s="1"/>
  <c r="AA216" i="1" s="1"/>
  <c r="AB216" i="1" s="1"/>
  <c r="AC216" i="1" s="1"/>
  <c r="AD216" i="1" s="1"/>
  <c r="AE216" i="1" s="1"/>
  <c r="AF216" i="1" s="1"/>
  <c r="AG216" i="1" s="1"/>
  <c r="AH216" i="1" s="1"/>
  <c r="AI216" i="1" s="1"/>
  <c r="AJ216" i="1" s="1"/>
  <c r="AK216" i="1" s="1"/>
  <c r="AL216" i="1" s="1"/>
  <c r="AM216" i="1" s="1"/>
  <c r="AN216" i="1" s="1"/>
  <c r="AO216" i="1" s="1"/>
  <c r="AP216" i="1" s="1"/>
  <c r="AQ216" i="1" s="1"/>
  <c r="AR216" i="1" s="1"/>
  <c r="X221" i="1"/>
  <c r="Y221" i="1" s="1"/>
  <c r="Z221" i="1" s="1"/>
  <c r="AA221" i="1" s="1"/>
  <c r="AB221" i="1" s="1"/>
  <c r="AC221" i="1" s="1"/>
  <c r="AD221" i="1" s="1"/>
  <c r="AE221" i="1" s="1"/>
  <c r="AF221" i="1" s="1"/>
  <c r="AG221" i="1" s="1"/>
  <c r="AH221" i="1" s="1"/>
  <c r="AI221" i="1" s="1"/>
  <c r="AJ221" i="1" s="1"/>
  <c r="AK221" i="1" s="1"/>
  <c r="AL221" i="1" s="1"/>
  <c r="AM221" i="1" s="1"/>
  <c r="AN221" i="1" s="1"/>
  <c r="AO221" i="1" s="1"/>
  <c r="AP221" i="1" s="1"/>
  <c r="AQ221" i="1" s="1"/>
  <c r="AR221" i="1" s="1"/>
  <c r="S229" i="1"/>
  <c r="S230" i="1" s="1"/>
  <c r="U213" i="1"/>
  <c r="D229" i="1"/>
  <c r="D230" i="1" s="1"/>
  <c r="U170" i="1"/>
  <c r="AA214" i="1" l="1"/>
  <c r="X152" i="1"/>
  <c r="W170" i="1"/>
  <c r="V213" i="1"/>
  <c r="U229" i="1"/>
  <c r="U230" i="1" s="1"/>
  <c r="AB214" i="1" l="1"/>
  <c r="AC214" i="1" s="1"/>
  <c r="AD214" i="1" s="1"/>
  <c r="Y152" i="1"/>
  <c r="X170" i="1"/>
  <c r="W213" i="1"/>
  <c r="V229" i="1"/>
  <c r="V230" i="1" s="1"/>
  <c r="AE214" i="1" l="1"/>
  <c r="AF214" i="1" s="1"/>
  <c r="AG214" i="1" s="1"/>
  <c r="AH214" i="1" s="1"/>
  <c r="AI214" i="1" s="1"/>
  <c r="AJ214" i="1" s="1"/>
  <c r="AK214" i="1" s="1"/>
  <c r="AL214" i="1" s="1"/>
  <c r="AM214" i="1" s="1"/>
  <c r="AN214" i="1" s="1"/>
  <c r="AO214" i="1" s="1"/>
  <c r="AP214" i="1" s="1"/>
  <c r="AQ214" i="1" s="1"/>
  <c r="AR214" i="1" s="1"/>
  <c r="Z152" i="1"/>
  <c r="Y170" i="1"/>
  <c r="X213" i="1"/>
  <c r="W229" i="1"/>
  <c r="W230" i="1" s="1"/>
  <c r="X229" i="1" l="1"/>
  <c r="X230" i="1" s="1"/>
  <c r="Y213" i="1"/>
  <c r="AA152" i="1"/>
  <c r="Z170" i="1"/>
  <c r="Z213" i="1" l="1"/>
  <c r="Y229" i="1"/>
  <c r="Y230" i="1" s="1"/>
  <c r="AB152" i="1"/>
  <c r="AA170" i="1"/>
  <c r="AA213" i="1" l="1"/>
  <c r="Z229" i="1"/>
  <c r="Z230" i="1" s="1"/>
  <c r="AC152" i="1"/>
  <c r="AB170" i="1"/>
  <c r="AB213" i="1" l="1"/>
  <c r="AA229" i="1"/>
  <c r="AA230" i="1" s="1"/>
  <c r="AD152" i="1"/>
  <c r="AC170" i="1"/>
  <c r="AC213" i="1" l="1"/>
  <c r="AB229" i="1"/>
  <c r="AB230" i="1" s="1"/>
  <c r="AE152" i="1"/>
  <c r="AD170" i="1"/>
  <c r="AD213" i="1" l="1"/>
  <c r="AC229" i="1"/>
  <c r="AC230" i="1" s="1"/>
  <c r="AF152" i="1"/>
  <c r="AE170" i="1"/>
  <c r="AE213" i="1" l="1"/>
  <c r="AD229" i="1"/>
  <c r="AD230" i="1" s="1"/>
  <c r="AH152" i="1"/>
  <c r="AF170" i="1"/>
  <c r="AF213" i="1" l="1"/>
  <c r="AE229" i="1"/>
  <c r="AE230" i="1" s="1"/>
  <c r="AI152" i="1"/>
  <c r="AH170" i="1"/>
  <c r="AG213" i="1" l="1"/>
  <c r="AF229" i="1"/>
  <c r="AF230" i="1" s="1"/>
  <c r="AI170" i="1"/>
  <c r="AJ152" i="1"/>
  <c r="AH213" i="1" l="1"/>
  <c r="AG229" i="1"/>
  <c r="AG230" i="1" s="1"/>
  <c r="AJ170" i="1"/>
  <c r="AK152" i="1"/>
  <c r="AI213" i="1" l="1"/>
  <c r="AH229" i="1"/>
  <c r="AH230" i="1" s="1"/>
  <c r="AL152" i="1"/>
  <c r="AK170" i="1"/>
  <c r="AJ213" i="1" l="1"/>
  <c r="AI229" i="1"/>
  <c r="AI230" i="1" s="1"/>
  <c r="AL170" i="1"/>
  <c r="AM152" i="1"/>
  <c r="AK213" i="1" l="1"/>
  <c r="AJ229" i="1"/>
  <c r="AJ230" i="1" s="1"/>
  <c r="AM170" i="1"/>
  <c r="AN152" i="1"/>
  <c r="AL213" i="1" l="1"/>
  <c r="AK229" i="1"/>
  <c r="AK230" i="1" s="1"/>
  <c r="AN170" i="1"/>
  <c r="AO152" i="1"/>
  <c r="AM213" i="1" l="1"/>
  <c r="AL229" i="1"/>
  <c r="AL230" i="1" s="1"/>
  <c r="AO170" i="1"/>
  <c r="AP152" i="1"/>
  <c r="AN213" i="1" l="1"/>
  <c r="AM229" i="1"/>
  <c r="AM230" i="1" s="1"/>
  <c r="AQ152" i="1"/>
  <c r="AP170" i="1"/>
  <c r="AO213" i="1" l="1"/>
  <c r="AN229" i="1"/>
  <c r="AN230" i="1" s="1"/>
  <c r="AQ170" i="1"/>
  <c r="AR152" i="1"/>
  <c r="AP213" i="1" l="1"/>
  <c r="AO229" i="1"/>
  <c r="AO230" i="1" s="1"/>
  <c r="AS152" i="1"/>
  <c r="AR170" i="1"/>
  <c r="AQ213" i="1" l="1"/>
  <c r="AP229" i="1"/>
  <c r="AP230" i="1" s="1"/>
  <c r="AS170" i="1"/>
  <c r="AU152" i="1"/>
  <c r="AU170" i="1" l="1"/>
  <c r="AR213" i="1"/>
  <c r="AR229" i="1" s="1"/>
  <c r="AR230" i="1" s="1"/>
  <c r="AQ229" i="1"/>
  <c r="AQ230" i="1" s="1"/>
  <c r="AV152" i="1"/>
  <c r="AW152" i="1" l="1"/>
  <c r="AV170" i="1"/>
  <c r="AX152" i="1" l="1"/>
  <c r="AW170" i="1"/>
  <c r="AX170" i="1" l="1"/>
  <c r="AY152" i="1"/>
  <c r="AY170" i="1" l="1"/>
  <c r="AZ152" i="1"/>
  <c r="AZ170" i="1" l="1"/>
  <c r="BA152" i="1"/>
  <c r="BA170" i="1" l="1"/>
  <c r="BB152" i="1"/>
  <c r="BB170" i="1" l="1"/>
  <c r="BC152" i="1"/>
  <c r="BC170" i="1" l="1"/>
  <c r="BD152" i="1"/>
  <c r="BW222" i="1"/>
  <c r="BW285" i="1" s="1"/>
  <c r="BD170" i="1" l="1"/>
  <c r="BE152" i="1"/>
  <c r="BN225" i="1"/>
  <c r="BN288" i="1" s="1"/>
  <c r="CD216" i="1"/>
  <c r="CD279" i="1" s="1"/>
  <c r="BT218" i="1"/>
  <c r="AY227" i="1"/>
  <c r="AY290" i="1" s="1"/>
  <c r="BV228" i="1"/>
  <c r="BV291" i="1" s="1"/>
  <c r="CD220" i="1"/>
  <c r="CD283" i="1" s="1"/>
  <c r="BT215" i="1"/>
  <c r="AY222" i="1"/>
  <c r="AY285" i="1" s="1"/>
  <c r="AZ222" i="1"/>
  <c r="AZ285" i="1" s="1"/>
  <c r="BB227" i="1"/>
  <c r="BB290" i="1" s="1"/>
  <c r="BA222" i="1"/>
  <c r="BA285" i="1" s="1"/>
  <c r="BD227" i="1"/>
  <c r="BD290" i="1" s="1"/>
  <c r="BD222" i="1"/>
  <c r="BD285" i="1" s="1"/>
  <c r="BE227" i="1"/>
  <c r="BE290" i="1" s="1"/>
  <c r="BE222" i="1"/>
  <c r="BE285" i="1" s="1"/>
  <c r="BF227" i="1"/>
  <c r="BF290" i="1" s="1"/>
  <c r="BF222" i="1"/>
  <c r="BF285" i="1" s="1"/>
  <c r="BG227" i="1"/>
  <c r="AZ227" i="1"/>
  <c r="AZ290" i="1" s="1"/>
  <c r="BG222" i="1"/>
  <c r="BH222" i="1"/>
  <c r="BH285" i="1" s="1"/>
  <c r="BS222" i="1"/>
  <c r="BS285" i="1" s="1"/>
  <c r="BT222" i="1"/>
  <c r="BY222" i="1"/>
  <c r="BY285" i="1" s="1"/>
  <c r="AT223" i="1"/>
  <c r="BB228" i="1"/>
  <c r="BB291" i="1" s="1"/>
  <c r="BC228" i="1"/>
  <c r="BC291" i="1" s="1"/>
  <c r="BD228" i="1"/>
  <c r="BD291" i="1" s="1"/>
  <c r="BE219" i="1"/>
  <c r="BE281" i="1" s="1"/>
  <c r="BZ219" i="1"/>
  <c r="BZ281" i="1" s="1"/>
  <c r="BY219" i="1"/>
  <c r="BY281" i="1" s="1"/>
  <c r="BX219" i="1"/>
  <c r="BX281" i="1" s="1"/>
  <c r="BW219" i="1"/>
  <c r="BW281" i="1" s="1"/>
  <c r="BV219" i="1"/>
  <c r="BV281" i="1" s="1"/>
  <c r="BU215" i="1"/>
  <c r="BU278" i="1" s="1"/>
  <c r="BU222" i="1"/>
  <c r="BU285" i="1" s="1"/>
  <c r="BX222" i="1"/>
  <c r="BX285" i="1" s="1"/>
  <c r="BG213" i="1"/>
  <c r="BZ222" i="1"/>
  <c r="BZ285" i="1" s="1"/>
  <c r="CA224" i="1"/>
  <c r="CA287" i="1" s="1"/>
  <c r="BB222" i="1"/>
  <c r="BB285" i="1" s="1"/>
  <c r="BC222" i="1"/>
  <c r="BC285" i="1" s="1"/>
  <c r="BS221" i="1"/>
  <c r="BS284" i="1" s="1"/>
  <c r="BV226" i="1"/>
  <c r="BV289" i="1" s="1"/>
  <c r="BB226" i="1"/>
  <c r="BB289" i="1" s="1"/>
  <c r="BS226" i="1"/>
  <c r="BS289" i="1" s="1"/>
  <c r="AS226" i="1"/>
  <c r="AS289" i="1" s="1"/>
  <c r="BU226" i="1"/>
  <c r="BU289" i="1" s="1"/>
  <c r="BA226" i="1"/>
  <c r="BA289" i="1" s="1"/>
  <c r="BT226" i="1"/>
  <c r="AZ226" i="1"/>
  <c r="AZ289" i="1" s="1"/>
  <c r="BN226" i="1"/>
  <c r="BN289" i="1" s="1"/>
  <c r="AY226" i="1"/>
  <c r="AY289" i="1" s="1"/>
  <c r="BR226" i="1"/>
  <c r="BR289" i="1" s="1"/>
  <c r="AX226" i="1"/>
  <c r="AX289" i="1" s="1"/>
  <c r="BQ226" i="1"/>
  <c r="BQ289" i="1" s="1"/>
  <c r="AW226" i="1"/>
  <c r="AW289" i="1" s="1"/>
  <c r="AT226" i="1"/>
  <c r="BM226" i="1"/>
  <c r="BM289" i="1" s="1"/>
  <c r="BP226" i="1"/>
  <c r="BP289" i="1" s="1"/>
  <c r="AV226" i="1"/>
  <c r="AV289" i="1" s="1"/>
  <c r="BO226" i="1"/>
  <c r="BO289" i="1" s="1"/>
  <c r="CG226" i="1"/>
  <c r="AU226" i="1"/>
  <c r="AU289" i="1" s="1"/>
  <c r="BI226" i="1"/>
  <c r="BI289" i="1" s="1"/>
  <c r="BH226" i="1"/>
  <c r="BH289" i="1" s="1"/>
  <c r="BG226" i="1"/>
  <c r="BF226" i="1"/>
  <c r="BF289" i="1" s="1"/>
  <c r="BE226" i="1"/>
  <c r="BE289" i="1" s="1"/>
  <c r="BY226" i="1"/>
  <c r="BY289" i="1" s="1"/>
  <c r="BD226" i="1"/>
  <c r="BD289" i="1" s="1"/>
  <c r="CF226" i="1"/>
  <c r="CF289" i="1" s="1"/>
  <c r="CE226" i="1"/>
  <c r="CE289" i="1" s="1"/>
  <c r="CB226" i="1"/>
  <c r="CB289" i="1" s="1"/>
  <c r="BX226" i="1"/>
  <c r="BX289" i="1" s="1"/>
  <c r="BC226" i="1"/>
  <c r="BC289" i="1" s="1"/>
  <c r="CD226" i="1"/>
  <c r="CD289" i="1" s="1"/>
  <c r="CC226" i="1"/>
  <c r="CC289" i="1" s="1"/>
  <c r="CA226" i="1"/>
  <c r="CA289" i="1" s="1"/>
  <c r="BZ226" i="1"/>
  <c r="BZ289" i="1" s="1"/>
  <c r="BW226" i="1"/>
  <c r="BW289" i="1" s="1"/>
  <c r="BL226" i="1"/>
  <c r="BL289" i="1" s="1"/>
  <c r="BK226" i="1"/>
  <c r="BK289" i="1" s="1"/>
  <c r="BN220" i="1"/>
  <c r="BN283" i="1" s="1"/>
  <c r="BM220" i="1"/>
  <c r="BM283" i="1" s="1"/>
  <c r="CG220" i="1"/>
  <c r="BZ214" i="1"/>
  <c r="BZ276" i="1" s="1"/>
  <c r="BF214" i="1"/>
  <c r="BF276" i="1" s="1"/>
  <c r="BD214" i="1"/>
  <c r="BD276" i="1" s="1"/>
  <c r="BY214" i="1"/>
  <c r="BY276" i="1" s="1"/>
  <c r="BE214" i="1"/>
  <c r="BE276" i="1" s="1"/>
  <c r="BX214" i="1"/>
  <c r="BX276" i="1" s="1"/>
  <c r="AX214" i="1"/>
  <c r="AX276" i="1" s="1"/>
  <c r="BW214" i="1"/>
  <c r="BW276" i="1" s="1"/>
  <c r="BC214" i="1"/>
  <c r="BC276" i="1" s="1"/>
  <c r="AW214" i="1"/>
  <c r="AW276" i="1" s="1"/>
  <c r="BP214" i="1"/>
  <c r="BP276" i="1" s="1"/>
  <c r="BV214" i="1"/>
  <c r="BV276" i="1" s="1"/>
  <c r="BB214" i="1"/>
  <c r="BB276" i="1" s="1"/>
  <c r="BU214" i="1"/>
  <c r="BU276" i="1" s="1"/>
  <c r="BA214" i="1"/>
  <c r="BA276" i="1" s="1"/>
  <c r="BR214" i="1"/>
  <c r="BR276" i="1" s="1"/>
  <c r="BQ214" i="1"/>
  <c r="BQ276" i="1" s="1"/>
  <c r="AV214" i="1"/>
  <c r="AV276" i="1" s="1"/>
  <c r="BT214" i="1"/>
  <c r="AZ214" i="1"/>
  <c r="AZ276" i="1" s="1"/>
  <c r="BS214" i="1"/>
  <c r="BS276" i="1" s="1"/>
  <c r="AY214" i="1"/>
  <c r="AY276" i="1" s="1"/>
  <c r="BL214" i="1"/>
  <c r="BL276" i="1" s="1"/>
  <c r="BK214" i="1"/>
  <c r="BK276" i="1" s="1"/>
  <c r="BJ214" i="1"/>
  <c r="BJ276" i="1" s="1"/>
  <c r="BI214" i="1"/>
  <c r="BI276" i="1" s="1"/>
  <c r="BH214" i="1"/>
  <c r="BH276" i="1" s="1"/>
  <c r="CC214" i="1"/>
  <c r="CC276" i="1" s="1"/>
  <c r="BG214" i="1"/>
  <c r="AT214" i="1"/>
  <c r="AS214" i="1"/>
  <c r="AS276" i="1" s="1"/>
  <c r="CE214" i="1"/>
  <c r="CE276" i="1" s="1"/>
  <c r="CD214" i="1"/>
  <c r="CD276" i="1" s="1"/>
  <c r="CB214" i="1"/>
  <c r="CB276" i="1" s="1"/>
  <c r="CA214" i="1"/>
  <c r="CA276" i="1" s="1"/>
  <c r="BO214" i="1"/>
  <c r="BO276" i="1" s="1"/>
  <c r="BN214" i="1"/>
  <c r="BN276" i="1" s="1"/>
  <c r="AU214" i="1"/>
  <c r="AU276" i="1" s="1"/>
  <c r="CG214" i="1"/>
  <c r="CF214" i="1"/>
  <c r="CF276" i="1" s="1"/>
  <c r="BM214" i="1"/>
  <c r="BM276" i="1" s="1"/>
  <c r="BJ226" i="1"/>
  <c r="BJ289" i="1" s="1"/>
  <c r="BZ225" i="1"/>
  <c r="BZ288" i="1" s="1"/>
  <c r="BF225" i="1"/>
  <c r="BF288" i="1" s="1"/>
  <c r="BD225" i="1"/>
  <c r="BD288" i="1" s="1"/>
  <c r="BW225" i="1"/>
  <c r="BW288" i="1" s="1"/>
  <c r="BY225" i="1"/>
  <c r="BY288" i="1" s="1"/>
  <c r="BE225" i="1"/>
  <c r="BE288" i="1" s="1"/>
  <c r="BX225" i="1"/>
  <c r="BX288" i="1" s="1"/>
  <c r="BC225" i="1"/>
  <c r="BC288" i="1" s="1"/>
  <c r="BR225" i="1"/>
  <c r="BR288" i="1" s="1"/>
  <c r="BQ225" i="1"/>
  <c r="BQ288" i="1" s="1"/>
  <c r="BV225" i="1"/>
  <c r="BV288" i="1" s="1"/>
  <c r="BB225" i="1"/>
  <c r="BB288" i="1" s="1"/>
  <c r="BU225" i="1"/>
  <c r="BU288" i="1" s="1"/>
  <c r="BA225" i="1"/>
  <c r="BA288" i="1" s="1"/>
  <c r="BS225" i="1"/>
  <c r="BS288" i="1" s="1"/>
  <c r="AX225" i="1"/>
  <c r="AX288" i="1" s="1"/>
  <c r="BT225" i="1"/>
  <c r="AZ225" i="1"/>
  <c r="AZ288" i="1" s="1"/>
  <c r="AY225" i="1"/>
  <c r="AY288" i="1" s="1"/>
  <c r="AW225" i="1"/>
  <c r="AW288" i="1" s="1"/>
  <c r="BM225" i="1"/>
  <c r="BM288" i="1" s="1"/>
  <c r="BL225" i="1"/>
  <c r="BL288" i="1" s="1"/>
  <c r="BK225" i="1"/>
  <c r="BK288" i="1" s="1"/>
  <c r="BJ225" i="1"/>
  <c r="BJ288" i="1" s="1"/>
  <c r="BI225" i="1"/>
  <c r="BI288" i="1" s="1"/>
  <c r="BH225" i="1"/>
  <c r="BH288" i="1" s="1"/>
  <c r="AV225" i="1"/>
  <c r="AV288" i="1" s="1"/>
  <c r="AU225" i="1"/>
  <c r="AU288" i="1" s="1"/>
  <c r="CE225" i="1"/>
  <c r="CE288" i="1" s="1"/>
  <c r="CD225" i="1"/>
  <c r="CD288" i="1" s="1"/>
  <c r="CC225" i="1"/>
  <c r="CC288" i="1" s="1"/>
  <c r="CA225" i="1"/>
  <c r="CA288" i="1" s="1"/>
  <c r="BP225" i="1"/>
  <c r="BP288" i="1" s="1"/>
  <c r="BO225" i="1"/>
  <c r="BO288" i="1" s="1"/>
  <c r="BG225" i="1"/>
  <c r="AT225" i="1"/>
  <c r="CG225" i="1"/>
  <c r="AS225" i="1"/>
  <c r="AS288" i="1" s="1"/>
  <c r="CF225" i="1"/>
  <c r="CF288" i="1" s="1"/>
  <c r="CB225" i="1"/>
  <c r="CB288" i="1" s="1"/>
  <c r="BZ216" i="1"/>
  <c r="BZ279" i="1" s="1"/>
  <c r="BF216" i="1"/>
  <c r="BF279" i="1" s="1"/>
  <c r="BY216" i="1"/>
  <c r="BY279" i="1" s="1"/>
  <c r="BE216" i="1"/>
  <c r="BE279" i="1" s="1"/>
  <c r="BX216" i="1"/>
  <c r="BX279" i="1" s="1"/>
  <c r="BD216" i="1"/>
  <c r="BD279" i="1" s="1"/>
  <c r="BW216" i="1"/>
  <c r="BW279" i="1" s="1"/>
  <c r="BC216" i="1"/>
  <c r="BC279" i="1" s="1"/>
  <c r="BQ216" i="1"/>
  <c r="BQ279" i="1" s="1"/>
  <c r="BV216" i="1"/>
  <c r="BV279" i="1" s="1"/>
  <c r="BB216" i="1"/>
  <c r="BB279" i="1" s="1"/>
  <c r="BU216" i="1"/>
  <c r="BU279" i="1" s="1"/>
  <c r="BA216" i="1"/>
  <c r="BA279" i="1" s="1"/>
  <c r="AX216" i="1"/>
  <c r="AX279" i="1" s="1"/>
  <c r="AW216" i="1"/>
  <c r="AW279" i="1" s="1"/>
  <c r="BT216" i="1"/>
  <c r="AZ216" i="1"/>
  <c r="AZ279" i="1" s="1"/>
  <c r="BS216" i="1"/>
  <c r="BS279" i="1" s="1"/>
  <c r="AY216" i="1"/>
  <c r="AY279" i="1" s="1"/>
  <c r="BR216" i="1"/>
  <c r="BR279" i="1" s="1"/>
  <c r="BP216" i="1"/>
  <c r="BP279" i="1" s="1"/>
  <c r="CC216" i="1"/>
  <c r="CC279" i="1" s="1"/>
  <c r="CB216" i="1"/>
  <c r="CB279" i="1" s="1"/>
  <c r="CA216" i="1"/>
  <c r="CA279" i="1" s="1"/>
  <c r="BO216" i="1"/>
  <c r="BO279" i="1" s="1"/>
  <c r="BN216" i="1"/>
  <c r="BN279" i="1" s="1"/>
  <c r="AS216" i="1"/>
  <c r="AS279" i="1" s="1"/>
  <c r="CG216" i="1"/>
  <c r="BM216" i="1"/>
  <c r="BM279" i="1" s="1"/>
  <c r="BK216" i="1"/>
  <c r="BK279" i="1" s="1"/>
  <c r="BJ216" i="1"/>
  <c r="BJ279" i="1" s="1"/>
  <c r="BI216" i="1"/>
  <c r="BI279" i="1" s="1"/>
  <c r="BG216" i="1"/>
  <c r="AV216" i="1"/>
  <c r="AV279" i="1" s="1"/>
  <c r="AU216" i="1"/>
  <c r="AU279" i="1" s="1"/>
  <c r="AT216" i="1"/>
  <c r="CE216" i="1"/>
  <c r="CE279" i="1" s="1"/>
  <c r="BL216" i="1"/>
  <c r="BL279" i="1" s="1"/>
  <c r="BH216" i="1"/>
  <c r="BH279" i="1" s="1"/>
  <c r="CF216" i="1"/>
  <c r="CF279" i="1" s="1"/>
  <c r="BV218" i="1"/>
  <c r="BV280" i="1" s="1"/>
  <c r="BB218" i="1"/>
  <c r="BB280" i="1" s="1"/>
  <c r="CG218" i="1"/>
  <c r="BL218" i="1"/>
  <c r="BL280" i="1" s="1"/>
  <c r="BU218" i="1"/>
  <c r="BU280" i="1" s="1"/>
  <c r="BA218" i="1"/>
  <c r="BA280" i="1" s="1"/>
  <c r="AZ218" i="1"/>
  <c r="AZ280" i="1" s="1"/>
  <c r="AT218" i="1"/>
  <c r="BM218" i="1"/>
  <c r="BM280" i="1" s="1"/>
  <c r="BS218" i="1"/>
  <c r="BS280" i="1" s="1"/>
  <c r="AY218" i="1"/>
  <c r="AY280" i="1" s="1"/>
  <c r="BR218" i="1"/>
  <c r="BR280" i="1" s="1"/>
  <c r="AX218" i="1"/>
  <c r="AX280" i="1" s="1"/>
  <c r="BQ218" i="1"/>
  <c r="BQ280" i="1" s="1"/>
  <c r="AW218" i="1"/>
  <c r="AW280" i="1" s="1"/>
  <c r="BN218" i="1"/>
  <c r="BN280" i="1" s="1"/>
  <c r="BP218" i="1"/>
  <c r="BP280" i="1" s="1"/>
  <c r="AV218" i="1"/>
  <c r="AV280" i="1" s="1"/>
  <c r="CF218" i="1"/>
  <c r="CF280" i="1" s="1"/>
  <c r="BO218" i="1"/>
  <c r="BO280" i="1" s="1"/>
  <c r="AU218" i="1"/>
  <c r="AU280" i="1" s="1"/>
  <c r="AS218" i="1"/>
  <c r="AS280" i="1" s="1"/>
  <c r="BZ218" i="1"/>
  <c r="BZ280" i="1" s="1"/>
  <c r="BY218" i="1"/>
  <c r="BY280" i="1" s="1"/>
  <c r="BX218" i="1"/>
  <c r="BX280" i="1" s="1"/>
  <c r="BW218" i="1"/>
  <c r="BW280" i="1" s="1"/>
  <c r="BK218" i="1"/>
  <c r="BK280" i="1" s="1"/>
  <c r="CC218" i="1"/>
  <c r="CC280" i="1" s="1"/>
  <c r="BJ218" i="1"/>
  <c r="BJ280" i="1" s="1"/>
  <c r="BF218" i="1"/>
  <c r="BF280" i="1" s="1"/>
  <c r="BC218" i="1"/>
  <c r="BC280" i="1" s="1"/>
  <c r="CD218" i="1"/>
  <c r="CD280" i="1" s="1"/>
  <c r="BI218" i="1"/>
  <c r="BI280" i="1" s="1"/>
  <c r="BH218" i="1"/>
  <c r="BH280" i="1" s="1"/>
  <c r="BG218" i="1"/>
  <c r="BE218" i="1"/>
  <c r="BE280" i="1" s="1"/>
  <c r="BD218" i="1"/>
  <c r="BD280" i="1" s="1"/>
  <c r="CE218" i="1"/>
  <c r="CE280" i="1" s="1"/>
  <c r="CB218" i="1"/>
  <c r="CB280" i="1" s="1"/>
  <c r="CA218" i="1"/>
  <c r="CA280" i="1" s="1"/>
  <c r="BZ223" i="1"/>
  <c r="BZ286" i="1" s="1"/>
  <c r="CA219" i="1"/>
  <c r="CA281" i="1" s="1"/>
  <c r="AZ219" i="1"/>
  <c r="AZ281" i="1" s="1"/>
  <c r="BA219" i="1"/>
  <c r="BA281" i="1" s="1"/>
  <c r="BV222" i="1"/>
  <c r="BV285" i="1" s="1"/>
  <c r="AX227" i="1"/>
  <c r="AX290" i="1" s="1"/>
  <c r="AU227" i="1"/>
  <c r="AU290" i="1" s="1"/>
  <c r="BQ227" i="1"/>
  <c r="BQ290" i="1" s="1"/>
  <c r="AW227" i="1"/>
  <c r="AW290" i="1" s="1"/>
  <c r="BP227" i="1"/>
  <c r="BP290" i="1" s="1"/>
  <c r="AV227" i="1"/>
  <c r="AV290" i="1" s="1"/>
  <c r="BO227" i="1"/>
  <c r="BO290" i="1" s="1"/>
  <c r="BI227" i="1"/>
  <c r="BI290" i="1" s="1"/>
  <c r="BN227" i="1"/>
  <c r="BN290" i="1" s="1"/>
  <c r="AT227" i="1"/>
  <c r="CG227" i="1"/>
  <c r="CF227" i="1"/>
  <c r="CF290" i="1" s="1"/>
  <c r="BL227" i="1"/>
  <c r="BL290" i="1" s="1"/>
  <c r="CE227" i="1"/>
  <c r="CE290" i="1" s="1"/>
  <c r="BK227" i="1"/>
  <c r="BK290" i="1" s="1"/>
  <c r="CD227" i="1"/>
  <c r="CD290" i="1" s="1"/>
  <c r="CC227" i="1"/>
  <c r="CC290" i="1" s="1"/>
  <c r="CA227" i="1"/>
  <c r="CA290" i="1" s="1"/>
  <c r="BR219" i="1"/>
  <c r="BR281" i="1" s="1"/>
  <c r="AX219" i="1"/>
  <c r="AX281" i="1" s="1"/>
  <c r="BJ219" i="1"/>
  <c r="BJ281" i="1" s="1"/>
  <c r="BQ219" i="1"/>
  <c r="BQ281" i="1" s="1"/>
  <c r="AW219" i="1"/>
  <c r="AW281" i="1" s="1"/>
  <c r="BP219" i="1"/>
  <c r="BP281" i="1" s="1"/>
  <c r="AV219" i="1"/>
  <c r="AV281" i="1" s="1"/>
  <c r="BO219" i="1"/>
  <c r="BO281" i="1" s="1"/>
  <c r="AU219" i="1"/>
  <c r="AU281" i="1" s="1"/>
  <c r="CC219" i="1"/>
  <c r="CC281" i="1" s="1"/>
  <c r="BN219" i="1"/>
  <c r="BN281" i="1" s="1"/>
  <c r="AT219" i="1"/>
  <c r="CG219" i="1"/>
  <c r="BM219" i="1"/>
  <c r="BM281" i="1" s="1"/>
  <c r="AS219" i="1"/>
  <c r="AS281" i="1" s="1"/>
  <c r="CD219" i="1"/>
  <c r="CD281" i="1" s="1"/>
  <c r="BI219" i="1"/>
  <c r="BI281" i="1" s="1"/>
  <c r="CF219" i="1"/>
  <c r="CF281" i="1" s="1"/>
  <c r="BL219" i="1"/>
  <c r="BL281" i="1" s="1"/>
  <c r="CE219" i="1"/>
  <c r="CE281" i="1" s="1"/>
  <c r="BK219" i="1"/>
  <c r="BK281" i="1" s="1"/>
  <c r="CB219" i="1"/>
  <c r="CB281" i="1" s="1"/>
  <c r="AY219" i="1"/>
  <c r="AY281" i="1" s="1"/>
  <c r="BB219" i="1"/>
  <c r="BB281" i="1" s="1"/>
  <c r="BC219" i="1"/>
  <c r="BC281" i="1" s="1"/>
  <c r="BD219" i="1"/>
  <c r="BD281" i="1" s="1"/>
  <c r="CB227" i="1"/>
  <c r="CB290" i="1" s="1"/>
  <c r="BF219" i="1"/>
  <c r="BF281" i="1" s="1"/>
  <c r="BG219" i="1"/>
  <c r="AT228" i="1"/>
  <c r="BH219" i="1"/>
  <c r="BH281" i="1" s="1"/>
  <c r="BS219" i="1"/>
  <c r="BS281" i="1" s="1"/>
  <c r="BR222" i="1"/>
  <c r="BR285" i="1" s="1"/>
  <c r="AX222" i="1"/>
  <c r="AX285" i="1" s="1"/>
  <c r="BP222" i="1"/>
  <c r="BP285" i="1" s="1"/>
  <c r="BJ222" i="1"/>
  <c r="BJ285" i="1" s="1"/>
  <c r="BQ222" i="1"/>
  <c r="BQ285" i="1" s="1"/>
  <c r="AW222" i="1"/>
  <c r="AW285" i="1" s="1"/>
  <c r="AV222" i="1"/>
  <c r="AV285" i="1" s="1"/>
  <c r="AU222" i="1"/>
  <c r="AU285" i="1" s="1"/>
  <c r="BO222" i="1"/>
  <c r="BO285" i="1" s="1"/>
  <c r="CD222" i="1"/>
  <c r="CD285" i="1" s="1"/>
  <c r="BN222" i="1"/>
  <c r="BN285" i="1" s="1"/>
  <c r="AT222" i="1"/>
  <c r="CG222" i="1"/>
  <c r="BM222" i="1"/>
  <c r="BM285" i="1" s="1"/>
  <c r="AS222" i="1"/>
  <c r="AS285" i="1" s="1"/>
  <c r="CE222" i="1"/>
  <c r="CE285" i="1" s="1"/>
  <c r="BI222" i="1"/>
  <c r="BI285" i="1" s="1"/>
  <c r="CF222" i="1"/>
  <c r="CF285" i="1" s="1"/>
  <c r="BL222" i="1"/>
  <c r="BL285" i="1" s="1"/>
  <c r="CC222" i="1"/>
  <c r="CC285" i="1" s="1"/>
  <c r="BK222" i="1"/>
  <c r="BK285" i="1" s="1"/>
  <c r="CA222" i="1"/>
  <c r="CA285" i="1" s="1"/>
  <c r="BT219" i="1"/>
  <c r="BP215" i="1"/>
  <c r="BP278" i="1" s="1"/>
  <c r="CB222" i="1"/>
  <c r="CB285" i="1" s="1"/>
  <c r="BC227" i="1"/>
  <c r="BC290" i="1" s="1"/>
  <c r="BU219" i="1"/>
  <c r="BU281" i="1" s="1"/>
  <c r="BT276" i="1" l="1"/>
  <c r="BG288" i="1"/>
  <c r="CG285" i="1"/>
  <c r="BT288" i="1"/>
  <c r="CG280" i="1"/>
  <c r="BG280" i="1"/>
  <c r="CG289" i="1"/>
  <c r="BT279" i="1"/>
  <c r="BT289" i="1"/>
  <c r="BG276" i="1"/>
  <c r="BG289" i="1"/>
  <c r="BG279" i="1"/>
  <c r="CG281" i="1"/>
  <c r="BT280" i="1"/>
  <c r="CG288" i="1"/>
  <c r="BT285" i="1"/>
  <c r="BG285" i="1"/>
  <c r="BT281" i="1"/>
  <c r="BG281" i="1"/>
  <c r="CG279" i="1"/>
  <c r="CG276" i="1"/>
  <c r="BF152" i="1"/>
  <c r="BE170" i="1"/>
  <c r="BC220" i="1"/>
  <c r="BC283" i="1" s="1"/>
  <c r="BW220" i="1"/>
  <c r="BW283" i="1" s="1"/>
  <c r="BB220" i="1"/>
  <c r="BB283" i="1" s="1"/>
  <c r="BI220" i="1"/>
  <c r="BI283" i="1" s="1"/>
  <c r="AX215" i="1"/>
  <c r="AX278" i="1" s="1"/>
  <c r="BG220" i="1"/>
  <c r="BA228" i="1"/>
  <c r="BA291" i="1" s="1"/>
  <c r="BX227" i="1"/>
  <c r="BX290" i="1" s="1"/>
  <c r="BR227" i="1"/>
  <c r="BR290" i="1" s="1"/>
  <c r="BU228" i="1"/>
  <c r="BU291" i="1" s="1"/>
  <c r="BL215" i="1"/>
  <c r="BL278" i="1" s="1"/>
  <c r="CF215" i="1"/>
  <c r="CF278" i="1" s="1"/>
  <c r="BW227" i="1"/>
  <c r="BW290" i="1" s="1"/>
  <c r="BM215" i="1"/>
  <c r="BM278" i="1" s="1"/>
  <c r="CD215" i="1"/>
  <c r="CD278" i="1" s="1"/>
  <c r="BV227" i="1"/>
  <c r="BV290" i="1" s="1"/>
  <c r="BX228" i="1"/>
  <c r="BX291" i="1" s="1"/>
  <c r="BA223" i="1"/>
  <c r="BA286" i="1" s="1"/>
  <c r="CC220" i="1"/>
  <c r="CC283" i="1" s="1"/>
  <c r="AZ220" i="1"/>
  <c r="AZ283" i="1" s="1"/>
  <c r="CF220" i="1"/>
  <c r="CF283" i="1" s="1"/>
  <c r="AS220" i="1"/>
  <c r="AS283" i="1" s="1"/>
  <c r="AW220" i="1"/>
  <c r="AW283" i="1" s="1"/>
  <c r="AV220" i="1"/>
  <c r="AV283" i="1" s="1"/>
  <c r="BX215" i="1"/>
  <c r="BX278" i="1" s="1"/>
  <c r="BN228" i="1"/>
  <c r="BN291" i="1" s="1"/>
  <c r="BG215" i="1"/>
  <c r="AT220" i="1"/>
  <c r="BZ227" i="1"/>
  <c r="BZ290" i="1" s="1"/>
  <c r="BB215" i="1"/>
  <c r="BB278" i="1" s="1"/>
  <c r="BJ227" i="1"/>
  <c r="BJ290" i="1" s="1"/>
  <c r="CA215" i="1"/>
  <c r="CA278" i="1" s="1"/>
  <c r="AY220" i="1"/>
  <c r="AY283" i="1" s="1"/>
  <c r="BS215" i="1"/>
  <c r="BS278" i="1" s="1"/>
  <c r="CE220" i="1"/>
  <c r="CE283" i="1" s="1"/>
  <c r="AS227" i="1"/>
  <c r="AS290" i="1" s="1"/>
  <c r="BZ215" i="1"/>
  <c r="BZ278" i="1" s="1"/>
  <c r="BK220" i="1"/>
  <c r="BK283" i="1" s="1"/>
  <c r="BU227" i="1"/>
  <c r="BU290" i="1" s="1"/>
  <c r="BA215" i="1"/>
  <c r="BA278" i="1" s="1"/>
  <c r="BM227" i="1"/>
  <c r="BM290" i="1" s="1"/>
  <c r="BJ215" i="1"/>
  <c r="BJ278" i="1" s="1"/>
  <c r="BL220" i="1"/>
  <c r="BL283" i="1" s="1"/>
  <c r="BD220" i="1"/>
  <c r="BD283" i="1" s="1"/>
  <c r="BO220" i="1"/>
  <c r="BO283" i="1" s="1"/>
  <c r="BX220" i="1"/>
  <c r="BX283" i="1" s="1"/>
  <c r="BK223" i="1"/>
  <c r="BK286" i="1" s="1"/>
  <c r="BG228" i="1"/>
  <c r="CA228" i="1"/>
  <c r="CA291" i="1" s="1"/>
  <c r="BE220" i="1"/>
  <c r="BE283" i="1" s="1"/>
  <c r="BS227" i="1"/>
  <c r="BS290" i="1" s="1"/>
  <c r="BY227" i="1"/>
  <c r="BY290" i="1" s="1"/>
  <c r="BI228" i="1"/>
  <c r="BI291" i="1" s="1"/>
  <c r="BY220" i="1"/>
  <c r="BY283" i="1" s="1"/>
  <c r="BM228" i="1"/>
  <c r="BM291" i="1" s="1"/>
  <c r="AY215" i="1"/>
  <c r="AY278" i="1" s="1"/>
  <c r="BP220" i="1"/>
  <c r="BP283" i="1" s="1"/>
  <c r="BF220" i="1"/>
  <c r="BF283" i="1" s="1"/>
  <c r="BH227" i="1"/>
  <c r="BH290" i="1" s="1"/>
  <c r="CG228" i="1"/>
  <c r="BR220" i="1"/>
  <c r="BR283" i="1" s="1"/>
  <c r="BZ220" i="1"/>
  <c r="BZ283" i="1" s="1"/>
  <c r="BA227" i="1"/>
  <c r="BA290" i="1" s="1"/>
  <c r="CG215" i="1"/>
  <c r="CA220" i="1"/>
  <c r="CA283" i="1" s="1"/>
  <c r="BY215" i="1"/>
  <c r="BY278" i="1" s="1"/>
  <c r="AU220" i="1"/>
  <c r="AU283" i="1" s="1"/>
  <c r="BT220" i="1"/>
  <c r="AT215" i="1"/>
  <c r="AX220" i="1"/>
  <c r="AX283" i="1" s="1"/>
  <c r="BU220" i="1"/>
  <c r="BU283" i="1" s="1"/>
  <c r="AZ215" i="1"/>
  <c r="AZ278" i="1" s="1"/>
  <c r="BN215" i="1"/>
  <c r="BN278" i="1" s="1"/>
  <c r="BQ220" i="1"/>
  <c r="BQ283" i="1" s="1"/>
  <c r="BH220" i="1"/>
  <c r="BH283" i="1" s="1"/>
  <c r="BW215" i="1"/>
  <c r="BW278" i="1" s="1"/>
  <c r="BT227" i="1"/>
  <c r="BS220" i="1"/>
  <c r="BS283" i="1" s="1"/>
  <c r="CB220" i="1"/>
  <c r="CB283" i="1" s="1"/>
  <c r="BV215" i="1"/>
  <c r="BV278" i="1" s="1"/>
  <c r="AS224" i="1"/>
  <c r="AS287" i="1" s="1"/>
  <c r="CG224" i="1"/>
  <c r="BE224" i="1"/>
  <c r="BE287" i="1" s="1"/>
  <c r="BK224" i="1"/>
  <c r="BK287" i="1" s="1"/>
  <c r="CE224" i="1"/>
  <c r="CE287" i="1" s="1"/>
  <c r="AV215" i="1"/>
  <c r="AV278" i="1" s="1"/>
  <c r="BP223" i="1"/>
  <c r="BP286" i="1" s="1"/>
  <c r="AU215" i="1"/>
  <c r="AU278" i="1" s="1"/>
  <c r="AX223" i="1"/>
  <c r="AX286" i="1" s="1"/>
  <c r="BY224" i="1"/>
  <c r="BY287" i="1" s="1"/>
  <c r="AZ223" i="1"/>
  <c r="AZ286" i="1" s="1"/>
  <c r="CF223" i="1"/>
  <c r="CF286" i="1" s="1"/>
  <c r="AS223" i="1"/>
  <c r="AS286" i="1" s="1"/>
  <c r="BO215" i="1"/>
  <c r="BO278" i="1" s="1"/>
  <c r="BF215" i="1"/>
  <c r="BF278" i="1" s="1"/>
  <c r="BK215" i="1"/>
  <c r="BK278" i="1" s="1"/>
  <c r="BA220" i="1"/>
  <c r="BA283" i="1" s="1"/>
  <c r="BJ220" i="1"/>
  <c r="BJ283" i="1" s="1"/>
  <c r="BC215" i="1"/>
  <c r="BC278" i="1" s="1"/>
  <c r="CE215" i="1"/>
  <c r="CE278" i="1" s="1"/>
  <c r="BV220" i="1"/>
  <c r="BV283" i="1" s="1"/>
  <c r="BM223" i="1"/>
  <c r="BM286" i="1" s="1"/>
  <c r="CC228" i="1"/>
  <c r="CC291" i="1" s="1"/>
  <c r="BS223" i="1"/>
  <c r="BS286" i="1" s="1"/>
  <c r="AZ228" i="1"/>
  <c r="AZ291" i="1" s="1"/>
  <c r="BT228" i="1"/>
  <c r="CA223" i="1"/>
  <c r="CA286" i="1" s="1"/>
  <c r="BF228" i="1"/>
  <c r="BF291" i="1" s="1"/>
  <c r="BS228" i="1"/>
  <c r="BS291" i="1" s="1"/>
  <c r="BD215" i="1"/>
  <c r="BD278" i="1" s="1"/>
  <c r="BH223" i="1"/>
  <c r="BH286" i="1" s="1"/>
  <c r="BU221" i="1"/>
  <c r="BU284" i="1" s="1"/>
  <c r="AX228" i="1"/>
  <c r="AX291" i="1" s="1"/>
  <c r="BD223" i="1"/>
  <c r="BD286" i="1" s="1"/>
  <c r="BT223" i="1"/>
  <c r="AY228" i="1"/>
  <c r="AY291" i="1" s="1"/>
  <c r="BG223" i="1"/>
  <c r="BA221" i="1"/>
  <c r="BA284" i="1" s="1"/>
  <c r="AV228" i="1"/>
  <c r="AV291" i="1" s="1"/>
  <c r="BK228" i="1"/>
  <c r="BK291" i="1" s="1"/>
  <c r="BX223" i="1"/>
  <c r="BX286" i="1" s="1"/>
  <c r="AS221" i="1"/>
  <c r="AS284" i="1" s="1"/>
  <c r="AW215" i="1"/>
  <c r="AW278" i="1" s="1"/>
  <c r="BE215" i="1"/>
  <c r="BE278" i="1" s="1"/>
  <c r="CE228" i="1"/>
  <c r="CE291" i="1" s="1"/>
  <c r="BH215" i="1"/>
  <c r="BH278" i="1" s="1"/>
  <c r="BW223" i="1"/>
  <c r="BW286" i="1" s="1"/>
  <c r="BF223" i="1"/>
  <c r="BF286" i="1" s="1"/>
  <c r="BR215" i="1"/>
  <c r="BR278" i="1" s="1"/>
  <c r="BJ228" i="1"/>
  <c r="BJ291" i="1" s="1"/>
  <c r="BE228" i="1"/>
  <c r="BE291" i="1" s="1"/>
  <c r="CB223" i="1"/>
  <c r="CB286" i="1" s="1"/>
  <c r="BZ228" i="1"/>
  <c r="BZ291" i="1" s="1"/>
  <c r="BR228" i="1"/>
  <c r="BR291" i="1" s="1"/>
  <c r="CB215" i="1"/>
  <c r="CB278" i="1" s="1"/>
  <c r="AU223" i="1"/>
  <c r="AU286" i="1" s="1"/>
  <c r="BI223" i="1"/>
  <c r="BI286" i="1" s="1"/>
  <c r="BR223" i="1"/>
  <c r="BR286" i="1" s="1"/>
  <c r="CF228" i="1"/>
  <c r="CF291" i="1" s="1"/>
  <c r="BI215" i="1"/>
  <c r="BI278" i="1" s="1"/>
  <c r="BB223" i="1"/>
  <c r="BB286" i="1" s="1"/>
  <c r="CD223" i="1"/>
  <c r="CD286" i="1" s="1"/>
  <c r="AU213" i="1"/>
  <c r="AU275" i="1" s="1"/>
  <c r="BP228" i="1"/>
  <c r="BP291" i="1" s="1"/>
  <c r="BN223" i="1"/>
  <c r="BN286" i="1" s="1"/>
  <c r="AW228" i="1"/>
  <c r="AW291" i="1" s="1"/>
  <c r="BQ228" i="1"/>
  <c r="BQ291" i="1" s="1"/>
  <c r="AV221" i="1"/>
  <c r="AV284" i="1" s="1"/>
  <c r="CD228" i="1"/>
  <c r="CD291" i="1" s="1"/>
  <c r="BT221" i="1"/>
  <c r="BL228" i="1"/>
  <c r="BL291" i="1" s="1"/>
  <c r="AY223" i="1"/>
  <c r="AY286" i="1" s="1"/>
  <c r="CC223" i="1"/>
  <c r="CC286" i="1" s="1"/>
  <c r="BO213" i="1"/>
  <c r="AU228" i="1"/>
  <c r="AU291" i="1" s="1"/>
  <c r="AS228" i="1"/>
  <c r="AS291" i="1" s="1"/>
  <c r="CC215" i="1"/>
  <c r="CC278" i="1" s="1"/>
  <c r="BC223" i="1"/>
  <c r="BC286" i="1" s="1"/>
  <c r="BY223" i="1"/>
  <c r="BY286" i="1" s="1"/>
  <c r="BU213" i="1"/>
  <c r="BO228" i="1"/>
  <c r="BO291" i="1" s="1"/>
  <c r="BH228" i="1"/>
  <c r="BH291" i="1" s="1"/>
  <c r="BO223" i="1"/>
  <c r="BO286" i="1" s="1"/>
  <c r="CG223" i="1"/>
  <c r="BW228" i="1"/>
  <c r="BW291" i="1" s="1"/>
  <c r="CB228" i="1"/>
  <c r="CB291" i="1" s="1"/>
  <c r="BQ223" i="1"/>
  <c r="BQ286" i="1" s="1"/>
  <c r="BE223" i="1"/>
  <c r="BE286" i="1" s="1"/>
  <c r="BQ215" i="1"/>
  <c r="BQ278" i="1" s="1"/>
  <c r="BY228" i="1"/>
  <c r="BY291" i="1" s="1"/>
  <c r="AS215" i="1"/>
  <c r="AS278" i="1" s="1"/>
  <c r="AV223" i="1"/>
  <c r="AV286" i="1" s="1"/>
  <c r="CE223" i="1"/>
  <c r="CE286" i="1" s="1"/>
  <c r="BF224" i="1"/>
  <c r="BF287" i="1" s="1"/>
  <c r="BZ224" i="1"/>
  <c r="BZ287" i="1" s="1"/>
  <c r="BG224" i="1"/>
  <c r="AY224" i="1"/>
  <c r="AY287" i="1" s="1"/>
  <c r="BP224" i="1"/>
  <c r="BP287" i="1" s="1"/>
  <c r="BJ224" i="1"/>
  <c r="BJ287" i="1" s="1"/>
  <c r="BF221" i="1"/>
  <c r="BF284" i="1" s="1"/>
  <c r="BQ224" i="1"/>
  <c r="BQ287" i="1" s="1"/>
  <c r="CD224" i="1"/>
  <c r="CD287" i="1" s="1"/>
  <c r="AT224" i="1"/>
  <c r="AU224" i="1"/>
  <c r="AU287" i="1" s="1"/>
  <c r="BY221" i="1"/>
  <c r="BY284" i="1" s="1"/>
  <c r="AW224" i="1"/>
  <c r="AW287" i="1" s="1"/>
  <c r="BD224" i="1"/>
  <c r="BD287" i="1" s="1"/>
  <c r="BV224" i="1"/>
  <c r="BV287" i="1" s="1"/>
  <c r="BT224" i="1"/>
  <c r="BB224" i="1"/>
  <c r="BB287" i="1" s="1"/>
  <c r="BS224" i="1"/>
  <c r="BS287" i="1" s="1"/>
  <c r="BR224" i="1"/>
  <c r="BR287" i="1" s="1"/>
  <c r="BW224" i="1"/>
  <c r="BW287" i="1" s="1"/>
  <c r="BK221" i="1"/>
  <c r="BK284" i="1" s="1"/>
  <c r="AV224" i="1"/>
  <c r="AV287" i="1" s="1"/>
  <c r="BC224" i="1"/>
  <c r="BC287" i="1" s="1"/>
  <c r="BL221" i="1"/>
  <c r="BL284" i="1" s="1"/>
  <c r="AX224" i="1"/>
  <c r="AX287" i="1" s="1"/>
  <c r="BX224" i="1"/>
  <c r="BX287" i="1" s="1"/>
  <c r="AW223" i="1"/>
  <c r="AW286" i="1" s="1"/>
  <c r="BJ223" i="1"/>
  <c r="BJ286" i="1" s="1"/>
  <c r="BD221" i="1"/>
  <c r="BD284" i="1" s="1"/>
  <c r="AZ224" i="1"/>
  <c r="AZ287" i="1" s="1"/>
  <c r="BA224" i="1"/>
  <c r="BA287" i="1" s="1"/>
  <c r="BU224" i="1"/>
  <c r="BU287" i="1" s="1"/>
  <c r="BL224" i="1"/>
  <c r="BL287" i="1" s="1"/>
  <c r="BH224" i="1"/>
  <c r="BH287" i="1" s="1"/>
  <c r="CF224" i="1"/>
  <c r="CF287" i="1" s="1"/>
  <c r="CB224" i="1"/>
  <c r="CB287" i="1" s="1"/>
  <c r="AX213" i="1"/>
  <c r="BM224" i="1"/>
  <c r="BM287" i="1" s="1"/>
  <c r="BI224" i="1"/>
  <c r="BI287" i="1" s="1"/>
  <c r="BU223" i="1"/>
  <c r="BU286" i="1" s="1"/>
  <c r="BL223" i="1"/>
  <c r="BL286" i="1" s="1"/>
  <c r="BF213" i="1"/>
  <c r="BN224" i="1"/>
  <c r="BN287" i="1" s="1"/>
  <c r="CC224" i="1"/>
  <c r="CC287" i="1" s="1"/>
  <c r="BV223" i="1"/>
  <c r="BV286" i="1" s="1"/>
  <c r="CA213" i="1"/>
  <c r="BO224" i="1"/>
  <c r="BO287" i="1" s="1"/>
  <c r="BM213" i="1"/>
  <c r="BH213" i="1"/>
  <c r="BQ213" i="1"/>
  <c r="BI213" i="1"/>
  <c r="BS213" i="1"/>
  <c r="BT213" i="1"/>
  <c r="CB213" i="1"/>
  <c r="BA213" i="1"/>
  <c r="CE213" i="1"/>
  <c r="BJ213" i="1"/>
  <c r="CG213" i="1"/>
  <c r="CF213" i="1"/>
  <c r="CD213" i="1"/>
  <c r="CC213" i="1"/>
  <c r="AS213" i="1"/>
  <c r="AS275" i="1" s="1"/>
  <c r="BC213" i="1"/>
  <c r="BR213" i="1"/>
  <c r="AV213" i="1"/>
  <c r="BW213" i="1"/>
  <c r="AW213" i="1"/>
  <c r="BD213" i="1"/>
  <c r="AY213" i="1"/>
  <c r="BX213" i="1"/>
  <c r="AZ213" i="1"/>
  <c r="BB213" i="1"/>
  <c r="BK213" i="1"/>
  <c r="BV213" i="1"/>
  <c r="BL213" i="1"/>
  <c r="BE213" i="1"/>
  <c r="BX221" i="1"/>
  <c r="BX284" i="1" s="1"/>
  <c r="BN213" i="1"/>
  <c r="BY213" i="1"/>
  <c r="BP213" i="1"/>
  <c r="BZ213" i="1"/>
  <c r="BC221" i="1"/>
  <c r="BC284" i="1" s="1"/>
  <c r="AT213" i="1"/>
  <c r="BM221" i="1"/>
  <c r="BM284" i="1" s="1"/>
  <c r="BN221" i="1"/>
  <c r="BN284" i="1" s="1"/>
  <c r="AW221" i="1"/>
  <c r="AW284" i="1" s="1"/>
  <c r="BE221" i="1"/>
  <c r="BE284" i="1" s="1"/>
  <c r="BP221" i="1"/>
  <c r="BP284" i="1" s="1"/>
  <c r="AU221" i="1"/>
  <c r="AU284" i="1" s="1"/>
  <c r="BG221" i="1"/>
  <c r="BR221" i="1"/>
  <c r="BR284" i="1" s="1"/>
  <c r="BI221" i="1"/>
  <c r="BI284" i="1" s="1"/>
  <c r="CG221" i="1"/>
  <c r="BW221" i="1"/>
  <c r="BW284" i="1" s="1"/>
  <c r="AZ221" i="1"/>
  <c r="AZ284" i="1" s="1"/>
  <c r="BB221" i="1"/>
  <c r="BB284" i="1" s="1"/>
  <c r="BJ221" i="1"/>
  <c r="BJ284" i="1" s="1"/>
  <c r="BV221" i="1"/>
  <c r="BV284" i="1" s="1"/>
  <c r="CD221" i="1"/>
  <c r="CD284" i="1" s="1"/>
  <c r="CE221" i="1"/>
  <c r="CE284" i="1" s="1"/>
  <c r="CF221" i="1"/>
  <c r="CF284" i="1" s="1"/>
  <c r="CB221" i="1"/>
  <c r="CB284" i="1" s="1"/>
  <c r="BQ221" i="1"/>
  <c r="BQ284" i="1" s="1"/>
  <c r="BH221" i="1"/>
  <c r="BH284" i="1" s="1"/>
  <c r="AX221" i="1"/>
  <c r="AX284" i="1" s="1"/>
  <c r="AT221" i="1"/>
  <c r="BZ221" i="1"/>
  <c r="BZ284" i="1" s="1"/>
  <c r="CA221" i="1"/>
  <c r="CA284" i="1" s="1"/>
  <c r="AY221" i="1"/>
  <c r="AY284" i="1" s="1"/>
  <c r="BO221" i="1"/>
  <c r="BO284" i="1" s="1"/>
  <c r="CC221" i="1"/>
  <c r="CC284" i="1" s="1"/>
  <c r="N58" i="2" l="1"/>
  <c r="J58" i="2"/>
  <c r="F58" i="2"/>
  <c r="N59" i="2"/>
  <c r="N60" i="2"/>
  <c r="N53" i="2"/>
  <c r="N52" i="2"/>
  <c r="N51" i="2"/>
  <c r="F52" i="2"/>
  <c r="F53" i="2"/>
  <c r="F51" i="2"/>
  <c r="J52" i="2"/>
  <c r="J53" i="2"/>
  <c r="J51" i="2"/>
  <c r="F59" i="2"/>
  <c r="F60" i="2"/>
  <c r="J59" i="2"/>
  <c r="J60" i="2"/>
  <c r="BN292" i="1"/>
  <c r="CD292" i="1"/>
  <c r="BM292" i="1"/>
  <c r="BZ292" i="1"/>
  <c r="BU292" i="1"/>
  <c r="AX292" i="1"/>
  <c r="BE292" i="1"/>
  <c r="AU292" i="1"/>
  <c r="BX292" i="1"/>
  <c r="CA292" i="1"/>
  <c r="BO292" i="1"/>
  <c r="BD292" i="1"/>
  <c r="AV292" i="1"/>
  <c r="BI292" i="1"/>
  <c r="AU282" i="1"/>
  <c r="BL292" i="1"/>
  <c r="AW292" i="1"/>
  <c r="BB292" i="1"/>
  <c r="AS292" i="1"/>
  <c r="BW292" i="1"/>
  <c r="BV292" i="1"/>
  <c r="BR292" i="1"/>
  <c r="CF292" i="1"/>
  <c r="BC292" i="1"/>
  <c r="AZ292" i="1"/>
  <c r="CB292" i="1"/>
  <c r="CC292" i="1"/>
  <c r="BJ292" i="1"/>
  <c r="BS292" i="1"/>
  <c r="BF292" i="1"/>
  <c r="BK292" i="1"/>
  <c r="BA292" i="1"/>
  <c r="BP292" i="1"/>
  <c r="BH292" i="1"/>
  <c r="CE292" i="1"/>
  <c r="BQ292" i="1"/>
  <c r="BY292" i="1"/>
  <c r="AS282" i="1"/>
  <c r="AY292" i="1"/>
  <c r="BG283" i="1"/>
  <c r="AU229" i="1"/>
  <c r="AU230" i="1" s="1"/>
  <c r="BO229" i="1"/>
  <c r="BO230" i="1" s="1"/>
  <c r="CG229" i="1"/>
  <c r="CG230" i="1" s="1"/>
  <c r="CC229" i="1"/>
  <c r="CC230" i="1" s="1"/>
  <c r="BG291" i="1"/>
  <c r="BT283" i="1"/>
  <c r="BN229" i="1"/>
  <c r="BN230" i="1" s="1"/>
  <c r="CG286" i="1"/>
  <c r="BG229" i="1"/>
  <c r="BG230" i="1" s="1"/>
  <c r="BG290" i="1"/>
  <c r="BP229" i="1"/>
  <c r="BP230" i="1" s="1"/>
  <c r="CG278" i="1"/>
  <c r="AS229" i="1"/>
  <c r="AS230" i="1" s="1"/>
  <c r="BY229" i="1"/>
  <c r="BY230" i="1" s="1"/>
  <c r="CG284" i="1"/>
  <c r="BT286" i="1"/>
  <c r="CG283" i="1"/>
  <c r="AX275" i="1"/>
  <c r="AX229" i="1"/>
  <c r="AX230" i="1" s="1"/>
  <c r="CG291" i="1"/>
  <c r="BJ229" i="1"/>
  <c r="BJ230" i="1" s="1"/>
  <c r="CE229" i="1"/>
  <c r="CE230" i="1" s="1"/>
  <c r="BE275" i="1"/>
  <c r="BE229" i="1"/>
  <c r="BE230" i="1" s="1"/>
  <c r="BL229" i="1"/>
  <c r="BL230" i="1" s="1"/>
  <c r="BA275" i="1"/>
  <c r="BA229" i="1"/>
  <c r="BA230" i="1" s="1"/>
  <c r="BG278" i="1"/>
  <c r="CB229" i="1"/>
  <c r="CB230" i="1" s="1"/>
  <c r="BT287" i="1"/>
  <c r="BZ229" i="1"/>
  <c r="BZ230" i="1" s="1"/>
  <c r="BT278" i="1"/>
  <c r="BF275" i="1"/>
  <c r="BF229" i="1"/>
  <c r="BF230" i="1" s="1"/>
  <c r="BB275" i="1"/>
  <c r="BB229" i="1"/>
  <c r="BB230" i="1" s="1"/>
  <c r="CF229" i="1"/>
  <c r="CF230" i="1" s="1"/>
  <c r="BG287" i="1"/>
  <c r="AY275" i="1"/>
  <c r="AY229" i="1"/>
  <c r="AY230" i="1" s="1"/>
  <c r="BT291" i="1"/>
  <c r="BT229" i="1"/>
  <c r="BS229" i="1"/>
  <c r="BS230" i="1" s="1"/>
  <c r="BQ229" i="1"/>
  <c r="BQ230" i="1" s="1"/>
  <c r="CG287" i="1"/>
  <c r="AW275" i="1"/>
  <c r="AW229" i="1"/>
  <c r="AW230" i="1" s="1"/>
  <c r="BU229" i="1"/>
  <c r="BU230" i="1" s="1"/>
  <c r="CD229" i="1"/>
  <c r="CD230" i="1" s="1"/>
  <c r="BV229" i="1"/>
  <c r="BV230" i="1" s="1"/>
  <c r="BK229" i="1"/>
  <c r="BK230" i="1" s="1"/>
  <c r="BG284" i="1"/>
  <c r="BD275" i="1"/>
  <c r="BD229" i="1"/>
  <c r="BD230" i="1" s="1"/>
  <c r="BM229" i="1"/>
  <c r="BM230" i="1" s="1"/>
  <c r="BT290" i="1"/>
  <c r="CG290" i="1"/>
  <c r="AZ275" i="1"/>
  <c r="AZ229" i="1"/>
  <c r="AZ230" i="1" s="1"/>
  <c r="BX229" i="1"/>
  <c r="BX230" i="1" s="1"/>
  <c r="BH229" i="1"/>
  <c r="BH230" i="1" s="1"/>
  <c r="BW229" i="1"/>
  <c r="BW230" i="1" s="1"/>
  <c r="AV275" i="1"/>
  <c r="AV229" i="1"/>
  <c r="AV230" i="1" s="1"/>
  <c r="BT284" i="1"/>
  <c r="BR229" i="1"/>
  <c r="BR230" i="1" s="1"/>
  <c r="BI229" i="1"/>
  <c r="BI230" i="1" s="1"/>
  <c r="CA229" i="1"/>
  <c r="CA230" i="1" s="1"/>
  <c r="AT229" i="1"/>
  <c r="AT230" i="1" s="1"/>
  <c r="BC275" i="1"/>
  <c r="BC229" i="1"/>
  <c r="BC230" i="1" s="1"/>
  <c r="BG286" i="1"/>
  <c r="BH152" i="1"/>
  <c r="BH275" i="1" s="1"/>
  <c r="BF170" i="1"/>
  <c r="CF257" i="1"/>
  <c r="CE257" i="1"/>
  <c r="CD257" i="1"/>
  <c r="CC257" i="1"/>
  <c r="CB257" i="1"/>
  <c r="CA257" i="1"/>
  <c r="BZ257" i="1"/>
  <c r="BY257" i="1"/>
  <c r="BX257" i="1"/>
  <c r="BW257" i="1"/>
  <c r="BV257" i="1"/>
  <c r="BU257" i="1"/>
  <c r="BS257" i="1"/>
  <c r="BR257" i="1"/>
  <c r="BQ257" i="1"/>
  <c r="BP257" i="1"/>
  <c r="BO257" i="1"/>
  <c r="BN257" i="1"/>
  <c r="BM257" i="1"/>
  <c r="BL257" i="1"/>
  <c r="BK257" i="1"/>
  <c r="BJ257" i="1"/>
  <c r="BI257" i="1"/>
  <c r="BH257" i="1"/>
  <c r="BF257" i="1"/>
  <c r="BE257" i="1"/>
  <c r="BD257" i="1"/>
  <c r="BC257" i="1"/>
  <c r="BB257" i="1"/>
  <c r="BA257" i="1"/>
  <c r="AZ257" i="1"/>
  <c r="AY257" i="1"/>
  <c r="AX257" i="1"/>
  <c r="AW257" i="1"/>
  <c r="AV257" i="1"/>
  <c r="AU257" i="1"/>
  <c r="AT257" i="1"/>
  <c r="AS257" i="1"/>
  <c r="AS250" i="1"/>
  <c r="AS249" i="1"/>
  <c r="AS248" i="1"/>
  <c r="AS247" i="1"/>
  <c r="AS246" i="1"/>
  <c r="AS245" i="1"/>
  <c r="AS244" i="1"/>
  <c r="AS243" i="1"/>
  <c r="AS242" i="1"/>
  <c r="AS240" i="1"/>
  <c r="AS239" i="1"/>
  <c r="AS238" i="1"/>
  <c r="AS237" i="1"/>
  <c r="CF236" i="1"/>
  <c r="CE236" i="1"/>
  <c r="CD236" i="1"/>
  <c r="CC236" i="1"/>
  <c r="CB236" i="1"/>
  <c r="CA236" i="1"/>
  <c r="BZ236" i="1"/>
  <c r="BY236" i="1"/>
  <c r="BX236" i="1"/>
  <c r="BW236" i="1"/>
  <c r="BV236" i="1"/>
  <c r="BU236" i="1"/>
  <c r="BS236" i="1"/>
  <c r="BR236" i="1"/>
  <c r="BQ236" i="1"/>
  <c r="BP236" i="1"/>
  <c r="BO236" i="1"/>
  <c r="BN236" i="1"/>
  <c r="BM236" i="1"/>
  <c r="BL236" i="1"/>
  <c r="BK236" i="1"/>
  <c r="BJ236" i="1"/>
  <c r="BI236" i="1"/>
  <c r="BH236" i="1"/>
  <c r="BG236" i="1"/>
  <c r="BF236" i="1"/>
  <c r="BE236" i="1"/>
  <c r="BD236" i="1"/>
  <c r="BC236" i="1"/>
  <c r="BB236" i="1"/>
  <c r="BA236" i="1"/>
  <c r="AZ236" i="1"/>
  <c r="AY236" i="1"/>
  <c r="AX236" i="1"/>
  <c r="AW236" i="1"/>
  <c r="AV236" i="1"/>
  <c r="AU236" i="1"/>
  <c r="AT236" i="1"/>
  <c r="AS236" i="1"/>
  <c r="AS235" i="1"/>
  <c r="AS234" i="1"/>
  <c r="C195" i="1"/>
  <c r="C200" i="1"/>
  <c r="C196" i="1"/>
  <c r="D196" i="1" s="1"/>
  <c r="BB196" i="1" s="1"/>
  <c r="BB258" i="1" s="1"/>
  <c r="C199" i="1"/>
  <c r="C198" i="1"/>
  <c r="D198" i="1" s="1"/>
  <c r="C197" i="1"/>
  <c r="D197" i="1" s="1"/>
  <c r="AT197" i="1" s="1"/>
  <c r="AT259" i="1" s="1"/>
  <c r="C194" i="1"/>
  <c r="D194" i="1" s="1"/>
  <c r="C208" i="1"/>
  <c r="C207" i="1"/>
  <c r="C206" i="1"/>
  <c r="D206" i="1" s="1"/>
  <c r="C205" i="1"/>
  <c r="C204" i="1"/>
  <c r="D204" i="1" s="1"/>
  <c r="C203" i="1"/>
  <c r="C202" i="1"/>
  <c r="C189" i="1"/>
  <c r="C188" i="1"/>
  <c r="C187" i="1"/>
  <c r="C186" i="1"/>
  <c r="C185" i="1"/>
  <c r="C184" i="1"/>
  <c r="C183" i="1"/>
  <c r="C182" i="1"/>
  <c r="C181" i="1"/>
  <c r="C180" i="1"/>
  <c r="C179" i="1"/>
  <c r="C178" i="1"/>
  <c r="C177" i="1"/>
  <c r="C176" i="1"/>
  <c r="C175" i="1"/>
  <c r="CG148" i="1"/>
  <c r="CF148" i="1"/>
  <c r="CE148" i="1"/>
  <c r="CD148" i="1"/>
  <c r="CC148" i="1"/>
  <c r="CB148" i="1"/>
  <c r="CA148" i="1"/>
  <c r="BZ148" i="1"/>
  <c r="BY148" i="1"/>
  <c r="BX148" i="1"/>
  <c r="BW148" i="1"/>
  <c r="BV148" i="1"/>
  <c r="BU148" i="1"/>
  <c r="BT148" i="1"/>
  <c r="BS148" i="1"/>
  <c r="BR148" i="1"/>
  <c r="BQ148" i="1"/>
  <c r="BP148" i="1"/>
  <c r="BO148" i="1"/>
  <c r="BN148" i="1"/>
  <c r="BM148" i="1"/>
  <c r="BL148" i="1"/>
  <c r="BK148" i="1"/>
  <c r="BJ148" i="1"/>
  <c r="BI148" i="1"/>
  <c r="BH148" i="1"/>
  <c r="BG148" i="1"/>
  <c r="BF148" i="1"/>
  <c r="BE148" i="1"/>
  <c r="BD148" i="1"/>
  <c r="BC148" i="1"/>
  <c r="BB148" i="1"/>
  <c r="BA148" i="1"/>
  <c r="AZ148" i="1"/>
  <c r="AY148" i="1"/>
  <c r="AX148" i="1"/>
  <c r="AW148" i="1"/>
  <c r="AV148" i="1"/>
  <c r="AU148" i="1"/>
  <c r="AT148" i="1"/>
  <c r="CF126" i="1"/>
  <c r="CE126" i="1"/>
  <c r="CD126" i="1"/>
  <c r="CC126" i="1"/>
  <c r="CB126" i="1"/>
  <c r="CA126" i="1"/>
  <c r="BZ126" i="1"/>
  <c r="BY126" i="1"/>
  <c r="BX126" i="1"/>
  <c r="BW126" i="1"/>
  <c r="BV126" i="1"/>
  <c r="BU126" i="1"/>
  <c r="BS126" i="1"/>
  <c r="BR126" i="1"/>
  <c r="BQ126" i="1"/>
  <c r="BP126" i="1"/>
  <c r="BO126" i="1"/>
  <c r="BN126" i="1"/>
  <c r="BM126" i="1"/>
  <c r="BL126" i="1"/>
  <c r="BK126" i="1"/>
  <c r="BJ126" i="1"/>
  <c r="BI126" i="1"/>
  <c r="BH126" i="1"/>
  <c r="BF126" i="1"/>
  <c r="BE126" i="1"/>
  <c r="BD126" i="1"/>
  <c r="BC126" i="1"/>
  <c r="BB126" i="1"/>
  <c r="BA126" i="1"/>
  <c r="AZ126" i="1"/>
  <c r="AY126" i="1"/>
  <c r="AX126" i="1"/>
  <c r="AW126" i="1"/>
  <c r="AV126" i="1"/>
  <c r="AU126" i="1"/>
  <c r="AT126" i="1"/>
  <c r="CG125" i="1"/>
  <c r="BT125" i="1"/>
  <c r="BG125" i="1"/>
  <c r="CG124" i="1"/>
  <c r="BT124" i="1"/>
  <c r="BG124" i="1"/>
  <c r="CG123" i="1"/>
  <c r="BT123" i="1"/>
  <c r="BG123" i="1"/>
  <c r="CG122" i="1"/>
  <c r="BT122" i="1"/>
  <c r="BG122" i="1"/>
  <c r="CG121" i="1"/>
  <c r="BT121" i="1"/>
  <c r="BG121" i="1"/>
  <c r="CG120" i="1"/>
  <c r="BT120" i="1"/>
  <c r="BG120" i="1"/>
  <c r="CG119" i="1"/>
  <c r="BT119" i="1"/>
  <c r="BG119" i="1"/>
  <c r="CG118" i="1"/>
  <c r="BT118" i="1"/>
  <c r="BG118" i="1"/>
  <c r="CG117" i="1"/>
  <c r="BT117" i="1"/>
  <c r="BG117" i="1"/>
  <c r="CG116" i="1"/>
  <c r="BT116" i="1"/>
  <c r="BG116" i="1"/>
  <c r="CG115" i="1"/>
  <c r="BT115" i="1"/>
  <c r="BG115" i="1"/>
  <c r="CG114" i="1"/>
  <c r="BT114" i="1"/>
  <c r="BG114" i="1"/>
  <c r="CG113" i="1"/>
  <c r="BT113" i="1"/>
  <c r="BG113" i="1"/>
  <c r="CG112" i="1"/>
  <c r="BT112" i="1"/>
  <c r="BG112" i="1"/>
  <c r="CG111" i="1"/>
  <c r="BT111" i="1"/>
  <c r="BG111" i="1"/>
  <c r="CG110" i="1"/>
  <c r="BT110" i="1"/>
  <c r="BG110" i="1"/>
  <c r="CG109" i="1"/>
  <c r="BT109" i="1"/>
  <c r="BG109" i="1"/>
  <c r="CG108" i="1"/>
  <c r="BT108" i="1"/>
  <c r="BG108" i="1"/>
  <c r="CG80" i="1"/>
  <c r="CF80" i="1"/>
  <c r="CE80" i="1"/>
  <c r="CD80" i="1"/>
  <c r="CC80" i="1"/>
  <c r="CB80" i="1"/>
  <c r="CA80" i="1"/>
  <c r="BZ80" i="1"/>
  <c r="BY80" i="1"/>
  <c r="BX80" i="1"/>
  <c r="BW80" i="1"/>
  <c r="BV80" i="1"/>
  <c r="BU80" i="1"/>
  <c r="BT80" i="1"/>
  <c r="BS80" i="1"/>
  <c r="BR80" i="1"/>
  <c r="BQ80" i="1"/>
  <c r="BP80" i="1"/>
  <c r="BO80" i="1"/>
  <c r="BN80" i="1"/>
  <c r="BM80" i="1"/>
  <c r="BL80" i="1"/>
  <c r="BK80" i="1"/>
  <c r="BJ80" i="1"/>
  <c r="BI80" i="1"/>
  <c r="BH80" i="1"/>
  <c r="BG80" i="1"/>
  <c r="BF80" i="1"/>
  <c r="BE80" i="1"/>
  <c r="BD80" i="1"/>
  <c r="BC80" i="1"/>
  <c r="BB80" i="1"/>
  <c r="BA80" i="1"/>
  <c r="AZ80" i="1"/>
  <c r="AY80" i="1"/>
  <c r="AX80" i="1"/>
  <c r="AW80" i="1"/>
  <c r="AV80" i="1"/>
  <c r="AU80" i="1"/>
  <c r="AT80" i="1"/>
  <c r="CG68" i="1"/>
  <c r="CF68" i="1"/>
  <c r="CE68" i="1"/>
  <c r="CD68" i="1"/>
  <c r="CC68" i="1"/>
  <c r="CB68" i="1"/>
  <c r="CA68" i="1"/>
  <c r="BZ68" i="1"/>
  <c r="BY68" i="1"/>
  <c r="BX68" i="1"/>
  <c r="BW68" i="1"/>
  <c r="BV68" i="1"/>
  <c r="BU68" i="1"/>
  <c r="BT68" i="1"/>
  <c r="BS68" i="1"/>
  <c r="BR68" i="1"/>
  <c r="BQ68" i="1"/>
  <c r="BP68" i="1"/>
  <c r="BO68" i="1"/>
  <c r="BN68" i="1"/>
  <c r="BM68" i="1"/>
  <c r="BL68" i="1"/>
  <c r="BK68" i="1"/>
  <c r="BJ68" i="1"/>
  <c r="BI68" i="1"/>
  <c r="BH68" i="1"/>
  <c r="BG68" i="1"/>
  <c r="BF68" i="1"/>
  <c r="BE68" i="1"/>
  <c r="BD68" i="1"/>
  <c r="BC68" i="1"/>
  <c r="BB68" i="1"/>
  <c r="BA68" i="1"/>
  <c r="AZ68" i="1"/>
  <c r="AY68" i="1"/>
  <c r="AX68" i="1"/>
  <c r="AW68" i="1"/>
  <c r="AV68" i="1"/>
  <c r="AU68" i="1"/>
  <c r="AT68" i="1"/>
  <c r="N61" i="2" l="1"/>
  <c r="N73" i="2" s="1"/>
  <c r="J61" i="2"/>
  <c r="J73" i="2" s="1"/>
  <c r="F61" i="2"/>
  <c r="F73" i="2" s="1"/>
  <c r="J72" i="2"/>
  <c r="F72" i="2"/>
  <c r="N72" i="2"/>
  <c r="N45" i="2"/>
  <c r="N46" i="2"/>
  <c r="N69" i="2" s="1"/>
  <c r="J55" i="2"/>
  <c r="J54" i="2"/>
  <c r="N49" i="2"/>
  <c r="N48" i="2"/>
  <c r="N50" i="2"/>
  <c r="F55" i="2"/>
  <c r="F54" i="2"/>
  <c r="F49" i="2"/>
  <c r="F50" i="2"/>
  <c r="F48" i="2"/>
  <c r="N54" i="2"/>
  <c r="N55" i="2"/>
  <c r="F56" i="2"/>
  <c r="F57" i="2"/>
  <c r="F64" i="2"/>
  <c r="F65" i="2"/>
  <c r="J57" i="2"/>
  <c r="J56" i="2"/>
  <c r="J45" i="2"/>
  <c r="J46" i="2"/>
  <c r="J69" i="2" s="1"/>
  <c r="J48" i="2"/>
  <c r="J49" i="2"/>
  <c r="J50" i="2"/>
  <c r="J65" i="2"/>
  <c r="J64" i="2"/>
  <c r="N56" i="2"/>
  <c r="N57" i="2"/>
  <c r="N65" i="2"/>
  <c r="N64" i="2"/>
  <c r="F45" i="2"/>
  <c r="F46" i="2"/>
  <c r="F69" i="2" s="1"/>
  <c r="BT230" i="1"/>
  <c r="D178" i="1"/>
  <c r="E178" i="1" s="1"/>
  <c r="AU293" i="1"/>
  <c r="AU294" i="1" s="1"/>
  <c r="AS293" i="1"/>
  <c r="AS294" i="1" s="1"/>
  <c r="AY282" i="1"/>
  <c r="AY293" i="1" s="1"/>
  <c r="AY294" i="1" s="1"/>
  <c r="AX282" i="1"/>
  <c r="AX293" i="1" s="1"/>
  <c r="AX294" i="1" s="1"/>
  <c r="BB282" i="1"/>
  <c r="BB293" i="1" s="1"/>
  <c r="BB294" i="1" s="1"/>
  <c r="BF282" i="1"/>
  <c r="BF293" i="1" s="1"/>
  <c r="BF294" i="1" s="1"/>
  <c r="BD282" i="1"/>
  <c r="BD293" i="1" s="1"/>
  <c r="BD294" i="1" s="1"/>
  <c r="AZ282" i="1"/>
  <c r="AZ293" i="1" s="1"/>
  <c r="AZ294" i="1" s="1"/>
  <c r="AW282" i="1"/>
  <c r="AW293" i="1" s="1"/>
  <c r="AW294" i="1" s="1"/>
  <c r="BA282" i="1"/>
  <c r="BA293" i="1" s="1"/>
  <c r="BA294" i="1" s="1"/>
  <c r="BH282" i="1"/>
  <c r="BH293" i="1" s="1"/>
  <c r="BH294" i="1" s="1"/>
  <c r="BC282" i="1"/>
  <c r="BC293" i="1" s="1"/>
  <c r="BC294" i="1" s="1"/>
  <c r="AV282" i="1"/>
  <c r="AV293" i="1" s="1"/>
  <c r="AV294" i="1" s="1"/>
  <c r="BE282" i="1"/>
  <c r="BE293" i="1" s="1"/>
  <c r="BE294" i="1" s="1"/>
  <c r="BG275" i="1"/>
  <c r="BG257" i="1"/>
  <c r="CG257" i="1"/>
  <c r="BT257" i="1"/>
  <c r="BI152" i="1"/>
  <c r="BH170" i="1"/>
  <c r="D181" i="1"/>
  <c r="E181" i="1" s="1"/>
  <c r="AX181" i="1" s="1"/>
  <c r="AX242" i="1" s="1"/>
  <c r="D187" i="1"/>
  <c r="E187" i="1" s="1"/>
  <c r="BY187" i="1" s="1"/>
  <c r="BY248" i="1" s="1"/>
  <c r="D179" i="1"/>
  <c r="E179" i="1" s="1"/>
  <c r="AT179" i="1" s="1"/>
  <c r="AT239" i="1" s="1"/>
  <c r="D180" i="1"/>
  <c r="E180" i="1" s="1"/>
  <c r="BD180" i="1" s="1"/>
  <c r="BD240" i="1" s="1"/>
  <c r="D189" i="1"/>
  <c r="E189" i="1" s="1"/>
  <c r="BS189" i="1" s="1"/>
  <c r="BS250" i="1" s="1"/>
  <c r="D177" i="1"/>
  <c r="E177" i="1" s="1"/>
  <c r="AZ177" i="1" s="1"/>
  <c r="AZ237" i="1" s="1"/>
  <c r="D188" i="1"/>
  <c r="E188" i="1" s="1"/>
  <c r="BQ188" i="1" s="1"/>
  <c r="BQ249" i="1" s="1"/>
  <c r="D205" i="1"/>
  <c r="BB205" i="1" s="1"/>
  <c r="BB267" i="1" s="1"/>
  <c r="BG197" i="1"/>
  <c r="BM197" i="1"/>
  <c r="BM259" i="1" s="1"/>
  <c r="D185" i="1"/>
  <c r="E185" i="1" s="1"/>
  <c r="BE185" i="1" s="1"/>
  <c r="BE246" i="1" s="1"/>
  <c r="D195" i="1"/>
  <c r="BW195" i="1" s="1"/>
  <c r="BW256" i="1" s="1"/>
  <c r="D176" i="1"/>
  <c r="E176" i="1" s="1"/>
  <c r="BL176" i="1" s="1"/>
  <c r="BL235" i="1" s="1"/>
  <c r="D186" i="1"/>
  <c r="E186" i="1" s="1"/>
  <c r="BT186" i="1" s="1"/>
  <c r="D207" i="1"/>
  <c r="AT207" i="1" s="1"/>
  <c r="AT269" i="1" s="1"/>
  <c r="D182" i="1"/>
  <c r="E182" i="1" s="1"/>
  <c r="CE182" i="1" s="1"/>
  <c r="CE243" i="1" s="1"/>
  <c r="D203" i="1"/>
  <c r="BB203" i="1" s="1"/>
  <c r="BB265" i="1" s="1"/>
  <c r="D184" i="1"/>
  <c r="E184" i="1" s="1"/>
  <c r="BK184" i="1" s="1"/>
  <c r="BK245" i="1" s="1"/>
  <c r="BB197" i="1"/>
  <c r="BB259" i="1" s="1"/>
  <c r="BF197" i="1"/>
  <c r="BF259" i="1" s="1"/>
  <c r="CA197" i="1"/>
  <c r="CA259" i="1" s="1"/>
  <c r="BS197" i="1"/>
  <c r="BS259" i="1" s="1"/>
  <c r="CC197" i="1"/>
  <c r="CC259" i="1" s="1"/>
  <c r="CC206" i="1"/>
  <c r="CC268" i="1" s="1"/>
  <c r="BL206" i="1"/>
  <c r="BL268" i="1" s="1"/>
  <c r="AY197" i="1"/>
  <c r="AY259" i="1" s="1"/>
  <c r="AZ197" i="1"/>
  <c r="AZ259" i="1" s="1"/>
  <c r="BS204" i="1"/>
  <c r="BS266" i="1" s="1"/>
  <c r="BL204" i="1"/>
  <c r="BL266" i="1" s="1"/>
  <c r="AY204" i="1"/>
  <c r="AY266" i="1" s="1"/>
  <c r="AV204" i="1"/>
  <c r="AV266" i="1" s="1"/>
  <c r="BW204" i="1"/>
  <c r="BW266" i="1" s="1"/>
  <c r="BV204" i="1"/>
  <c r="BV266" i="1" s="1"/>
  <c r="BU204" i="1"/>
  <c r="BU266" i="1" s="1"/>
  <c r="CF204" i="1"/>
  <c r="CF266" i="1" s="1"/>
  <c r="BO197" i="1"/>
  <c r="BO259" i="1" s="1"/>
  <c r="BU206" i="1"/>
  <c r="BU268" i="1" s="1"/>
  <c r="D202" i="1"/>
  <c r="CA202" i="1" s="1"/>
  <c r="CA264" i="1" s="1"/>
  <c r="BZ206" i="1"/>
  <c r="BZ268" i="1" s="1"/>
  <c r="D199" i="1"/>
  <c r="BV199" i="1" s="1"/>
  <c r="BV261" i="1" s="1"/>
  <c r="D208" i="1"/>
  <c r="CB208" i="1" s="1"/>
  <c r="CB270" i="1" s="1"/>
  <c r="AS196" i="1"/>
  <c r="AS258" i="1" s="1"/>
  <c r="BG196" i="1"/>
  <c r="BH196" i="1"/>
  <c r="BH258" i="1" s="1"/>
  <c r="BT196" i="1"/>
  <c r="CC194" i="1"/>
  <c r="CC255" i="1" s="1"/>
  <c r="CB194" i="1"/>
  <c r="CB255" i="1" s="1"/>
  <c r="BH194" i="1"/>
  <c r="BH255" i="1" s="1"/>
  <c r="BA194" i="1"/>
  <c r="BA255" i="1" s="1"/>
  <c r="AU194" i="1"/>
  <c r="AU255" i="1" s="1"/>
  <c r="AS194" i="1"/>
  <c r="AS255" i="1" s="1"/>
  <c r="CC198" i="1"/>
  <c r="CC260" i="1" s="1"/>
  <c r="CB198" i="1"/>
  <c r="CB260" i="1" s="1"/>
  <c r="BO198" i="1"/>
  <c r="BO260" i="1" s="1"/>
  <c r="CA206" i="1"/>
  <c r="CA268" i="1" s="1"/>
  <c r="BK196" i="1"/>
  <c r="BK258" i="1" s="1"/>
  <c r="BM196" i="1"/>
  <c r="BM258" i="1" s="1"/>
  <c r="BX204" i="1"/>
  <c r="BX266" i="1" s="1"/>
  <c r="BJ197" i="1"/>
  <c r="BJ259" i="1" s="1"/>
  <c r="BP196" i="1"/>
  <c r="BP258" i="1" s="1"/>
  <c r="D201" i="1"/>
  <c r="BY201" i="1" s="1"/>
  <c r="BY263" i="1" s="1"/>
  <c r="CB204" i="1"/>
  <c r="CB266" i="1" s="1"/>
  <c r="BL197" i="1"/>
  <c r="BL259" i="1" s="1"/>
  <c r="BQ196" i="1"/>
  <c r="BQ258" i="1" s="1"/>
  <c r="CC204" i="1"/>
  <c r="CC266" i="1" s="1"/>
  <c r="BR196" i="1"/>
  <c r="BR258" i="1" s="1"/>
  <c r="BT236" i="1"/>
  <c r="CG204" i="1"/>
  <c r="AV206" i="1"/>
  <c r="AV268" i="1" s="1"/>
  <c r="BP197" i="1"/>
  <c r="BP259" i="1" s="1"/>
  <c r="BU196" i="1"/>
  <c r="BU258" i="1" s="1"/>
  <c r="AZ206" i="1"/>
  <c r="AZ268" i="1" s="1"/>
  <c r="BV196" i="1"/>
  <c r="BV258" i="1" s="1"/>
  <c r="BA206" i="1"/>
  <c r="BA268" i="1" s="1"/>
  <c r="BV197" i="1"/>
  <c r="BV259" i="1" s="1"/>
  <c r="BZ196" i="1"/>
  <c r="BZ258" i="1" s="1"/>
  <c r="BE206" i="1"/>
  <c r="BE268" i="1" s="1"/>
  <c r="BZ197" i="1"/>
  <c r="BZ259" i="1" s="1"/>
  <c r="CA196" i="1"/>
  <c r="CA258" i="1" s="1"/>
  <c r="BG206" i="1"/>
  <c r="CE196" i="1"/>
  <c r="CE258" i="1" s="1"/>
  <c r="CG236" i="1"/>
  <c r="BI206" i="1"/>
  <c r="BI268" i="1" s="1"/>
  <c r="AW204" i="1"/>
  <c r="AW266" i="1" s="1"/>
  <c r="BK206" i="1"/>
  <c r="BK268" i="1" s="1"/>
  <c r="D200" i="1"/>
  <c r="AS200" i="1" s="1"/>
  <c r="AS262" i="1" s="1"/>
  <c r="AZ204" i="1"/>
  <c r="AZ266" i="1" s="1"/>
  <c r="BM206" i="1"/>
  <c r="BM268" i="1" s="1"/>
  <c r="AT196" i="1"/>
  <c r="AT258" i="1" s="1"/>
  <c r="BC204" i="1"/>
  <c r="BC266" i="1" s="1"/>
  <c r="BN206" i="1"/>
  <c r="BN268" i="1" s="1"/>
  <c r="AU196" i="1"/>
  <c r="AU258" i="1" s="1"/>
  <c r="BF204" i="1"/>
  <c r="BF266" i="1" s="1"/>
  <c r="BP206" i="1"/>
  <c r="BP268" i="1" s="1"/>
  <c r="AV196" i="1"/>
  <c r="AV258" i="1" s="1"/>
  <c r="BG204" i="1"/>
  <c r="BR206" i="1"/>
  <c r="BR268" i="1" s="1"/>
  <c r="BT198" i="1"/>
  <c r="BC194" i="1"/>
  <c r="BC255" i="1" s="1"/>
  <c r="BU198" i="1"/>
  <c r="BU260" i="1" s="1"/>
  <c r="BD194" i="1"/>
  <c r="BD255" i="1" s="1"/>
  <c r="BZ198" i="1"/>
  <c r="BZ260" i="1" s="1"/>
  <c r="D175" i="1"/>
  <c r="B190" i="1"/>
  <c r="C190" i="1"/>
  <c r="BP194" i="1"/>
  <c r="BP255" i="1" s="1"/>
  <c r="BT126" i="1"/>
  <c r="BX194" i="1"/>
  <c r="BX255" i="1" s="1"/>
  <c r="BM194" i="1"/>
  <c r="BM255" i="1" s="1"/>
  <c r="BQ194" i="1"/>
  <c r="BQ255" i="1" s="1"/>
  <c r="CA194" i="1"/>
  <c r="CA255" i="1" s="1"/>
  <c r="CG198" i="1"/>
  <c r="BM198" i="1"/>
  <c r="BM260" i="1" s="1"/>
  <c r="AS198" i="1"/>
  <c r="AS260" i="1" s="1"/>
  <c r="CF198" i="1"/>
  <c r="CF260" i="1" s="1"/>
  <c r="CA198" i="1"/>
  <c r="CA260" i="1" s="1"/>
  <c r="BG198" i="1"/>
  <c r="BR198" i="1"/>
  <c r="BR260" i="1" s="1"/>
  <c r="AV198" i="1"/>
  <c r="AV260" i="1" s="1"/>
  <c r="BJ198" i="1"/>
  <c r="BJ260" i="1" s="1"/>
  <c r="CE198" i="1"/>
  <c r="CE260" i="1" s="1"/>
  <c r="BI198" i="1"/>
  <c r="BI260" i="1" s="1"/>
  <c r="BY198" i="1"/>
  <c r="BY260" i="1" s="1"/>
  <c r="BC198" i="1"/>
  <c r="BC260" i="1" s="1"/>
  <c r="BP198" i="1"/>
  <c r="BP260" i="1" s="1"/>
  <c r="BN198" i="1"/>
  <c r="BN260" i="1" s="1"/>
  <c r="BH198" i="1"/>
  <c r="BH260" i="1" s="1"/>
  <c r="BF198" i="1"/>
  <c r="BF260" i="1" s="1"/>
  <c r="BD198" i="1"/>
  <c r="BD260" i="1" s="1"/>
  <c r="CD198" i="1"/>
  <c r="CD260" i="1" s="1"/>
  <c r="BB198" i="1"/>
  <c r="BB260" i="1" s="1"/>
  <c r="BL198" i="1"/>
  <c r="BL260" i="1" s="1"/>
  <c r="BK198" i="1"/>
  <c r="BK260" i="1" s="1"/>
  <c r="AX198" i="1"/>
  <c r="AX260" i="1" s="1"/>
  <c r="AW198" i="1"/>
  <c r="AW260" i="1" s="1"/>
  <c r="BX198" i="1"/>
  <c r="BX260" i="1" s="1"/>
  <c r="BW198" i="1"/>
  <c r="BW260" i="1" s="1"/>
  <c r="BV198" i="1"/>
  <c r="BV260" i="1" s="1"/>
  <c r="BQ198" i="1"/>
  <c r="BQ260" i="1" s="1"/>
  <c r="BG126" i="1"/>
  <c r="AT198" i="1"/>
  <c r="AT260" i="1" s="1"/>
  <c r="CG126" i="1"/>
  <c r="AU198" i="1"/>
  <c r="AU260" i="1" s="1"/>
  <c r="BJ205" i="1"/>
  <c r="BJ267" i="1" s="1"/>
  <c r="AY198" i="1"/>
  <c r="AY260" i="1" s="1"/>
  <c r="AZ198" i="1"/>
  <c r="AZ260" i="1" s="1"/>
  <c r="BU194" i="1"/>
  <c r="BU255" i="1" s="1"/>
  <c r="BR194" i="1"/>
  <c r="BR255" i="1" s="1"/>
  <c r="AX194" i="1"/>
  <c r="AX255" i="1" s="1"/>
  <c r="CF194" i="1"/>
  <c r="CF255" i="1" s="1"/>
  <c r="BK194" i="1"/>
  <c r="BK255" i="1" s="1"/>
  <c r="CE194" i="1"/>
  <c r="CE255" i="1" s="1"/>
  <c r="BJ194" i="1"/>
  <c r="BJ255" i="1" s="1"/>
  <c r="BZ194" i="1"/>
  <c r="BZ255" i="1" s="1"/>
  <c r="BE194" i="1"/>
  <c r="BE255" i="1" s="1"/>
  <c r="BV194" i="1"/>
  <c r="BV255" i="1" s="1"/>
  <c r="AV194" i="1"/>
  <c r="AV255" i="1" s="1"/>
  <c r="BS194" i="1"/>
  <c r="BS255" i="1" s="1"/>
  <c r="AT194" i="1"/>
  <c r="AT255" i="1" s="1"/>
  <c r="BO194" i="1"/>
  <c r="BO255" i="1" s="1"/>
  <c r="BN194" i="1"/>
  <c r="BN255" i="1" s="1"/>
  <c r="BL194" i="1"/>
  <c r="BL255" i="1" s="1"/>
  <c r="BI194" i="1"/>
  <c r="BI255" i="1" s="1"/>
  <c r="BW194" i="1"/>
  <c r="BW255" i="1" s="1"/>
  <c r="BT194" i="1"/>
  <c r="BG194" i="1"/>
  <c r="BF194" i="1"/>
  <c r="BF255" i="1" s="1"/>
  <c r="AZ194" i="1"/>
  <c r="AZ255" i="1" s="1"/>
  <c r="CG194" i="1"/>
  <c r="AY194" i="1"/>
  <c r="AY255" i="1" s="1"/>
  <c r="CD194" i="1"/>
  <c r="CD255" i="1" s="1"/>
  <c r="AW194" i="1"/>
  <c r="AW255" i="1" s="1"/>
  <c r="BY194" i="1"/>
  <c r="BY255" i="1" s="1"/>
  <c r="BA198" i="1"/>
  <c r="BA260" i="1" s="1"/>
  <c r="BE198" i="1"/>
  <c r="BE260" i="1" s="1"/>
  <c r="BS198" i="1"/>
  <c r="BS260" i="1" s="1"/>
  <c r="BB194" i="1"/>
  <c r="BB255" i="1" s="1"/>
  <c r="D183" i="1"/>
  <c r="E183" i="1" s="1"/>
  <c r="BD204" i="1"/>
  <c r="BD266" i="1" s="1"/>
  <c r="BO204" i="1"/>
  <c r="BO266" i="1" s="1"/>
  <c r="BP204" i="1"/>
  <c r="BP266" i="1" s="1"/>
  <c r="CD206" i="1"/>
  <c r="CD268" i="1" s="1"/>
  <c r="BJ206" i="1"/>
  <c r="BJ268" i="1" s="1"/>
  <c r="BW206" i="1"/>
  <c r="BW268" i="1" s="1"/>
  <c r="BC206" i="1"/>
  <c r="BC268" i="1" s="1"/>
  <c r="BV206" i="1"/>
  <c r="BV268" i="1" s="1"/>
  <c r="BB206" i="1"/>
  <c r="BB268" i="1" s="1"/>
  <c r="BQ206" i="1"/>
  <c r="BQ268" i="1" s="1"/>
  <c r="AW206" i="1"/>
  <c r="AW268" i="1" s="1"/>
  <c r="CE206" i="1"/>
  <c r="CE268" i="1" s="1"/>
  <c r="BF206" i="1"/>
  <c r="BF268" i="1" s="1"/>
  <c r="CB206" i="1"/>
  <c r="CB268" i="1" s="1"/>
  <c r="BD206" i="1"/>
  <c r="BD268" i="1" s="1"/>
  <c r="BY206" i="1"/>
  <c r="BY268" i="1" s="1"/>
  <c r="AY206" i="1"/>
  <c r="AY268" i="1" s="1"/>
  <c r="BX206" i="1"/>
  <c r="BX268" i="1" s="1"/>
  <c r="AX206" i="1"/>
  <c r="AX268" i="1" s="1"/>
  <c r="BT206" i="1"/>
  <c r="AU206" i="1"/>
  <c r="AU268" i="1" s="1"/>
  <c r="BS206" i="1"/>
  <c r="BS268" i="1" s="1"/>
  <c r="AT206" i="1"/>
  <c r="AT268" i="1" s="1"/>
  <c r="CF206" i="1"/>
  <c r="CF268" i="1" s="1"/>
  <c r="AS206" i="1"/>
  <c r="AS268" i="1" s="1"/>
  <c r="CG206" i="1"/>
  <c r="BQ197" i="1"/>
  <c r="BQ259" i="1" s="1"/>
  <c r="AW197" i="1"/>
  <c r="AW259" i="1" s="1"/>
  <c r="CE197" i="1"/>
  <c r="CE259" i="1" s="1"/>
  <c r="BK197" i="1"/>
  <c r="BK259" i="1" s="1"/>
  <c r="BR197" i="1"/>
  <c r="BR259" i="1" s="1"/>
  <c r="AU197" i="1"/>
  <c r="AU259" i="1" s="1"/>
  <c r="CF197" i="1"/>
  <c r="CF259" i="1" s="1"/>
  <c r="BI197" i="1"/>
  <c r="BI259" i="1" s="1"/>
  <c r="CD197" i="1"/>
  <c r="CD259" i="1" s="1"/>
  <c r="BH197" i="1"/>
  <c r="BH259" i="1" s="1"/>
  <c r="BY197" i="1"/>
  <c r="BY259" i="1" s="1"/>
  <c r="BC197" i="1"/>
  <c r="BC259" i="1" s="1"/>
  <c r="CG197" i="1"/>
  <c r="BD197" i="1"/>
  <c r="BD259" i="1" s="1"/>
  <c r="CB197" i="1"/>
  <c r="CB259" i="1" s="1"/>
  <c r="BA197" i="1"/>
  <c r="BA259" i="1" s="1"/>
  <c r="BX197" i="1"/>
  <c r="BX259" i="1" s="1"/>
  <c r="AX197" i="1"/>
  <c r="AX259" i="1" s="1"/>
  <c r="BW197" i="1"/>
  <c r="BW259" i="1" s="1"/>
  <c r="AV197" i="1"/>
  <c r="AV259" i="1" s="1"/>
  <c r="BU197" i="1"/>
  <c r="BU259" i="1" s="1"/>
  <c r="AS197" i="1"/>
  <c r="AS259" i="1" s="1"/>
  <c r="BT197" i="1"/>
  <c r="BR204" i="1"/>
  <c r="BR266" i="1" s="1"/>
  <c r="AX204" i="1"/>
  <c r="AX266" i="1" s="1"/>
  <c r="CE204" i="1"/>
  <c r="CE266" i="1" s="1"/>
  <c r="BK204" i="1"/>
  <c r="BK266" i="1" s="1"/>
  <c r="CD204" i="1"/>
  <c r="CD266" i="1" s="1"/>
  <c r="BJ204" i="1"/>
  <c r="BJ266" i="1" s="1"/>
  <c r="BY204" i="1"/>
  <c r="BY266" i="1" s="1"/>
  <c r="BE204" i="1"/>
  <c r="BE266" i="1" s="1"/>
  <c r="BT204" i="1"/>
  <c r="AU204" i="1"/>
  <c r="AU266" i="1" s="1"/>
  <c r="BQ204" i="1"/>
  <c r="BQ266" i="1" s="1"/>
  <c r="AS204" i="1"/>
  <c r="AS266" i="1" s="1"/>
  <c r="BN204" i="1"/>
  <c r="BN266" i="1" s="1"/>
  <c r="BM204" i="1"/>
  <c r="BM266" i="1" s="1"/>
  <c r="BI204" i="1"/>
  <c r="BI266" i="1" s="1"/>
  <c r="BH204" i="1"/>
  <c r="BH266" i="1" s="1"/>
  <c r="BZ204" i="1"/>
  <c r="BZ266" i="1" s="1"/>
  <c r="AT204" i="1"/>
  <c r="AT266" i="1" s="1"/>
  <c r="CA204" i="1"/>
  <c r="CA266" i="1" s="1"/>
  <c r="BH206" i="1"/>
  <c r="BH268" i="1" s="1"/>
  <c r="BE197" i="1"/>
  <c r="BE259" i="1" s="1"/>
  <c r="BY196" i="1"/>
  <c r="BY258" i="1" s="1"/>
  <c r="BE196" i="1"/>
  <c r="BE258" i="1" s="1"/>
  <c r="BX196" i="1"/>
  <c r="BX258" i="1" s="1"/>
  <c r="BD196" i="1"/>
  <c r="BD258" i="1" s="1"/>
  <c r="BS196" i="1"/>
  <c r="BS258" i="1" s="1"/>
  <c r="AY196" i="1"/>
  <c r="AY258" i="1" s="1"/>
  <c r="BW196" i="1"/>
  <c r="BW258" i="1" s="1"/>
  <c r="AZ196" i="1"/>
  <c r="AZ258" i="1" s="1"/>
  <c r="BO196" i="1"/>
  <c r="BO258" i="1" s="1"/>
  <c r="BN196" i="1"/>
  <c r="BN258" i="1" s="1"/>
  <c r="CF196" i="1"/>
  <c r="CF258" i="1" s="1"/>
  <c r="BI196" i="1"/>
  <c r="BI258" i="1" s="1"/>
  <c r="BL196" i="1"/>
  <c r="BL258" i="1" s="1"/>
  <c r="BJ196" i="1"/>
  <c r="BJ258" i="1" s="1"/>
  <c r="BF196" i="1"/>
  <c r="BF258" i="1" s="1"/>
  <c r="CG196" i="1"/>
  <c r="BC196" i="1"/>
  <c r="BC258" i="1" s="1"/>
  <c r="CD196" i="1"/>
  <c r="CD258" i="1" s="1"/>
  <c r="BA196" i="1"/>
  <c r="BA258" i="1" s="1"/>
  <c r="CC196" i="1"/>
  <c r="CC258" i="1" s="1"/>
  <c r="AX196" i="1"/>
  <c r="AX258" i="1" s="1"/>
  <c r="CB196" i="1"/>
  <c r="CB258" i="1" s="1"/>
  <c r="BA204" i="1"/>
  <c r="BA266" i="1" s="1"/>
  <c r="BB204" i="1"/>
  <c r="BB266" i="1" s="1"/>
  <c r="BO206" i="1"/>
  <c r="BO268" i="1" s="1"/>
  <c r="BN197" i="1"/>
  <c r="BN259" i="1" s="1"/>
  <c r="AW196" i="1"/>
  <c r="AW258" i="1" s="1"/>
  <c r="AZ186" i="1" l="1"/>
  <c r="AZ247" i="1" s="1"/>
  <c r="AV207" i="1"/>
  <c r="AV269" i="1" s="1"/>
  <c r="BX207" i="1"/>
  <c r="BX269" i="1" s="1"/>
  <c r="BH207" i="1"/>
  <c r="BH269" i="1" s="1"/>
  <c r="BS188" i="1"/>
  <c r="BS249" i="1" s="1"/>
  <c r="AX188" i="1"/>
  <c r="AX249" i="1" s="1"/>
  <c r="BU188" i="1"/>
  <c r="BU249" i="1" s="1"/>
  <c r="AU188" i="1"/>
  <c r="AU249" i="1" s="1"/>
  <c r="CE186" i="1"/>
  <c r="CE247" i="1" s="1"/>
  <c r="AT186" i="1"/>
  <c r="AT247" i="1" s="1"/>
  <c r="BU186" i="1"/>
  <c r="BU247" i="1" s="1"/>
  <c r="CD186" i="1"/>
  <c r="CD247" i="1" s="1"/>
  <c r="BD186" i="1"/>
  <c r="BD247" i="1" s="1"/>
  <c r="CF186" i="1"/>
  <c r="CF247" i="1" s="1"/>
  <c r="BL186" i="1"/>
  <c r="BL247" i="1" s="1"/>
  <c r="BX186" i="1"/>
  <c r="BX247" i="1" s="1"/>
  <c r="BI186" i="1"/>
  <c r="BI247" i="1" s="1"/>
  <c r="F71" i="2"/>
  <c r="BV207" i="1"/>
  <c r="BV269" i="1" s="1"/>
  <c r="AU207" i="1"/>
  <c r="AU269" i="1" s="1"/>
  <c r="F68" i="2"/>
  <c r="BJ207" i="1"/>
  <c r="BJ269" i="1" s="1"/>
  <c r="BL182" i="1"/>
  <c r="BL243" i="1" s="1"/>
  <c r="BF207" i="1"/>
  <c r="BF269" i="1" s="1"/>
  <c r="BV182" i="1"/>
  <c r="BV243" i="1" s="1"/>
  <c r="BZ207" i="1"/>
  <c r="BZ269" i="1" s="1"/>
  <c r="J68" i="2"/>
  <c r="F70" i="2"/>
  <c r="N71" i="2"/>
  <c r="J71" i="2"/>
  <c r="N70" i="2"/>
  <c r="J70" i="2"/>
  <c r="N68" i="2"/>
  <c r="BY178" i="1"/>
  <c r="BY238" i="1" s="1"/>
  <c r="BU178" i="1"/>
  <c r="BU238" i="1" s="1"/>
  <c r="BE178" i="1"/>
  <c r="BE238" i="1" s="1"/>
  <c r="BO178" i="1"/>
  <c r="BO238" i="1" s="1"/>
  <c r="BG178" i="1"/>
  <c r="BG238" i="1" s="1"/>
  <c r="BW178" i="1"/>
  <c r="BW238" i="1" s="1"/>
  <c r="BI178" i="1"/>
  <c r="BI238" i="1" s="1"/>
  <c r="BC178" i="1"/>
  <c r="BC238" i="1" s="1"/>
  <c r="BH178" i="1"/>
  <c r="BH238" i="1" s="1"/>
  <c r="BT178" i="1"/>
  <c r="BF178" i="1"/>
  <c r="BF238" i="1" s="1"/>
  <c r="AZ178" i="1"/>
  <c r="AZ238" i="1" s="1"/>
  <c r="BB178" i="1"/>
  <c r="BB238" i="1" s="1"/>
  <c r="BS178" i="1"/>
  <c r="BS238" i="1" s="1"/>
  <c r="AX178" i="1"/>
  <c r="AX238" i="1" s="1"/>
  <c r="AY178" i="1"/>
  <c r="AY238" i="1" s="1"/>
  <c r="BJ178" i="1"/>
  <c r="BJ238" i="1" s="1"/>
  <c r="BQ178" i="1"/>
  <c r="BQ238" i="1" s="1"/>
  <c r="AU178" i="1"/>
  <c r="AU238" i="1" s="1"/>
  <c r="AW178" i="1"/>
  <c r="AW238" i="1" s="1"/>
  <c r="BA178" i="1"/>
  <c r="BA238" i="1" s="1"/>
  <c r="BP178" i="1"/>
  <c r="BP238" i="1" s="1"/>
  <c r="AT178" i="1"/>
  <c r="AT238" i="1" s="1"/>
  <c r="AV178" i="1"/>
  <c r="AV238" i="1" s="1"/>
  <c r="CF178" i="1"/>
  <c r="CF238" i="1" s="1"/>
  <c r="CE178" i="1"/>
  <c r="CE238" i="1" s="1"/>
  <c r="CD178" i="1"/>
  <c r="CD238" i="1" s="1"/>
  <c r="BD178" i="1"/>
  <c r="BD238" i="1" s="1"/>
  <c r="CC178" i="1"/>
  <c r="CC238" i="1" s="1"/>
  <c r="BX178" i="1"/>
  <c r="BX238" i="1" s="1"/>
  <c r="CA178" i="1"/>
  <c r="CA238" i="1" s="1"/>
  <c r="BM178" i="1"/>
  <c r="BM238" i="1" s="1"/>
  <c r="CB178" i="1"/>
  <c r="CB238" i="1" s="1"/>
  <c r="BL178" i="1"/>
  <c r="BL238" i="1" s="1"/>
  <c r="BR178" i="1"/>
  <c r="BR238" i="1" s="1"/>
  <c r="BK178" i="1"/>
  <c r="BK238" i="1" s="1"/>
  <c r="BN178" i="1"/>
  <c r="BN238" i="1" s="1"/>
  <c r="BV178" i="1"/>
  <c r="BV238" i="1" s="1"/>
  <c r="CG178" i="1"/>
  <c r="BZ178" i="1"/>
  <c r="BZ238" i="1" s="1"/>
  <c r="D190" i="1"/>
  <c r="D191" i="1" s="1"/>
  <c r="BV186" i="1"/>
  <c r="BV247" i="1" s="1"/>
  <c r="BO207" i="1"/>
  <c r="BO269" i="1" s="1"/>
  <c r="BW205" i="1"/>
  <c r="BW267" i="1" s="1"/>
  <c r="BG186" i="1"/>
  <c r="BG247" i="1" s="1"/>
  <c r="CC186" i="1"/>
  <c r="CC247" i="1" s="1"/>
  <c r="BH186" i="1"/>
  <c r="BH247" i="1" s="1"/>
  <c r="AW207" i="1"/>
  <c r="AW269" i="1" s="1"/>
  <c r="BJ186" i="1"/>
  <c r="BJ247" i="1" s="1"/>
  <c r="CG186" i="1"/>
  <c r="BK186" i="1"/>
  <c r="BK247" i="1" s="1"/>
  <c r="BO186" i="1"/>
  <c r="BO247" i="1" s="1"/>
  <c r="AU186" i="1"/>
  <c r="AU247" i="1" s="1"/>
  <c r="BQ186" i="1"/>
  <c r="BQ247" i="1" s="1"/>
  <c r="AZ207" i="1"/>
  <c r="AZ269" i="1" s="1"/>
  <c r="BY186" i="1"/>
  <c r="BY247" i="1" s="1"/>
  <c r="BR186" i="1"/>
  <c r="BR247" i="1" s="1"/>
  <c r="CF207" i="1"/>
  <c r="CF269" i="1" s="1"/>
  <c r="BB186" i="1"/>
  <c r="BB247" i="1" s="1"/>
  <c r="AY186" i="1"/>
  <c r="AY247" i="1" s="1"/>
  <c r="BP186" i="1"/>
  <c r="BP247" i="1" s="1"/>
  <c r="BM186" i="1"/>
  <c r="BM247" i="1" s="1"/>
  <c r="AX205" i="1"/>
  <c r="AX267" i="1" s="1"/>
  <c r="BR205" i="1"/>
  <c r="BR267" i="1" s="1"/>
  <c r="BS205" i="1"/>
  <c r="BS267" i="1" s="1"/>
  <c r="BU181" i="1"/>
  <c r="BU242" i="1" s="1"/>
  <c r="CC181" i="1"/>
  <c r="CC242" i="1" s="1"/>
  <c r="BH181" i="1"/>
  <c r="BH242" i="1" s="1"/>
  <c r="BJ181" i="1"/>
  <c r="BJ242" i="1" s="1"/>
  <c r="BL181" i="1"/>
  <c r="BL242" i="1" s="1"/>
  <c r="BH188" i="1"/>
  <c r="BH249" i="1" s="1"/>
  <c r="BI188" i="1"/>
  <c r="BI249" i="1" s="1"/>
  <c r="BM188" i="1"/>
  <c r="BM249" i="1" s="1"/>
  <c r="BR187" i="1"/>
  <c r="BR248" i="1" s="1"/>
  <c r="AT188" i="1"/>
  <c r="AT249" i="1" s="1"/>
  <c r="AW188" i="1"/>
  <c r="AW249" i="1" s="1"/>
  <c r="AW187" i="1"/>
  <c r="AW248" i="1" s="1"/>
  <c r="BD187" i="1"/>
  <c r="BD248" i="1" s="1"/>
  <c r="AV187" i="1"/>
  <c r="AV248" i="1" s="1"/>
  <c r="AZ189" i="1"/>
  <c r="AZ250" i="1" s="1"/>
  <c r="BT189" i="1"/>
  <c r="CD185" i="1"/>
  <c r="CD246" i="1" s="1"/>
  <c r="BJ185" i="1"/>
  <c r="BJ246" i="1" s="1"/>
  <c r="AU205" i="1"/>
  <c r="AU267" i="1" s="1"/>
  <c r="AZ205" i="1"/>
  <c r="AZ267" i="1" s="1"/>
  <c r="BY205" i="1"/>
  <c r="BY267" i="1" s="1"/>
  <c r="CE181" i="1"/>
  <c r="CE242" i="1" s="1"/>
  <c r="CG181" i="1"/>
  <c r="BM181" i="1"/>
  <c r="BM242" i="1" s="1"/>
  <c r="AU181" i="1"/>
  <c r="AU242" i="1" s="1"/>
  <c r="BP181" i="1"/>
  <c r="BP242" i="1" s="1"/>
  <c r="AW181" i="1"/>
  <c r="AW242" i="1" s="1"/>
  <c r="BR181" i="1"/>
  <c r="BR242" i="1" s="1"/>
  <c r="AY181" i="1"/>
  <c r="AY242" i="1" s="1"/>
  <c r="CA181" i="1"/>
  <c r="CA242" i="1" s="1"/>
  <c r="AZ181" i="1"/>
  <c r="AZ242" i="1" s="1"/>
  <c r="BB188" i="1"/>
  <c r="BB249" i="1" s="1"/>
  <c r="BA181" i="1"/>
  <c r="BA242" i="1" s="1"/>
  <c r="CB181" i="1"/>
  <c r="CB242" i="1" s="1"/>
  <c r="BC188" i="1"/>
  <c r="BC249" i="1" s="1"/>
  <c r="BG181" i="1"/>
  <c r="BG242" i="1" s="1"/>
  <c r="CF181" i="1"/>
  <c r="CF242" i="1" s="1"/>
  <c r="BG188" i="1"/>
  <c r="BG249" i="1" s="1"/>
  <c r="BF181" i="1"/>
  <c r="BF242" i="1" s="1"/>
  <c r="AT187" i="1"/>
  <c r="AT248" i="1" s="1"/>
  <c r="CA187" i="1"/>
  <c r="CA248" i="1" s="1"/>
  <c r="AX187" i="1"/>
  <c r="AX248" i="1" s="1"/>
  <c r="CC187" i="1"/>
  <c r="CC248" i="1" s="1"/>
  <c r="BI187" i="1"/>
  <c r="BI248" i="1" s="1"/>
  <c r="CF187" i="1"/>
  <c r="CF248" i="1" s="1"/>
  <c r="BZ187" i="1"/>
  <c r="BZ248" i="1" s="1"/>
  <c r="BJ187" i="1"/>
  <c r="BJ248" i="1" s="1"/>
  <c r="CG187" i="1"/>
  <c r="CD187" i="1"/>
  <c r="CD248" i="1" s="1"/>
  <c r="BL187" i="1"/>
  <c r="BL248" i="1" s="1"/>
  <c r="BM187" i="1"/>
  <c r="BM248" i="1" s="1"/>
  <c r="BQ187" i="1"/>
  <c r="BQ248" i="1" s="1"/>
  <c r="BS187" i="1"/>
  <c r="BS248" i="1" s="1"/>
  <c r="BX187" i="1"/>
  <c r="BX248" i="1" s="1"/>
  <c r="BA187" i="1"/>
  <c r="BA248" i="1" s="1"/>
  <c r="CE187" i="1"/>
  <c r="CE248" i="1" s="1"/>
  <c r="BO187" i="1"/>
  <c r="BO248" i="1" s="1"/>
  <c r="BE187" i="1"/>
  <c r="BE248" i="1" s="1"/>
  <c r="AZ187" i="1"/>
  <c r="AZ248" i="1" s="1"/>
  <c r="BW187" i="1"/>
  <c r="BW248" i="1" s="1"/>
  <c r="BB187" i="1"/>
  <c r="BB248" i="1" s="1"/>
  <c r="BF187" i="1"/>
  <c r="BF248" i="1" s="1"/>
  <c r="BT187" i="1"/>
  <c r="BG187" i="1"/>
  <c r="BG248" i="1" s="1"/>
  <c r="BH187" i="1"/>
  <c r="BH248" i="1" s="1"/>
  <c r="AY187" i="1"/>
  <c r="AY248" i="1" s="1"/>
  <c r="BU187" i="1"/>
  <c r="BU248" i="1" s="1"/>
  <c r="CB187" i="1"/>
  <c r="CB248" i="1" s="1"/>
  <c r="AU187" i="1"/>
  <c r="AU248" i="1" s="1"/>
  <c r="BV187" i="1"/>
  <c r="BV248" i="1" s="1"/>
  <c r="BD181" i="1"/>
  <c r="BD242" i="1" s="1"/>
  <c r="BJ188" i="1"/>
  <c r="BJ249" i="1" s="1"/>
  <c r="BK181" i="1"/>
  <c r="BK242" i="1" s="1"/>
  <c r="BL188" i="1"/>
  <c r="BL249" i="1" s="1"/>
  <c r="BS181" i="1"/>
  <c r="BS242" i="1" s="1"/>
  <c r="BN188" i="1"/>
  <c r="BN249" i="1" s="1"/>
  <c r="BZ181" i="1"/>
  <c r="BZ242" i="1" s="1"/>
  <c r="BO188" i="1"/>
  <c r="BO249" i="1" s="1"/>
  <c r="BE181" i="1"/>
  <c r="BE242" i="1" s="1"/>
  <c r="BK188" i="1"/>
  <c r="BK249" i="1" s="1"/>
  <c r="BN181" i="1"/>
  <c r="BN242" i="1" s="1"/>
  <c r="BW188" i="1"/>
  <c r="BW249" i="1" s="1"/>
  <c r="CE188" i="1"/>
  <c r="CE249" i="1" s="1"/>
  <c r="BO181" i="1"/>
  <c r="BO242" i="1" s="1"/>
  <c r="AZ188" i="1"/>
  <c r="AZ249" i="1" s="1"/>
  <c r="AV188" i="1"/>
  <c r="AV249" i="1" s="1"/>
  <c r="BI181" i="1"/>
  <c r="BI242" i="1" s="1"/>
  <c r="BA188" i="1"/>
  <c r="BA249" i="1" s="1"/>
  <c r="BV181" i="1"/>
  <c r="BV242" i="1" s="1"/>
  <c r="CD181" i="1"/>
  <c r="CD242" i="1" s="1"/>
  <c r="BP187" i="1"/>
  <c r="BP248" i="1" s="1"/>
  <c r="BA205" i="1"/>
  <c r="BA267" i="1" s="1"/>
  <c r="AV205" i="1"/>
  <c r="AV267" i="1" s="1"/>
  <c r="BU205" i="1"/>
  <c r="BU267" i="1" s="1"/>
  <c r="CE205" i="1"/>
  <c r="CE267" i="1" s="1"/>
  <c r="BF205" i="1"/>
  <c r="BF267" i="1" s="1"/>
  <c r="BC205" i="1"/>
  <c r="BC267" i="1" s="1"/>
  <c r="BZ205" i="1"/>
  <c r="BZ267" i="1" s="1"/>
  <c r="BD205" i="1"/>
  <c r="BD267" i="1" s="1"/>
  <c r="BG205" i="1"/>
  <c r="BT188" i="1"/>
  <c r="BP188" i="1"/>
  <c r="BP249" i="1" s="1"/>
  <c r="AW205" i="1"/>
  <c r="AW267" i="1" s="1"/>
  <c r="BE205" i="1"/>
  <c r="BE267" i="1" s="1"/>
  <c r="CA205" i="1"/>
  <c r="CA267" i="1" s="1"/>
  <c r="BZ188" i="1"/>
  <c r="BZ249" i="1" s="1"/>
  <c r="BD188" i="1"/>
  <c r="BD249" i="1" s="1"/>
  <c r="AY205" i="1"/>
  <c r="AY267" i="1" s="1"/>
  <c r="BL205" i="1"/>
  <c r="BL267" i="1" s="1"/>
  <c r="AT205" i="1"/>
  <c r="AT267" i="1" s="1"/>
  <c r="BV188" i="1"/>
  <c r="BV249" i="1" s="1"/>
  <c r="BX188" i="1"/>
  <c r="BX249" i="1" s="1"/>
  <c r="BI205" i="1"/>
  <c r="BI267" i="1" s="1"/>
  <c r="BM205" i="1"/>
  <c r="BM267" i="1" s="1"/>
  <c r="BN205" i="1"/>
  <c r="BN267" i="1" s="1"/>
  <c r="BK205" i="1"/>
  <c r="BK267" i="1" s="1"/>
  <c r="CB205" i="1"/>
  <c r="CB267" i="1" s="1"/>
  <c r="CA188" i="1"/>
  <c r="CA249" i="1" s="1"/>
  <c r="CC205" i="1"/>
  <c r="CC267" i="1" s="1"/>
  <c r="BO205" i="1"/>
  <c r="BO267" i="1" s="1"/>
  <c r="CB188" i="1"/>
  <c r="CB249" i="1" s="1"/>
  <c r="BP205" i="1"/>
  <c r="BP267" i="1" s="1"/>
  <c r="AY188" i="1"/>
  <c r="AY249" i="1" s="1"/>
  <c r="AS205" i="1"/>
  <c r="AS267" i="1" s="1"/>
  <c r="BR188" i="1"/>
  <c r="BR249" i="1" s="1"/>
  <c r="BV189" i="1"/>
  <c r="BV250" i="1" s="1"/>
  <c r="BA189" i="1"/>
  <c r="BA250" i="1" s="1"/>
  <c r="BX189" i="1"/>
  <c r="BX250" i="1" s="1"/>
  <c r="BD189" i="1"/>
  <c r="BD250" i="1" s="1"/>
  <c r="BG189" i="1"/>
  <c r="BG250" i="1" s="1"/>
  <c r="CA189" i="1"/>
  <c r="CA250" i="1" s="1"/>
  <c r="BL189" i="1"/>
  <c r="BL250" i="1" s="1"/>
  <c r="CF189" i="1"/>
  <c r="CF250" i="1" s="1"/>
  <c r="BI189" i="1"/>
  <c r="BI250" i="1" s="1"/>
  <c r="BU189" i="1"/>
  <c r="BU250" i="1" s="1"/>
  <c r="CB189" i="1"/>
  <c r="CB250" i="1" s="1"/>
  <c r="BH180" i="1"/>
  <c r="BH240" i="1" s="1"/>
  <c r="BN189" i="1"/>
  <c r="BN250" i="1" s="1"/>
  <c r="BI180" i="1"/>
  <c r="BI240" i="1" s="1"/>
  <c r="BZ180" i="1"/>
  <c r="BZ240" i="1" s="1"/>
  <c r="BS180" i="1"/>
  <c r="BS240" i="1" s="1"/>
  <c r="AZ180" i="1"/>
  <c r="AZ240" i="1" s="1"/>
  <c r="BY180" i="1"/>
  <c r="BY240" i="1" s="1"/>
  <c r="AT189" i="1"/>
  <c r="AT250" i="1" s="1"/>
  <c r="AU189" i="1"/>
  <c r="AU250" i="1" s="1"/>
  <c r="BK180" i="1"/>
  <c r="BK240" i="1" s="1"/>
  <c r="BQ189" i="1"/>
  <c r="BQ250" i="1" s="1"/>
  <c r="BR189" i="1"/>
  <c r="BR250" i="1" s="1"/>
  <c r="CA180" i="1"/>
  <c r="CA240" i="1" s="1"/>
  <c r="BO189" i="1"/>
  <c r="BO250" i="1" s="1"/>
  <c r="AX189" i="1"/>
  <c r="AX250" i="1" s="1"/>
  <c r="CG180" i="1"/>
  <c r="BP180" i="1"/>
  <c r="BP240" i="1" s="1"/>
  <c r="BN180" i="1"/>
  <c r="BN240" i="1" s="1"/>
  <c r="AV179" i="1"/>
  <c r="AV239" i="1" s="1"/>
  <c r="BU180" i="1"/>
  <c r="BU240" i="1" s="1"/>
  <c r="AV180" i="1"/>
  <c r="AV240" i="1" s="1"/>
  <c r="AT180" i="1"/>
  <c r="AT240" i="1" s="1"/>
  <c r="BT179" i="1"/>
  <c r="BO180" i="1"/>
  <c r="BO240" i="1" s="1"/>
  <c r="AT182" i="1"/>
  <c r="AT243" i="1" s="1"/>
  <c r="AW180" i="1"/>
  <c r="AW240" i="1" s="1"/>
  <c r="BW180" i="1"/>
  <c r="BW240" i="1" s="1"/>
  <c r="BQ180" i="1"/>
  <c r="BQ240" i="1" s="1"/>
  <c r="AU180" i="1"/>
  <c r="AU240" i="1" s="1"/>
  <c r="BR180" i="1"/>
  <c r="BR240" i="1" s="1"/>
  <c r="AY180" i="1"/>
  <c r="AY240" i="1" s="1"/>
  <c r="BC180" i="1"/>
  <c r="BC240" i="1" s="1"/>
  <c r="BT180" i="1"/>
  <c r="BM180" i="1"/>
  <c r="BM240" i="1" s="1"/>
  <c r="BD179" i="1"/>
  <c r="BD239" i="1" s="1"/>
  <c r="CE180" i="1"/>
  <c r="CE240" i="1" s="1"/>
  <c r="BG180" i="1"/>
  <c r="BG240" i="1" s="1"/>
  <c r="BZ182" i="1"/>
  <c r="BZ243" i="1" s="1"/>
  <c r="AX182" i="1"/>
  <c r="AX243" i="1" s="1"/>
  <c r="BJ180" i="1"/>
  <c r="BJ240" i="1" s="1"/>
  <c r="BK182" i="1"/>
  <c r="BK243" i="1" s="1"/>
  <c r="BV180" i="1"/>
  <c r="BV240" i="1" s="1"/>
  <c r="BX180" i="1"/>
  <c r="BX240" i="1" s="1"/>
  <c r="CB180" i="1"/>
  <c r="CB240" i="1" s="1"/>
  <c r="BA180" i="1"/>
  <c r="BA240" i="1" s="1"/>
  <c r="CC180" i="1"/>
  <c r="CC240" i="1" s="1"/>
  <c r="AW182" i="1"/>
  <c r="AW243" i="1" s="1"/>
  <c r="CF180" i="1"/>
  <c r="CF240" i="1" s="1"/>
  <c r="AX180" i="1"/>
  <c r="AX240" i="1" s="1"/>
  <c r="BL180" i="1"/>
  <c r="BL240" i="1" s="1"/>
  <c r="BP189" i="1"/>
  <c r="BP250" i="1" s="1"/>
  <c r="BO177" i="1"/>
  <c r="BO237" i="1" s="1"/>
  <c r="AT181" i="1"/>
  <c r="AT242" i="1" s="1"/>
  <c r="BC181" i="1"/>
  <c r="BC242" i="1" s="1"/>
  <c r="BK187" i="1"/>
  <c r="BK248" i="1" s="1"/>
  <c r="BY188" i="1"/>
  <c r="BY249" i="1" s="1"/>
  <c r="CC188" i="1"/>
  <c r="CC249" i="1" s="1"/>
  <c r="BG177" i="1"/>
  <c r="BG237" i="1" s="1"/>
  <c r="BX181" i="1"/>
  <c r="BX242" i="1" s="1"/>
  <c r="BW181" i="1"/>
  <c r="BW242" i="1" s="1"/>
  <c r="CD188" i="1"/>
  <c r="CD249" i="1" s="1"/>
  <c r="BE188" i="1"/>
  <c r="BE249" i="1" s="1"/>
  <c r="BQ181" i="1"/>
  <c r="BQ242" i="1" s="1"/>
  <c r="AV181" i="1"/>
  <c r="AV242" i="1" s="1"/>
  <c r="CF188" i="1"/>
  <c r="CF249" i="1" s="1"/>
  <c r="BF188" i="1"/>
  <c r="BF249" i="1" s="1"/>
  <c r="BT181" i="1"/>
  <c r="BY181" i="1"/>
  <c r="BY242" i="1" s="1"/>
  <c r="BM189" i="1"/>
  <c r="BM250" i="1" s="1"/>
  <c r="CG188" i="1"/>
  <c r="BB181" i="1"/>
  <c r="BB242" i="1" s="1"/>
  <c r="BC189" i="1"/>
  <c r="BC250" i="1" s="1"/>
  <c r="CB179" i="1"/>
  <c r="CB239" i="1" s="1"/>
  <c r="BM177" i="1"/>
  <c r="BM237" i="1" s="1"/>
  <c r="BT177" i="1"/>
  <c r="BG179" i="1"/>
  <c r="BG239" i="1" s="1"/>
  <c r="BF177" i="1"/>
  <c r="BF237" i="1" s="1"/>
  <c r="BA177" i="1"/>
  <c r="BA237" i="1" s="1"/>
  <c r="BR179" i="1"/>
  <c r="BR239" i="1" s="1"/>
  <c r="BH177" i="1"/>
  <c r="BH237" i="1" s="1"/>
  <c r="BU177" i="1"/>
  <c r="BU237" i="1" s="1"/>
  <c r="BJ179" i="1"/>
  <c r="BJ239" i="1" s="1"/>
  <c r="BM179" i="1"/>
  <c r="BM239" i="1" s="1"/>
  <c r="BB177" i="1"/>
  <c r="BB237" i="1" s="1"/>
  <c r="BC177" i="1"/>
  <c r="BC237" i="1" s="1"/>
  <c r="BF179" i="1"/>
  <c r="BF239" i="1" s="1"/>
  <c r="BN179" i="1"/>
  <c r="BN239" i="1" s="1"/>
  <c r="BE177" i="1"/>
  <c r="BE237" i="1" s="1"/>
  <c r="BW177" i="1"/>
  <c r="BW237" i="1" s="1"/>
  <c r="AU179" i="1"/>
  <c r="AU239" i="1" s="1"/>
  <c r="BJ177" i="1"/>
  <c r="BJ237" i="1" s="1"/>
  <c r="BD177" i="1"/>
  <c r="BD237" i="1" s="1"/>
  <c r="BC179" i="1"/>
  <c r="BC239" i="1" s="1"/>
  <c r="BP179" i="1"/>
  <c r="BP239" i="1" s="1"/>
  <c r="BL177" i="1"/>
  <c r="BL237" i="1" s="1"/>
  <c r="BX177" i="1"/>
  <c r="BX237" i="1" s="1"/>
  <c r="BQ179" i="1"/>
  <c r="BQ239" i="1" s="1"/>
  <c r="BP177" i="1"/>
  <c r="BP237" i="1" s="1"/>
  <c r="CA177" i="1"/>
  <c r="CA237" i="1" s="1"/>
  <c r="AY179" i="1"/>
  <c r="AY239" i="1" s="1"/>
  <c r="BV177" i="1"/>
  <c r="BV237" i="1" s="1"/>
  <c r="BI177" i="1"/>
  <c r="BI237" i="1" s="1"/>
  <c r="BA179" i="1"/>
  <c r="BA239" i="1" s="1"/>
  <c r="BY177" i="1"/>
  <c r="BY237" i="1" s="1"/>
  <c r="AW177" i="1"/>
  <c r="AW237" i="1" s="1"/>
  <c r="BV179" i="1"/>
  <c r="BV239" i="1" s="1"/>
  <c r="BZ177" i="1"/>
  <c r="BZ237" i="1" s="1"/>
  <c r="CB177" i="1"/>
  <c r="CB237" i="1" s="1"/>
  <c r="CD179" i="1"/>
  <c r="CD239" i="1" s="1"/>
  <c r="BS177" i="1"/>
  <c r="BS237" i="1" s="1"/>
  <c r="CC177" i="1"/>
  <c r="CC237" i="1" s="1"/>
  <c r="CG179" i="1"/>
  <c r="BK179" i="1"/>
  <c r="BK239" i="1" s="1"/>
  <c r="BN177" i="1"/>
  <c r="BN237" i="1" s="1"/>
  <c r="AX177" i="1"/>
  <c r="AX237" i="1" s="1"/>
  <c r="BS179" i="1"/>
  <c r="BS239" i="1" s="1"/>
  <c r="BU179" i="1"/>
  <c r="BU239" i="1" s="1"/>
  <c r="CE179" i="1"/>
  <c r="CE239" i="1" s="1"/>
  <c r="CG177" i="1"/>
  <c r="CD177" i="1"/>
  <c r="CD237" i="1" s="1"/>
  <c r="AW179" i="1"/>
  <c r="AW239" i="1" s="1"/>
  <c r="CF177" i="1"/>
  <c r="CF237" i="1" s="1"/>
  <c r="AY177" i="1"/>
  <c r="AY237" i="1" s="1"/>
  <c r="BZ179" i="1"/>
  <c r="BZ239" i="1" s="1"/>
  <c r="BR177" i="1"/>
  <c r="BR237" i="1" s="1"/>
  <c r="CE177" i="1"/>
  <c r="CE237" i="1" s="1"/>
  <c r="AX179" i="1"/>
  <c r="AX239" i="1" s="1"/>
  <c r="AT177" i="1"/>
  <c r="AT237" i="1" s="1"/>
  <c r="BK177" i="1"/>
  <c r="BK237" i="1" s="1"/>
  <c r="CA179" i="1"/>
  <c r="CA239" i="1" s="1"/>
  <c r="AU177" i="1"/>
  <c r="AU237" i="1" s="1"/>
  <c r="BQ177" i="1"/>
  <c r="BQ237" i="1" s="1"/>
  <c r="AZ179" i="1"/>
  <c r="AZ239" i="1" s="1"/>
  <c r="AV177" i="1"/>
  <c r="AV237" i="1" s="1"/>
  <c r="BW189" i="1"/>
  <c r="BW250" i="1" s="1"/>
  <c r="BS185" i="1"/>
  <c r="BS246" i="1" s="1"/>
  <c r="CF179" i="1"/>
  <c r="CF239" i="1" s="1"/>
  <c r="BJ189" i="1"/>
  <c r="BJ250" i="1" s="1"/>
  <c r="CF185" i="1"/>
  <c r="CF246" i="1" s="1"/>
  <c r="BW185" i="1"/>
  <c r="BW246" i="1" s="1"/>
  <c r="AW185" i="1"/>
  <c r="AW246" i="1" s="1"/>
  <c r="BK185" i="1"/>
  <c r="BK246" i="1" s="1"/>
  <c r="CG185" i="1"/>
  <c r="BR185" i="1"/>
  <c r="BR246" i="1" s="1"/>
  <c r="BN185" i="1"/>
  <c r="BN246" i="1" s="1"/>
  <c r="AT185" i="1"/>
  <c r="AT246" i="1" s="1"/>
  <c r="BO185" i="1"/>
  <c r="BO246" i="1" s="1"/>
  <c r="BY185" i="1"/>
  <c r="BY246" i="1" s="1"/>
  <c r="BQ185" i="1"/>
  <c r="BQ246" i="1" s="1"/>
  <c r="AU185" i="1"/>
  <c r="AU246" i="1" s="1"/>
  <c r="BH185" i="1"/>
  <c r="BH246" i="1" s="1"/>
  <c r="BX185" i="1"/>
  <c r="BX246" i="1" s="1"/>
  <c r="CB185" i="1"/>
  <c r="CB246" i="1" s="1"/>
  <c r="BC185" i="1"/>
  <c r="BC246" i="1" s="1"/>
  <c r="AZ185" i="1"/>
  <c r="AZ246" i="1" s="1"/>
  <c r="AV185" i="1"/>
  <c r="AV246" i="1" s="1"/>
  <c r="CA185" i="1"/>
  <c r="CA246" i="1" s="1"/>
  <c r="CE185" i="1"/>
  <c r="CE246" i="1" s="1"/>
  <c r="BP185" i="1"/>
  <c r="BP246" i="1" s="1"/>
  <c r="BA185" i="1"/>
  <c r="BA246" i="1" s="1"/>
  <c r="BB185" i="1"/>
  <c r="BB246" i="1" s="1"/>
  <c r="BM185" i="1"/>
  <c r="BM246" i="1" s="1"/>
  <c r="BU185" i="1"/>
  <c r="BU246" i="1" s="1"/>
  <c r="BV185" i="1"/>
  <c r="BV246" i="1" s="1"/>
  <c r="BT185" i="1"/>
  <c r="BX179" i="1"/>
  <c r="BX239" i="1" s="1"/>
  <c r="BI179" i="1"/>
  <c r="BI239" i="1" s="1"/>
  <c r="AY185" i="1"/>
  <c r="AY246" i="1" s="1"/>
  <c r="BF185" i="1"/>
  <c r="BF246" i="1" s="1"/>
  <c r="CC185" i="1"/>
  <c r="CC246" i="1" s="1"/>
  <c r="AX185" i="1"/>
  <c r="AX246" i="1" s="1"/>
  <c r="BG185" i="1"/>
  <c r="BG246" i="1" s="1"/>
  <c r="BZ189" i="1"/>
  <c r="BZ250" i="1" s="1"/>
  <c r="CD180" i="1"/>
  <c r="CD240" i="1" s="1"/>
  <c r="BW179" i="1"/>
  <c r="BW239" i="1" s="1"/>
  <c r="AY189" i="1"/>
  <c r="AY250" i="1" s="1"/>
  <c r="BD185" i="1"/>
  <c r="BD246" i="1" s="1"/>
  <c r="BH179" i="1"/>
  <c r="BH239" i="1" s="1"/>
  <c r="CD189" i="1"/>
  <c r="CD250" i="1" s="1"/>
  <c r="BH189" i="1"/>
  <c r="BH250" i="1" s="1"/>
  <c r="CG189" i="1"/>
  <c r="BI185" i="1"/>
  <c r="BI246" i="1" s="1"/>
  <c r="BZ185" i="1"/>
  <c r="BZ246" i="1" s="1"/>
  <c r="BY189" i="1"/>
  <c r="BY250" i="1" s="1"/>
  <c r="BF189" i="1"/>
  <c r="BF250" i="1" s="1"/>
  <c r="CE189" i="1"/>
  <c r="CE250" i="1" s="1"/>
  <c r="AV189" i="1"/>
  <c r="AV250" i="1" s="1"/>
  <c r="BI176" i="1"/>
  <c r="BI235" i="1" s="1"/>
  <c r="BO176" i="1"/>
  <c r="BO235" i="1" s="1"/>
  <c r="BP176" i="1"/>
  <c r="BP235" i="1" s="1"/>
  <c r="BR176" i="1"/>
  <c r="BR235" i="1" s="1"/>
  <c r="BQ176" i="1"/>
  <c r="BQ235" i="1" s="1"/>
  <c r="AW176" i="1"/>
  <c r="AW235" i="1" s="1"/>
  <c r="BG266" i="1"/>
  <c r="BW176" i="1"/>
  <c r="BW235" i="1" s="1"/>
  <c r="CD176" i="1"/>
  <c r="CD235" i="1" s="1"/>
  <c r="BC176" i="1"/>
  <c r="BC235" i="1" s="1"/>
  <c r="BU176" i="1"/>
  <c r="BU235" i="1" s="1"/>
  <c r="BD176" i="1"/>
  <c r="BD235" i="1" s="1"/>
  <c r="BV176" i="1"/>
  <c r="BV235" i="1" s="1"/>
  <c r="BX176" i="1"/>
  <c r="BX235" i="1" s="1"/>
  <c r="BZ176" i="1"/>
  <c r="BZ235" i="1" s="1"/>
  <c r="BE176" i="1"/>
  <c r="BE235" i="1" s="1"/>
  <c r="AU176" i="1"/>
  <c r="AU235" i="1" s="1"/>
  <c r="BY176" i="1"/>
  <c r="BY235" i="1" s="1"/>
  <c r="BG176" i="1"/>
  <c r="BG235" i="1" s="1"/>
  <c r="CF176" i="1"/>
  <c r="CF235" i="1" s="1"/>
  <c r="CA176" i="1"/>
  <c r="CA235" i="1" s="1"/>
  <c r="BL185" i="1"/>
  <c r="BL246" i="1" s="1"/>
  <c r="BA176" i="1"/>
  <c r="BA235" i="1" s="1"/>
  <c r="AT176" i="1"/>
  <c r="AT235" i="1" s="1"/>
  <c r="BH176" i="1"/>
  <c r="BH235" i="1" s="1"/>
  <c r="AZ176" i="1"/>
  <c r="AZ235" i="1" s="1"/>
  <c r="CB176" i="1"/>
  <c r="CB235" i="1" s="1"/>
  <c r="BQ205" i="1"/>
  <c r="BQ267" i="1" s="1"/>
  <c r="BK176" i="1"/>
  <c r="BK235" i="1" s="1"/>
  <c r="BT205" i="1"/>
  <c r="BC187" i="1"/>
  <c r="BC248" i="1" s="1"/>
  <c r="CE176" i="1"/>
  <c r="CE235" i="1" s="1"/>
  <c r="BB189" i="1"/>
  <c r="BB250" i="1" s="1"/>
  <c r="BB179" i="1"/>
  <c r="BB239" i="1" s="1"/>
  <c r="AY176" i="1"/>
  <c r="AY235" i="1" s="1"/>
  <c r="BM176" i="1"/>
  <c r="BM235" i="1" s="1"/>
  <c r="CG176" i="1"/>
  <c r="AT195" i="1"/>
  <c r="AT256" i="1" s="1"/>
  <c r="BT259" i="1"/>
  <c r="CG268" i="1"/>
  <c r="AY202" i="1"/>
  <c r="AY264" i="1" s="1"/>
  <c r="BG259" i="1"/>
  <c r="BD202" i="1"/>
  <c r="BD264" i="1" s="1"/>
  <c r="CG266" i="1"/>
  <c r="CB202" i="1"/>
  <c r="CB264" i="1" s="1"/>
  <c r="CG255" i="1"/>
  <c r="BG260" i="1"/>
  <c r="AZ195" i="1"/>
  <c r="AZ256" i="1" s="1"/>
  <c r="CG259" i="1"/>
  <c r="CA195" i="1"/>
  <c r="CA256" i="1" s="1"/>
  <c r="CG258" i="1"/>
  <c r="BG255" i="1"/>
  <c r="BT258" i="1"/>
  <c r="BB195" i="1"/>
  <c r="BB256" i="1" s="1"/>
  <c r="CD195" i="1"/>
  <c r="CD256" i="1" s="1"/>
  <c r="BT255" i="1"/>
  <c r="BC195" i="1"/>
  <c r="BC256" i="1" s="1"/>
  <c r="BG258" i="1"/>
  <c r="CC179" i="1"/>
  <c r="CC239" i="1" s="1"/>
  <c r="CF195" i="1"/>
  <c r="CF256" i="1" s="1"/>
  <c r="BN187" i="1"/>
  <c r="BN248" i="1" s="1"/>
  <c r="BT268" i="1"/>
  <c r="BG195" i="1"/>
  <c r="BT260" i="1"/>
  <c r="BK189" i="1"/>
  <c r="BK250" i="1" s="1"/>
  <c r="BO179" i="1"/>
  <c r="BO239" i="1" s="1"/>
  <c r="AW189" i="1"/>
  <c r="AW250" i="1" s="1"/>
  <c r="BF180" i="1"/>
  <c r="BF240" i="1" s="1"/>
  <c r="BY179" i="1"/>
  <c r="BY239" i="1" s="1"/>
  <c r="BT266" i="1"/>
  <c r="BI195" i="1"/>
  <c r="BI256" i="1" s="1"/>
  <c r="BE189" i="1"/>
  <c r="BE250" i="1" s="1"/>
  <c r="BE180" i="1"/>
  <c r="BE240" i="1" s="1"/>
  <c r="BL179" i="1"/>
  <c r="BL239" i="1" s="1"/>
  <c r="BG268" i="1"/>
  <c r="BM195" i="1"/>
  <c r="BM256" i="1" s="1"/>
  <c r="CG260" i="1"/>
  <c r="BB180" i="1"/>
  <c r="BB240" i="1" s="1"/>
  <c r="BE179" i="1"/>
  <c r="BE239" i="1" s="1"/>
  <c r="CA182" i="1"/>
  <c r="CA243" i="1" s="1"/>
  <c r="BQ182" i="1"/>
  <c r="BQ243" i="1" s="1"/>
  <c r="AZ182" i="1"/>
  <c r="AZ243" i="1" s="1"/>
  <c r="CB182" i="1"/>
  <c r="CB243" i="1" s="1"/>
  <c r="BY182" i="1"/>
  <c r="BY243" i="1" s="1"/>
  <c r="BU182" i="1"/>
  <c r="BU243" i="1" s="1"/>
  <c r="BE182" i="1"/>
  <c r="BE243" i="1" s="1"/>
  <c r="AV182" i="1"/>
  <c r="AV243" i="1" s="1"/>
  <c r="BG182" i="1"/>
  <c r="BG243" i="1" s="1"/>
  <c r="CC182" i="1"/>
  <c r="CC243" i="1" s="1"/>
  <c r="BW182" i="1"/>
  <c r="BW243" i="1" s="1"/>
  <c r="BO182" i="1"/>
  <c r="BO243" i="1" s="1"/>
  <c r="BH182" i="1"/>
  <c r="BH243" i="1" s="1"/>
  <c r="BM203" i="1"/>
  <c r="BM265" i="1" s="1"/>
  <c r="CD182" i="1"/>
  <c r="CD243" i="1" s="1"/>
  <c r="BJ182" i="1"/>
  <c r="BJ243" i="1" s="1"/>
  <c r="CF182" i="1"/>
  <c r="CF243" i="1" s="1"/>
  <c r="BD182" i="1"/>
  <c r="BD243" i="1" s="1"/>
  <c r="CG182" i="1"/>
  <c r="BN182" i="1"/>
  <c r="BN243" i="1" s="1"/>
  <c r="AU182" i="1"/>
  <c r="AU243" i="1" s="1"/>
  <c r="BR182" i="1"/>
  <c r="BR243" i="1" s="1"/>
  <c r="BP182" i="1"/>
  <c r="BP243" i="1" s="1"/>
  <c r="BB182" i="1"/>
  <c r="BB243" i="1" s="1"/>
  <c r="AY182" i="1"/>
  <c r="AY243" i="1" s="1"/>
  <c r="BF182" i="1"/>
  <c r="BF243" i="1" s="1"/>
  <c r="BS182" i="1"/>
  <c r="BS243" i="1" s="1"/>
  <c r="BX182" i="1"/>
  <c r="BX243" i="1" s="1"/>
  <c r="BI182" i="1"/>
  <c r="BI243" i="1" s="1"/>
  <c r="BM182" i="1"/>
  <c r="BM243" i="1" s="1"/>
  <c r="CC189" i="1"/>
  <c r="CC250" i="1" s="1"/>
  <c r="BI170" i="1"/>
  <c r="BJ152" i="1"/>
  <c r="BI275" i="1"/>
  <c r="BI282" i="1" s="1"/>
  <c r="BI293" i="1" s="1"/>
  <c r="BI294" i="1" s="1"/>
  <c r="CC176" i="1"/>
  <c r="CC235" i="1" s="1"/>
  <c r="BE186" i="1"/>
  <c r="BE247" i="1" s="1"/>
  <c r="BC182" i="1"/>
  <c r="BC243" i="1" s="1"/>
  <c r="BW186" i="1"/>
  <c r="BW247" i="1" s="1"/>
  <c r="AV176" i="1"/>
  <c r="AV235" i="1" s="1"/>
  <c r="BN186" i="1"/>
  <c r="BN247" i="1" s="1"/>
  <c r="BC186" i="1"/>
  <c r="BC247" i="1" s="1"/>
  <c r="BS186" i="1"/>
  <c r="BS247" i="1" s="1"/>
  <c r="BA182" i="1"/>
  <c r="BA243" i="1" s="1"/>
  <c r="AV186" i="1"/>
  <c r="AV247" i="1" s="1"/>
  <c r="CE195" i="1"/>
  <c r="CE256" i="1" s="1"/>
  <c r="BP207" i="1"/>
  <c r="BP269" i="1" s="1"/>
  <c r="BK207" i="1"/>
  <c r="BK269" i="1" s="1"/>
  <c r="BW207" i="1"/>
  <c r="BW269" i="1" s="1"/>
  <c r="CC207" i="1"/>
  <c r="CC269" i="1" s="1"/>
  <c r="BT195" i="1"/>
  <c r="AX195" i="1"/>
  <c r="AX256" i="1" s="1"/>
  <c r="AS195" i="1"/>
  <c r="AS256" i="1" s="1"/>
  <c r="AV195" i="1"/>
  <c r="AV256" i="1" s="1"/>
  <c r="AS207" i="1"/>
  <c r="AS269" i="1" s="1"/>
  <c r="BW201" i="1"/>
  <c r="BW263" i="1" s="1"/>
  <c r="BF195" i="1"/>
  <c r="BF256" i="1" s="1"/>
  <c r="BP195" i="1"/>
  <c r="BP256" i="1" s="1"/>
  <c r="BM207" i="1"/>
  <c r="BM269" i="1" s="1"/>
  <c r="BZ201" i="1"/>
  <c r="BZ263" i="1" s="1"/>
  <c r="BB207" i="1"/>
  <c r="BB269" i="1" s="1"/>
  <c r="BH195" i="1"/>
  <c r="BH256" i="1" s="1"/>
  <c r="AW195" i="1"/>
  <c r="AW256" i="1" s="1"/>
  <c r="CG207" i="1"/>
  <c r="BF201" i="1"/>
  <c r="BF263" i="1" s="1"/>
  <c r="BA207" i="1"/>
  <c r="BA269" i="1" s="1"/>
  <c r="BL207" i="1"/>
  <c r="BL269" i="1" s="1"/>
  <c r="BX195" i="1"/>
  <c r="BX256" i="1" s="1"/>
  <c r="BQ195" i="1"/>
  <c r="BQ256" i="1" s="1"/>
  <c r="AX207" i="1"/>
  <c r="AX269" i="1" s="1"/>
  <c r="BB201" i="1"/>
  <c r="BB263" i="1" s="1"/>
  <c r="CE207" i="1"/>
  <c r="CE269" i="1" s="1"/>
  <c r="CG195" i="1"/>
  <c r="BN207" i="1"/>
  <c r="BN269" i="1" s="1"/>
  <c r="BR207" i="1"/>
  <c r="BR269" i="1" s="1"/>
  <c r="BV201" i="1"/>
  <c r="BV263" i="1" s="1"/>
  <c r="AU195" i="1"/>
  <c r="AU256" i="1" s="1"/>
  <c r="BG207" i="1"/>
  <c r="CD207" i="1"/>
  <c r="CD269" i="1" s="1"/>
  <c r="AY195" i="1"/>
  <c r="AY256" i="1" s="1"/>
  <c r="CB207" i="1"/>
  <c r="CB269" i="1" s="1"/>
  <c r="BT207" i="1"/>
  <c r="AY207" i="1"/>
  <c r="AY269" i="1" s="1"/>
  <c r="BJ201" i="1"/>
  <c r="BJ263" i="1" s="1"/>
  <c r="BE207" i="1"/>
  <c r="BE269" i="1" s="1"/>
  <c r="BI207" i="1"/>
  <c r="BI269" i="1" s="1"/>
  <c r="BZ195" i="1"/>
  <c r="BZ256" i="1" s="1"/>
  <c r="BQ207" i="1"/>
  <c r="BQ269" i="1" s="1"/>
  <c r="BU207" i="1"/>
  <c r="BU269" i="1" s="1"/>
  <c r="BS207" i="1"/>
  <c r="BS269" i="1" s="1"/>
  <c r="BL203" i="1"/>
  <c r="BL265" i="1" s="1"/>
  <c r="BO195" i="1"/>
  <c r="BO256" i="1" s="1"/>
  <c r="BA195" i="1"/>
  <c r="BA256" i="1" s="1"/>
  <c r="BS200" i="1"/>
  <c r="BS262" i="1" s="1"/>
  <c r="BJ195" i="1"/>
  <c r="BJ256" i="1" s="1"/>
  <c r="BU195" i="1"/>
  <c r="BU256" i="1" s="1"/>
  <c r="BY207" i="1"/>
  <c r="BY269" i="1" s="1"/>
  <c r="BR195" i="1"/>
  <c r="BR256" i="1" s="1"/>
  <c r="CA203" i="1"/>
  <c r="CA265" i="1" s="1"/>
  <c r="BN195" i="1"/>
  <c r="BN256" i="1" s="1"/>
  <c r="BE195" i="1"/>
  <c r="BE256" i="1" s="1"/>
  <c r="BC203" i="1"/>
  <c r="BC265" i="1" s="1"/>
  <c r="BS195" i="1"/>
  <c r="BS256" i="1" s="1"/>
  <c r="CB195" i="1"/>
  <c r="CB256" i="1" s="1"/>
  <c r="BC207" i="1"/>
  <c r="BC269" i="1" s="1"/>
  <c r="CA207" i="1"/>
  <c r="CA269" i="1" s="1"/>
  <c r="BV203" i="1"/>
  <c r="BV265" i="1" s="1"/>
  <c r="BV195" i="1"/>
  <c r="BV256" i="1" s="1"/>
  <c r="BK195" i="1"/>
  <c r="BK256" i="1" s="1"/>
  <c r="BD207" i="1"/>
  <c r="BD269" i="1" s="1"/>
  <c r="BV202" i="1"/>
  <c r="BV264" i="1" s="1"/>
  <c r="BA186" i="1"/>
  <c r="BA247" i="1" s="1"/>
  <c r="BV184" i="1"/>
  <c r="BV245" i="1" s="1"/>
  <c r="BQ184" i="1"/>
  <c r="BQ245" i="1" s="1"/>
  <c r="AU184" i="1"/>
  <c r="AU245" i="1" s="1"/>
  <c r="BX208" i="1"/>
  <c r="BX270" i="1" s="1"/>
  <c r="BV208" i="1"/>
  <c r="BV270" i="1" s="1"/>
  <c r="BG201" i="1"/>
  <c r="BH201" i="1"/>
  <c r="BH263" i="1" s="1"/>
  <c r="CF201" i="1"/>
  <c r="CF263" i="1" s="1"/>
  <c r="BK201" i="1"/>
  <c r="BK263" i="1" s="1"/>
  <c r="BT201" i="1"/>
  <c r="BU201" i="1"/>
  <c r="BU263" i="1" s="1"/>
  <c r="AW201" i="1"/>
  <c r="AW263" i="1" s="1"/>
  <c r="BQ201" i="1"/>
  <c r="BQ263" i="1" s="1"/>
  <c r="BL201" i="1"/>
  <c r="BL263" i="1" s="1"/>
  <c r="BR201" i="1"/>
  <c r="BR263" i="1" s="1"/>
  <c r="BS201" i="1"/>
  <c r="BS263" i="1" s="1"/>
  <c r="AU201" i="1"/>
  <c r="AU263" i="1" s="1"/>
  <c r="CE201" i="1"/>
  <c r="CE263" i="1" s="1"/>
  <c r="CG199" i="1"/>
  <c r="BI199" i="1"/>
  <c r="BI261" i="1" s="1"/>
  <c r="BH205" i="1"/>
  <c r="BH267" i="1" s="1"/>
  <c r="CD205" i="1"/>
  <c r="CD267" i="1" s="1"/>
  <c r="CF205" i="1"/>
  <c r="CF267" i="1" s="1"/>
  <c r="CG205" i="1"/>
  <c r="BX205" i="1"/>
  <c r="BX267" i="1" s="1"/>
  <c r="BV205" i="1"/>
  <c r="BV267" i="1" s="1"/>
  <c r="BQ199" i="1"/>
  <c r="BQ261" i="1" s="1"/>
  <c r="BS199" i="1"/>
  <c r="BS261" i="1" s="1"/>
  <c r="BO199" i="1"/>
  <c r="BO261" i="1" s="1"/>
  <c r="BP199" i="1"/>
  <c r="BP261" i="1" s="1"/>
  <c r="BU199" i="1"/>
  <c r="BU261" i="1" s="1"/>
  <c r="BR199" i="1"/>
  <c r="BR261" i="1" s="1"/>
  <c r="BG199" i="1"/>
  <c r="AV199" i="1"/>
  <c r="AV261" i="1" s="1"/>
  <c r="BY199" i="1"/>
  <c r="BY261" i="1" s="1"/>
  <c r="BD199" i="1"/>
  <c r="BD261" i="1" s="1"/>
  <c r="CA199" i="1"/>
  <c r="CA261" i="1" s="1"/>
  <c r="BE199" i="1"/>
  <c r="BE261" i="1" s="1"/>
  <c r="CC199" i="1"/>
  <c r="CC261" i="1" s="1"/>
  <c r="BL199" i="1"/>
  <c r="BL261" i="1" s="1"/>
  <c r="AY199" i="1"/>
  <c r="AY261" i="1" s="1"/>
  <c r="CD199" i="1"/>
  <c r="CD261" i="1" s="1"/>
  <c r="BB199" i="1"/>
  <c r="BB261" i="1" s="1"/>
  <c r="AW199" i="1"/>
  <c r="AW261" i="1" s="1"/>
  <c r="BT199" i="1"/>
  <c r="AS199" i="1"/>
  <c r="AS261" i="1" s="1"/>
  <c r="BM199" i="1"/>
  <c r="BM261" i="1" s="1"/>
  <c r="AT199" i="1"/>
  <c r="AT261" i="1" s="1"/>
  <c r="BC199" i="1"/>
  <c r="BC261" i="1" s="1"/>
  <c r="BW199" i="1"/>
  <c r="BW261" i="1" s="1"/>
  <c r="BH199" i="1"/>
  <c r="BH261" i="1" s="1"/>
  <c r="CB199" i="1"/>
  <c r="CB261" i="1" s="1"/>
  <c r="BA184" i="1"/>
  <c r="BA245" i="1" s="1"/>
  <c r="BU203" i="1"/>
  <c r="BU265" i="1" s="1"/>
  <c r="BP203" i="1"/>
  <c r="BP265" i="1" s="1"/>
  <c r="BB184" i="1"/>
  <c r="BB245" i="1" s="1"/>
  <c r="BH203" i="1"/>
  <c r="BH265" i="1" s="1"/>
  <c r="BR203" i="1"/>
  <c r="BR265" i="1" s="1"/>
  <c r="BD203" i="1"/>
  <c r="BD265" i="1" s="1"/>
  <c r="BF184" i="1"/>
  <c r="BF245" i="1" s="1"/>
  <c r="BW203" i="1"/>
  <c r="BW265" i="1" s="1"/>
  <c r="BF203" i="1"/>
  <c r="BF265" i="1" s="1"/>
  <c r="CB184" i="1"/>
  <c r="CB245" i="1" s="1"/>
  <c r="CA184" i="1"/>
  <c r="CA245" i="1" s="1"/>
  <c r="BX203" i="1"/>
  <c r="BX265" i="1" s="1"/>
  <c r="CD203" i="1"/>
  <c r="CD265" i="1" s="1"/>
  <c r="BG184" i="1"/>
  <c r="BG245" i="1" s="1"/>
  <c r="CB203" i="1"/>
  <c r="CB265" i="1" s="1"/>
  <c r="BG203" i="1"/>
  <c r="AV184" i="1"/>
  <c r="AV245" i="1" s="1"/>
  <c r="CC184" i="1"/>
  <c r="CC245" i="1" s="1"/>
  <c r="CF203" i="1"/>
  <c r="CF265" i="1" s="1"/>
  <c r="CE203" i="1"/>
  <c r="CE265" i="1" s="1"/>
  <c r="BC184" i="1"/>
  <c r="BC245" i="1" s="1"/>
  <c r="AY184" i="1"/>
  <c r="AY245" i="1" s="1"/>
  <c r="BI184" i="1"/>
  <c r="BI245" i="1" s="1"/>
  <c r="AX203" i="1"/>
  <c r="AX265" i="1" s="1"/>
  <c r="BJ203" i="1"/>
  <c r="BJ265" i="1" s="1"/>
  <c r="BE184" i="1"/>
  <c r="BE245" i="1" s="1"/>
  <c r="CE184" i="1"/>
  <c r="CE245" i="1" s="1"/>
  <c r="BZ184" i="1"/>
  <c r="BZ245" i="1" s="1"/>
  <c r="AY203" i="1"/>
  <c r="AY265" i="1" s="1"/>
  <c r="CG203" i="1"/>
  <c r="BH184" i="1"/>
  <c r="BH245" i="1" s="1"/>
  <c r="BJ184" i="1"/>
  <c r="BJ245" i="1" s="1"/>
  <c r="BU184" i="1"/>
  <c r="BU245" i="1" s="1"/>
  <c r="AZ203" i="1"/>
  <c r="AZ265" i="1" s="1"/>
  <c r="BK203" i="1"/>
  <c r="BK265" i="1" s="1"/>
  <c r="CD184" i="1"/>
  <c r="CD245" i="1" s="1"/>
  <c r="BW184" i="1"/>
  <c r="BW245" i="1" s="1"/>
  <c r="BS203" i="1"/>
  <c r="BS265" i="1" s="1"/>
  <c r="CG184" i="1"/>
  <c r="BY184" i="1"/>
  <c r="BY245" i="1" s="1"/>
  <c r="BA203" i="1"/>
  <c r="BA265" i="1" s="1"/>
  <c r="BO203" i="1"/>
  <c r="BO265" i="1" s="1"/>
  <c r="BS184" i="1"/>
  <c r="BS245" i="1" s="1"/>
  <c r="BN184" i="1"/>
  <c r="BN245" i="1" s="1"/>
  <c r="BR184" i="1"/>
  <c r="BR245" i="1" s="1"/>
  <c r="BE203" i="1"/>
  <c r="BE265" i="1" s="1"/>
  <c r="AS203" i="1"/>
  <c r="AS265" i="1" s="1"/>
  <c r="AT184" i="1"/>
  <c r="AT245" i="1" s="1"/>
  <c r="BT203" i="1"/>
  <c r="BQ203" i="1"/>
  <c r="BQ265" i="1" s="1"/>
  <c r="BP184" i="1"/>
  <c r="BP245" i="1" s="1"/>
  <c r="AU203" i="1"/>
  <c r="AU265" i="1" s="1"/>
  <c r="BI203" i="1"/>
  <c r="BI265" i="1" s="1"/>
  <c r="AX184" i="1"/>
  <c r="AX245" i="1" s="1"/>
  <c r="BL184" i="1"/>
  <c r="BL245" i="1" s="1"/>
  <c r="BY203" i="1"/>
  <c r="BY265" i="1" s="1"/>
  <c r="CC203" i="1"/>
  <c r="CC265" i="1" s="1"/>
  <c r="BD184" i="1"/>
  <c r="BD245" i="1" s="1"/>
  <c r="CF184" i="1"/>
  <c r="CF245" i="1" s="1"/>
  <c r="AV203" i="1"/>
  <c r="AV265" i="1" s="1"/>
  <c r="AT203" i="1"/>
  <c r="AT265" i="1" s="1"/>
  <c r="BM184" i="1"/>
  <c r="BM245" i="1" s="1"/>
  <c r="AZ184" i="1"/>
  <c r="AZ245" i="1" s="1"/>
  <c r="BZ203" i="1"/>
  <c r="BZ265" i="1" s="1"/>
  <c r="BN203" i="1"/>
  <c r="BN265" i="1" s="1"/>
  <c r="BX184" i="1"/>
  <c r="BX245" i="1" s="1"/>
  <c r="AW184" i="1"/>
  <c r="AW245" i="1" s="1"/>
  <c r="BO184" i="1"/>
  <c r="BO245" i="1" s="1"/>
  <c r="BT184" i="1"/>
  <c r="AS201" i="1"/>
  <c r="AS263" i="1" s="1"/>
  <c r="CD201" i="1"/>
  <c r="CD263" i="1" s="1"/>
  <c r="AW203" i="1"/>
  <c r="AW265" i="1" s="1"/>
  <c r="CA186" i="1"/>
  <c r="CA247" i="1" s="1"/>
  <c r="BL195" i="1"/>
  <c r="BL256" i="1" s="1"/>
  <c r="BB200" i="1"/>
  <c r="BB262" i="1" s="1"/>
  <c r="BV200" i="1"/>
  <c r="BV262" i="1" s="1"/>
  <c r="BE200" i="1"/>
  <c r="BE262" i="1" s="1"/>
  <c r="AV200" i="1"/>
  <c r="AV262" i="1" s="1"/>
  <c r="BF200" i="1"/>
  <c r="BF262" i="1" s="1"/>
  <c r="BY200" i="1"/>
  <c r="BY262" i="1" s="1"/>
  <c r="BP200" i="1"/>
  <c r="BP262" i="1" s="1"/>
  <c r="AX200" i="1"/>
  <c r="AX262" i="1" s="1"/>
  <c r="BG200" i="1"/>
  <c r="BQ200" i="1"/>
  <c r="BQ262" i="1" s="1"/>
  <c r="BL200" i="1"/>
  <c r="BL262" i="1" s="1"/>
  <c r="AT200" i="1"/>
  <c r="AT262" i="1" s="1"/>
  <c r="BW200" i="1"/>
  <c r="BW262" i="1" s="1"/>
  <c r="BR200" i="1"/>
  <c r="BR262" i="1" s="1"/>
  <c r="CG200" i="1"/>
  <c r="BD200" i="1"/>
  <c r="BD262" i="1" s="1"/>
  <c r="BC200" i="1"/>
  <c r="BC262" i="1" s="1"/>
  <c r="CA200" i="1"/>
  <c r="CA262" i="1" s="1"/>
  <c r="BH200" i="1"/>
  <c r="BH262" i="1" s="1"/>
  <c r="AU200" i="1"/>
  <c r="AU262" i="1" s="1"/>
  <c r="BI200" i="1"/>
  <c r="BI262" i="1" s="1"/>
  <c r="BO200" i="1"/>
  <c r="BO262" i="1" s="1"/>
  <c r="BJ200" i="1"/>
  <c r="BJ262" i="1" s="1"/>
  <c r="AZ200" i="1"/>
  <c r="AZ262" i="1" s="1"/>
  <c r="BZ200" i="1"/>
  <c r="BZ262" i="1" s="1"/>
  <c r="BT200" i="1"/>
  <c r="BN199" i="1"/>
  <c r="BN261" i="1" s="1"/>
  <c r="CC200" i="1"/>
  <c r="CC262" i="1" s="1"/>
  <c r="BA200" i="1"/>
  <c r="BA262" i="1" s="1"/>
  <c r="CE199" i="1"/>
  <c r="CE261" i="1" s="1"/>
  <c r="CE200" i="1"/>
  <c r="CE262" i="1" s="1"/>
  <c r="BU200" i="1"/>
  <c r="BU262" i="1" s="1"/>
  <c r="AW200" i="1"/>
  <c r="AW262" i="1" s="1"/>
  <c r="AY200" i="1"/>
  <c r="AY262" i="1" s="1"/>
  <c r="BM200" i="1"/>
  <c r="BM262" i="1" s="1"/>
  <c r="CC195" i="1"/>
  <c r="CC256" i="1" s="1"/>
  <c r="BN200" i="1"/>
  <c r="BN262" i="1" s="1"/>
  <c r="BY195" i="1"/>
  <c r="BY256" i="1" s="1"/>
  <c r="BD195" i="1"/>
  <c r="BD256" i="1" s="1"/>
  <c r="BN176" i="1"/>
  <c r="BN235" i="1" s="1"/>
  <c r="BS176" i="1"/>
  <c r="BS235" i="1" s="1"/>
  <c r="CB186" i="1"/>
  <c r="CB247" i="1" s="1"/>
  <c r="BT176" i="1"/>
  <c r="BZ186" i="1"/>
  <c r="BZ247" i="1" s="1"/>
  <c r="AX208" i="1"/>
  <c r="AX270" i="1" s="1"/>
  <c r="CD208" i="1"/>
  <c r="CD270" i="1" s="1"/>
  <c r="BE208" i="1"/>
  <c r="BE270" i="1" s="1"/>
  <c r="AY208" i="1"/>
  <c r="AY270" i="1" s="1"/>
  <c r="BQ208" i="1"/>
  <c r="BQ270" i="1" s="1"/>
  <c r="AW208" i="1"/>
  <c r="AW270" i="1" s="1"/>
  <c r="CG208" i="1"/>
  <c r="BZ208" i="1"/>
  <c r="BZ270" i="1" s="1"/>
  <c r="BF208" i="1"/>
  <c r="BF270" i="1" s="1"/>
  <c r="BC208" i="1"/>
  <c r="BC270" i="1" s="1"/>
  <c r="CE208" i="1"/>
  <c r="CE270" i="1" s="1"/>
  <c r="BU208" i="1"/>
  <c r="BU270" i="1" s="1"/>
  <c r="BG208" i="1"/>
  <c r="CF208" i="1"/>
  <c r="CF270" i="1" s="1"/>
  <c r="AV208" i="1"/>
  <c r="AV270" i="1" s="1"/>
  <c r="BJ208" i="1"/>
  <c r="BJ270" i="1" s="1"/>
  <c r="BT208" i="1"/>
  <c r="BK208" i="1"/>
  <c r="BK270" i="1" s="1"/>
  <c r="CA208" i="1"/>
  <c r="CA270" i="1" s="1"/>
  <c r="BP208" i="1"/>
  <c r="BP270" i="1" s="1"/>
  <c r="BS208" i="1"/>
  <c r="BS270" i="1" s="1"/>
  <c r="BR208" i="1"/>
  <c r="BR270" i="1" s="1"/>
  <c r="AZ208" i="1"/>
  <c r="AZ270" i="1" s="1"/>
  <c r="BI208" i="1"/>
  <c r="BI270" i="1" s="1"/>
  <c r="AS208" i="1"/>
  <c r="AS270" i="1" s="1"/>
  <c r="CC208" i="1"/>
  <c r="CC270" i="1" s="1"/>
  <c r="BA208" i="1"/>
  <c r="BA270" i="1" s="1"/>
  <c r="AT208" i="1"/>
  <c r="AT270" i="1" s="1"/>
  <c r="BH208" i="1"/>
  <c r="BH270" i="1" s="1"/>
  <c r="BN208" i="1"/>
  <c r="BN270" i="1" s="1"/>
  <c r="BD208" i="1"/>
  <c r="BD270" i="1" s="1"/>
  <c r="AX176" i="1"/>
  <c r="AX235" i="1" s="1"/>
  <c r="BL208" i="1"/>
  <c r="BL270" i="1" s="1"/>
  <c r="AU208" i="1"/>
  <c r="AU270" i="1" s="1"/>
  <c r="BY208" i="1"/>
  <c r="BY270" i="1" s="1"/>
  <c r="BB176" i="1"/>
  <c r="BB235" i="1" s="1"/>
  <c r="BM208" i="1"/>
  <c r="BM270" i="1" s="1"/>
  <c r="BO208" i="1"/>
  <c r="BO270" i="1" s="1"/>
  <c r="BF176" i="1"/>
  <c r="BF235" i="1" s="1"/>
  <c r="BW208" i="1"/>
  <c r="BW270" i="1" s="1"/>
  <c r="BB208" i="1"/>
  <c r="BB270" i="1" s="1"/>
  <c r="BJ176" i="1"/>
  <c r="BJ235" i="1" s="1"/>
  <c r="CG201" i="1"/>
  <c r="BP201" i="1"/>
  <c r="BP263" i="1" s="1"/>
  <c r="BZ199" i="1"/>
  <c r="BZ261" i="1" s="1"/>
  <c r="CC201" i="1"/>
  <c r="CC263" i="1" s="1"/>
  <c r="AT201" i="1"/>
  <c r="AT263" i="1" s="1"/>
  <c r="AV201" i="1"/>
  <c r="AV263" i="1" s="1"/>
  <c r="AZ201" i="1"/>
  <c r="AZ263" i="1" s="1"/>
  <c r="AZ199" i="1"/>
  <c r="AZ261" i="1" s="1"/>
  <c r="AX201" i="1"/>
  <c r="AX263" i="1" s="1"/>
  <c r="BD201" i="1"/>
  <c r="BD263" i="1" s="1"/>
  <c r="BC201" i="1"/>
  <c r="BC263" i="1" s="1"/>
  <c r="CA201" i="1"/>
  <c r="CA263" i="1" s="1"/>
  <c r="BJ199" i="1"/>
  <c r="BJ261" i="1" s="1"/>
  <c r="BI201" i="1"/>
  <c r="BI263" i="1" s="1"/>
  <c r="BE201" i="1"/>
  <c r="BE263" i="1" s="1"/>
  <c r="BN201" i="1"/>
  <c r="BN263" i="1" s="1"/>
  <c r="CB201" i="1"/>
  <c r="CB263" i="1" s="1"/>
  <c r="AX199" i="1"/>
  <c r="AX261" i="1" s="1"/>
  <c r="CF199" i="1"/>
  <c r="CF261" i="1" s="1"/>
  <c r="BX199" i="1"/>
  <c r="BX261" i="1" s="1"/>
  <c r="BF199" i="1"/>
  <c r="BF261" i="1" s="1"/>
  <c r="AX186" i="1"/>
  <c r="AX247" i="1" s="1"/>
  <c r="BF186" i="1"/>
  <c r="BF247" i="1" s="1"/>
  <c r="AW186" i="1"/>
  <c r="AW247" i="1" s="1"/>
  <c r="BU202" i="1"/>
  <c r="BU264" i="1" s="1"/>
  <c r="BG202" i="1"/>
  <c r="BW202" i="1"/>
  <c r="BW264" i="1" s="1"/>
  <c r="CD202" i="1"/>
  <c r="CD264" i="1" s="1"/>
  <c r="CC202" i="1"/>
  <c r="CC264" i="1" s="1"/>
  <c r="BH202" i="1"/>
  <c r="BH264" i="1" s="1"/>
  <c r="AV202" i="1"/>
  <c r="AV264" i="1" s="1"/>
  <c r="CE202" i="1"/>
  <c r="CE264" i="1" s="1"/>
  <c r="AZ202" i="1"/>
  <c r="AZ264" i="1" s="1"/>
  <c r="BK202" i="1"/>
  <c r="BK264" i="1" s="1"/>
  <c r="AW202" i="1"/>
  <c r="AW264" i="1" s="1"/>
  <c r="BN202" i="1"/>
  <c r="BN264" i="1" s="1"/>
  <c r="CF202" i="1"/>
  <c r="CF264" i="1" s="1"/>
  <c r="AS202" i="1"/>
  <c r="AS264" i="1" s="1"/>
  <c r="BB202" i="1"/>
  <c r="BB264" i="1" s="1"/>
  <c r="BM202" i="1"/>
  <c r="BM264" i="1" s="1"/>
  <c r="BE202" i="1"/>
  <c r="BE264" i="1" s="1"/>
  <c r="CG202" i="1"/>
  <c r="BI202" i="1"/>
  <c r="BI264" i="1" s="1"/>
  <c r="AX202" i="1"/>
  <c r="AX264" i="1" s="1"/>
  <c r="BQ202" i="1"/>
  <c r="BQ264" i="1" s="1"/>
  <c r="BR202" i="1"/>
  <c r="BR264" i="1" s="1"/>
  <c r="BS202" i="1"/>
  <c r="BS264" i="1" s="1"/>
  <c r="BF202" i="1"/>
  <c r="BF264" i="1" s="1"/>
  <c r="BA202" i="1"/>
  <c r="BA264" i="1" s="1"/>
  <c r="AT202" i="1"/>
  <c r="AT264" i="1" s="1"/>
  <c r="BZ202" i="1"/>
  <c r="BZ264" i="1" s="1"/>
  <c r="D209" i="1"/>
  <c r="D210" i="1" s="1"/>
  <c r="BJ202" i="1"/>
  <c r="BJ264" i="1" s="1"/>
  <c r="BX202" i="1"/>
  <c r="BX264" i="1" s="1"/>
  <c r="BL202" i="1"/>
  <c r="BL264" i="1" s="1"/>
  <c r="AU202" i="1"/>
  <c r="AU264" i="1" s="1"/>
  <c r="BX200" i="1"/>
  <c r="BX262" i="1" s="1"/>
  <c r="CB200" i="1"/>
  <c r="CB262" i="1" s="1"/>
  <c r="AY201" i="1"/>
  <c r="AY263" i="1" s="1"/>
  <c r="BX201" i="1"/>
  <c r="BX263" i="1" s="1"/>
  <c r="BP202" i="1"/>
  <c r="BP264" i="1" s="1"/>
  <c r="BY202" i="1"/>
  <c r="BY264" i="1" s="1"/>
  <c r="BK199" i="1"/>
  <c r="BK261" i="1" s="1"/>
  <c r="CD200" i="1"/>
  <c r="CD262" i="1" s="1"/>
  <c r="BK200" i="1"/>
  <c r="BK262" i="1" s="1"/>
  <c r="BM201" i="1"/>
  <c r="BM263" i="1" s="1"/>
  <c r="BA201" i="1"/>
  <c r="BA263" i="1" s="1"/>
  <c r="BO202" i="1"/>
  <c r="BO264" i="1" s="1"/>
  <c r="BC202" i="1"/>
  <c r="BC264" i="1" s="1"/>
  <c r="AU199" i="1"/>
  <c r="AU261" i="1" s="1"/>
  <c r="CF200" i="1"/>
  <c r="CF262" i="1" s="1"/>
  <c r="BO201" i="1"/>
  <c r="BO263" i="1" s="1"/>
  <c r="BT202" i="1"/>
  <c r="BA199" i="1"/>
  <c r="BA261" i="1" s="1"/>
  <c r="E175" i="1"/>
  <c r="BX183" i="1"/>
  <c r="BX244" i="1" s="1"/>
  <c r="BP183" i="1"/>
  <c r="BP244" i="1" s="1"/>
  <c r="AV183" i="1"/>
  <c r="AV244" i="1" s="1"/>
  <c r="BO183" i="1"/>
  <c r="BO244" i="1" s="1"/>
  <c r="AT183" i="1"/>
  <c r="AT244" i="1" s="1"/>
  <c r="BM183" i="1"/>
  <c r="BM244" i="1" s="1"/>
  <c r="CF183" i="1"/>
  <c r="CF244" i="1" s="1"/>
  <c r="BJ183" i="1"/>
  <c r="BJ244" i="1" s="1"/>
  <c r="CE183" i="1"/>
  <c r="CE244" i="1" s="1"/>
  <c r="BI183" i="1"/>
  <c r="BI244" i="1" s="1"/>
  <c r="CC183" i="1"/>
  <c r="CC244" i="1" s="1"/>
  <c r="BG183" i="1"/>
  <c r="BG244" i="1" s="1"/>
  <c r="CB183" i="1"/>
  <c r="CB244" i="1" s="1"/>
  <c r="BF183" i="1"/>
  <c r="BF244" i="1" s="1"/>
  <c r="BR183" i="1"/>
  <c r="BR244" i="1" s="1"/>
  <c r="BQ183" i="1"/>
  <c r="BQ244" i="1" s="1"/>
  <c r="BE183" i="1"/>
  <c r="BE244" i="1" s="1"/>
  <c r="CA183" i="1"/>
  <c r="CA244" i="1" s="1"/>
  <c r="AY183" i="1"/>
  <c r="AY244" i="1" s="1"/>
  <c r="BZ183" i="1"/>
  <c r="BZ244" i="1" s="1"/>
  <c r="AX183" i="1"/>
  <c r="AX244" i="1" s="1"/>
  <c r="BY183" i="1"/>
  <c r="BY244" i="1" s="1"/>
  <c r="AW183" i="1"/>
  <c r="AW244" i="1" s="1"/>
  <c r="BT183" i="1"/>
  <c r="BL183" i="1"/>
  <c r="BL244" i="1" s="1"/>
  <c r="BH183" i="1"/>
  <c r="BH244" i="1" s="1"/>
  <c r="BC183" i="1"/>
  <c r="BC244" i="1" s="1"/>
  <c r="BB183" i="1"/>
  <c r="BB244" i="1" s="1"/>
  <c r="BA183" i="1"/>
  <c r="BA244" i="1" s="1"/>
  <c r="AZ183" i="1"/>
  <c r="AZ244" i="1" s="1"/>
  <c r="AU183" i="1"/>
  <c r="AU244" i="1" s="1"/>
  <c r="BW183" i="1"/>
  <c r="BW244" i="1" s="1"/>
  <c r="CG183" i="1"/>
  <c r="CD183" i="1"/>
  <c r="CD244" i="1" s="1"/>
  <c r="BV183" i="1"/>
  <c r="BV244" i="1" s="1"/>
  <c r="BK183" i="1"/>
  <c r="BK244" i="1" s="1"/>
  <c r="BD183" i="1"/>
  <c r="BD244" i="1" s="1"/>
  <c r="BU183" i="1"/>
  <c r="BU244" i="1" s="1"/>
  <c r="BS183" i="1"/>
  <c r="BS244" i="1" s="1"/>
  <c r="BN183" i="1"/>
  <c r="BN244" i="1" s="1"/>
  <c r="F88" i="2" l="1"/>
  <c r="J22" i="2"/>
  <c r="J23" i="2"/>
  <c r="F22" i="2"/>
  <c r="F23" i="2"/>
  <c r="J19" i="2"/>
  <c r="J20" i="2"/>
  <c r="F19" i="2"/>
  <c r="F20" i="2"/>
  <c r="N19" i="2"/>
  <c r="N20" i="2"/>
  <c r="N22" i="2"/>
  <c r="F102" i="2"/>
  <c r="F93" i="2"/>
  <c r="F94" i="2"/>
  <c r="F96" i="2"/>
  <c r="BT238" i="1"/>
  <c r="F91" i="2"/>
  <c r="F92" i="2"/>
  <c r="F95" i="2"/>
  <c r="F97" i="2"/>
  <c r="F98" i="2"/>
  <c r="F82" i="2"/>
  <c r="F83" i="2"/>
  <c r="CG238" i="1"/>
  <c r="F90" i="2"/>
  <c r="F89" i="2"/>
  <c r="F87" i="2"/>
  <c r="F86" i="2"/>
  <c r="F85" i="2"/>
  <c r="AT252" i="1"/>
  <c r="CG243" i="1"/>
  <c r="BT243" i="1"/>
  <c r="CG248" i="1"/>
  <c r="BG267" i="1"/>
  <c r="BT242" i="1"/>
  <c r="BT249" i="1"/>
  <c r="BT240" i="1"/>
  <c r="CG242" i="1"/>
  <c r="CG249" i="1"/>
  <c r="CG250" i="1"/>
  <c r="BT248" i="1"/>
  <c r="CG240" i="1"/>
  <c r="BT246" i="1"/>
  <c r="BT237" i="1"/>
  <c r="CG237" i="1"/>
  <c r="CD252" i="1"/>
  <c r="BL252" i="1"/>
  <c r="BT239" i="1"/>
  <c r="CG246" i="1"/>
  <c r="BT247" i="1"/>
  <c r="BG252" i="1"/>
  <c r="BI252" i="1"/>
  <c r="BT267" i="1"/>
  <c r="BB252" i="1"/>
  <c r="BT250" i="1"/>
  <c r="CB252" i="1"/>
  <c r="BT235" i="1"/>
  <c r="BA252" i="1"/>
  <c r="BK252" i="1"/>
  <c r="CG239" i="1"/>
  <c r="CG235" i="1"/>
  <c r="CG267" i="1"/>
  <c r="BT265" i="1"/>
  <c r="BG269" i="1"/>
  <c r="BT269" i="1"/>
  <c r="AS271" i="1"/>
  <c r="AS272" i="1" s="1"/>
  <c r="CG264" i="1"/>
  <c r="BG263" i="1"/>
  <c r="CG269" i="1"/>
  <c r="CG265" i="1"/>
  <c r="BT261" i="1"/>
  <c r="CG261" i="1"/>
  <c r="CG263" i="1"/>
  <c r="BG264" i="1"/>
  <c r="BT256" i="1"/>
  <c r="CG262" i="1"/>
  <c r="BG262" i="1"/>
  <c r="BT263" i="1"/>
  <c r="BT262" i="1"/>
  <c r="BG270" i="1"/>
  <c r="BG265" i="1"/>
  <c r="BG256" i="1"/>
  <c r="BG261" i="1"/>
  <c r="BT264" i="1"/>
  <c r="CG270" i="1"/>
  <c r="CG256" i="1"/>
  <c r="BT270" i="1"/>
  <c r="BK152" i="1"/>
  <c r="BJ170" i="1"/>
  <c r="BJ275" i="1"/>
  <c r="BJ282" i="1" s="1"/>
  <c r="BJ293" i="1" s="1"/>
  <c r="BJ294" i="1" s="1"/>
  <c r="BC252" i="1"/>
  <c r="AY271" i="1"/>
  <c r="AY272" i="1" s="1"/>
  <c r="BV252" i="1"/>
  <c r="AU252" i="1"/>
  <c r="BQ252" i="1"/>
  <c r="AV252" i="1"/>
  <c r="AY252" i="1"/>
  <c r="BS252" i="1"/>
  <c r="BX252" i="1"/>
  <c r="BE252" i="1"/>
  <c r="BN252" i="1"/>
  <c r="BJ252" i="1"/>
  <c r="AZ252" i="1"/>
  <c r="BM252" i="1"/>
  <c r="BH252" i="1"/>
  <c r="BO252" i="1"/>
  <c r="CE252" i="1"/>
  <c r="BY252" i="1"/>
  <c r="BP252" i="1"/>
  <c r="BB271" i="1"/>
  <c r="BB272" i="1" s="1"/>
  <c r="BT245" i="1"/>
  <c r="AT271" i="1"/>
  <c r="AT272" i="1" s="1"/>
  <c r="BC271" i="1"/>
  <c r="BC272" i="1" s="1"/>
  <c r="BR252" i="1"/>
  <c r="BF252" i="1"/>
  <c r="BD271" i="1"/>
  <c r="BD272" i="1" s="1"/>
  <c r="CA252" i="1"/>
  <c r="BU252" i="1"/>
  <c r="CG247" i="1"/>
  <c r="CG245" i="1"/>
  <c r="AV271" i="1"/>
  <c r="AV272" i="1" s="1"/>
  <c r="BZ252" i="1"/>
  <c r="BD252" i="1"/>
  <c r="CC252" i="1"/>
  <c r="BW252" i="1"/>
  <c r="CF252" i="1"/>
  <c r="AW252" i="1"/>
  <c r="AX252" i="1"/>
  <c r="AU271" i="1"/>
  <c r="AU272" i="1" s="1"/>
  <c r="AW271" i="1"/>
  <c r="AW272" i="1" s="1"/>
  <c r="BA271" i="1"/>
  <c r="BA272" i="1" s="1"/>
  <c r="AZ271" i="1"/>
  <c r="AZ272" i="1" s="1"/>
  <c r="AX271" i="1"/>
  <c r="AX272" i="1" s="1"/>
  <c r="BE271" i="1"/>
  <c r="BE272" i="1" s="1"/>
  <c r="BF271" i="1"/>
  <c r="BF272" i="1" s="1"/>
  <c r="BT244" i="1"/>
  <c r="CG244" i="1"/>
  <c r="BQ175" i="1"/>
  <c r="AW175" i="1"/>
  <c r="BO175" i="1"/>
  <c r="AU175" i="1"/>
  <c r="CF175" i="1"/>
  <c r="BL175" i="1"/>
  <c r="CE175" i="1"/>
  <c r="BK175" i="1"/>
  <c r="CC175" i="1"/>
  <c r="BI175" i="1"/>
  <c r="E190" i="1"/>
  <c r="CB175" i="1"/>
  <c r="BH175" i="1"/>
  <c r="BV175" i="1"/>
  <c r="AT175" i="1"/>
  <c r="BN175" i="1"/>
  <c r="BD175" i="1"/>
  <c r="CG175" i="1"/>
  <c r="BC175" i="1"/>
  <c r="CD175" i="1"/>
  <c r="BB175" i="1"/>
  <c r="BX175" i="1"/>
  <c r="AX175" i="1"/>
  <c r="CA175" i="1"/>
  <c r="BU175" i="1"/>
  <c r="BP175" i="1"/>
  <c r="BM175" i="1"/>
  <c r="BT175" i="1"/>
  <c r="BS175" i="1"/>
  <c r="BR175" i="1"/>
  <c r="BJ175" i="1"/>
  <c r="BF175" i="1"/>
  <c r="BG175" i="1"/>
  <c r="BG234" i="1" s="1"/>
  <c r="BE175" i="1"/>
  <c r="BA175" i="1"/>
  <c r="BW175" i="1"/>
  <c r="BZ175" i="1"/>
  <c r="BY175" i="1"/>
  <c r="AZ175" i="1"/>
  <c r="AY175" i="1"/>
  <c r="AV175" i="1"/>
  <c r="F35" i="2" l="1"/>
  <c r="J102" i="2"/>
  <c r="F21" i="2"/>
  <c r="J21" i="2"/>
  <c r="N102" i="2"/>
  <c r="J24" i="2"/>
  <c r="J36" i="2" s="1"/>
  <c r="N27" i="2"/>
  <c r="F24" i="2"/>
  <c r="F36" i="2" s="1"/>
  <c r="J35" i="2"/>
  <c r="F109" i="2"/>
  <c r="F16" i="2"/>
  <c r="F14" i="2"/>
  <c r="F15" i="2"/>
  <c r="F12" i="2"/>
  <c r="F13" i="2"/>
  <c r="F11" i="2"/>
  <c r="J17" i="2"/>
  <c r="J18" i="2"/>
  <c r="F8" i="2"/>
  <c r="F9" i="2"/>
  <c r="J13" i="2"/>
  <c r="J12" i="2"/>
  <c r="J11" i="2"/>
  <c r="F17" i="2"/>
  <c r="F18" i="2"/>
  <c r="J8" i="2"/>
  <c r="J9" i="2"/>
  <c r="J27" i="2"/>
  <c r="J28" i="2"/>
  <c r="J14" i="2"/>
  <c r="J16" i="2"/>
  <c r="J15" i="2"/>
  <c r="F27" i="2"/>
  <c r="F28" i="2"/>
  <c r="N8" i="2"/>
  <c r="N9" i="2"/>
  <c r="N12" i="2"/>
  <c r="N13" i="2"/>
  <c r="N11" i="2"/>
  <c r="N18" i="2"/>
  <c r="N17" i="2"/>
  <c r="N23" i="2"/>
  <c r="N24" i="2"/>
  <c r="N14" i="2"/>
  <c r="N15" i="2"/>
  <c r="N16" i="2"/>
  <c r="N28" i="2"/>
  <c r="N21" i="2"/>
  <c r="J93" i="2"/>
  <c r="J94" i="2"/>
  <c r="F110" i="2"/>
  <c r="J96" i="2"/>
  <c r="F108" i="2"/>
  <c r="N91" i="2"/>
  <c r="N92" i="2"/>
  <c r="N97" i="2"/>
  <c r="N98" i="2"/>
  <c r="F106" i="2"/>
  <c r="F103" i="2"/>
  <c r="F107" i="2"/>
  <c r="N96" i="2"/>
  <c r="F105" i="2"/>
  <c r="J82" i="2"/>
  <c r="J83" i="2"/>
  <c r="J87" i="2"/>
  <c r="J86" i="2"/>
  <c r="J85" i="2"/>
  <c r="J95" i="2"/>
  <c r="N93" i="2"/>
  <c r="N94" i="2"/>
  <c r="J97" i="2"/>
  <c r="J98" i="2"/>
  <c r="J91" i="2"/>
  <c r="J92" i="2"/>
  <c r="N87" i="2"/>
  <c r="N86" i="2"/>
  <c r="N85" i="2"/>
  <c r="N95" i="2"/>
  <c r="N88" i="2"/>
  <c r="N89" i="2"/>
  <c r="N90" i="2"/>
  <c r="J88" i="2"/>
  <c r="J90" i="2"/>
  <c r="J89" i="2"/>
  <c r="BG241" i="1"/>
  <c r="BG251" i="1" s="1"/>
  <c r="N82" i="2"/>
  <c r="N83" i="2"/>
  <c r="AT234" i="1"/>
  <c r="AT241" i="1" s="1"/>
  <c r="CG271" i="1"/>
  <c r="CG272" i="1" s="1"/>
  <c r="BG271" i="1"/>
  <c r="BG272" i="1" s="1"/>
  <c r="BT271" i="1"/>
  <c r="BK170" i="1"/>
  <c r="BL152" i="1"/>
  <c r="BK275" i="1"/>
  <c r="BK282" i="1" s="1"/>
  <c r="BK293" i="1" s="1"/>
  <c r="BK294" i="1" s="1"/>
  <c r="BT252" i="1"/>
  <c r="CG252" i="1"/>
  <c r="AU234" i="1"/>
  <c r="AU190" i="1"/>
  <c r="AU191" i="1" s="1"/>
  <c r="BX234" i="1"/>
  <c r="BX190" i="1"/>
  <c r="BX191" i="1" s="1"/>
  <c r="CD234" i="1"/>
  <c r="CD190" i="1"/>
  <c r="CD191" i="1" s="1"/>
  <c r="BD190" i="1"/>
  <c r="BD191" i="1" s="1"/>
  <c r="BD234" i="1"/>
  <c r="BW234" i="1"/>
  <c r="BW190" i="1"/>
  <c r="BW191" i="1" s="1"/>
  <c r="BN234" i="1"/>
  <c r="BN190" i="1"/>
  <c r="BN191" i="1" s="1"/>
  <c r="BA190" i="1"/>
  <c r="BA191" i="1" s="1"/>
  <c r="BA234" i="1"/>
  <c r="AT190" i="1"/>
  <c r="AT191" i="1" s="1"/>
  <c r="BE190" i="1"/>
  <c r="BE191" i="1" s="1"/>
  <c r="BE234" i="1"/>
  <c r="BV234" i="1"/>
  <c r="BV190" i="1"/>
  <c r="BV191" i="1" s="1"/>
  <c r="CA190" i="1"/>
  <c r="CA191" i="1" s="1"/>
  <c r="CA234" i="1"/>
  <c r="AW190" i="1"/>
  <c r="AW191" i="1" s="1"/>
  <c r="AW234" i="1"/>
  <c r="AV190" i="1"/>
  <c r="AV191" i="1" s="1"/>
  <c r="AV234" i="1"/>
  <c r="AY234" i="1"/>
  <c r="AY190" i="1"/>
  <c r="AY191" i="1" s="1"/>
  <c r="BT190" i="1"/>
  <c r="BT191" i="1" s="1"/>
  <c r="BG190" i="1"/>
  <c r="BG191" i="1" s="1"/>
  <c r="E191" i="1"/>
  <c r="CG190" i="1"/>
  <c r="CG191" i="1" s="1"/>
  <c r="BR190" i="1"/>
  <c r="BR191" i="1" s="1"/>
  <c r="BR234" i="1"/>
  <c r="BI234" i="1"/>
  <c r="BI190" i="1"/>
  <c r="BI191" i="1" s="1"/>
  <c r="BU190" i="1"/>
  <c r="BU191" i="1" s="1"/>
  <c r="BU234" i="1"/>
  <c r="AX190" i="1"/>
  <c r="AX191" i="1" s="1"/>
  <c r="AX234" i="1"/>
  <c r="BB234" i="1"/>
  <c r="BB190" i="1"/>
  <c r="BB191" i="1" s="1"/>
  <c r="BZ190" i="1"/>
  <c r="BZ191" i="1" s="1"/>
  <c r="BZ234" i="1"/>
  <c r="BH234" i="1"/>
  <c r="BH190" i="1"/>
  <c r="BH191" i="1" s="1"/>
  <c r="CB234" i="1"/>
  <c r="CB190" i="1"/>
  <c r="CB191" i="1" s="1"/>
  <c r="BS234" i="1"/>
  <c r="BS190" i="1"/>
  <c r="BS191" i="1" s="1"/>
  <c r="CC190" i="1"/>
  <c r="CC191" i="1" s="1"/>
  <c r="CC234" i="1"/>
  <c r="CF234" i="1"/>
  <c r="CF190" i="1"/>
  <c r="CF191" i="1" s="1"/>
  <c r="BO234" i="1"/>
  <c r="BO190" i="1"/>
  <c r="BO191" i="1" s="1"/>
  <c r="BQ234" i="1"/>
  <c r="BQ190" i="1"/>
  <c r="BQ191" i="1" s="1"/>
  <c r="BC190" i="1"/>
  <c r="BC191" i="1" s="1"/>
  <c r="BC234" i="1"/>
  <c r="BF234" i="1"/>
  <c r="BF190" i="1"/>
  <c r="BF191" i="1" s="1"/>
  <c r="BJ234" i="1"/>
  <c r="BJ190" i="1"/>
  <c r="BJ191" i="1" s="1"/>
  <c r="BK234" i="1"/>
  <c r="BK190" i="1"/>
  <c r="BK191" i="1" s="1"/>
  <c r="AZ234" i="1"/>
  <c r="AZ190" i="1"/>
  <c r="AZ191" i="1" s="1"/>
  <c r="BY190" i="1"/>
  <c r="BY191" i="1" s="1"/>
  <c r="BY234" i="1"/>
  <c r="BM234" i="1"/>
  <c r="BM190" i="1"/>
  <c r="BM191" i="1" s="1"/>
  <c r="CE234" i="1"/>
  <c r="CE190" i="1"/>
  <c r="CE191" i="1" s="1"/>
  <c r="BP190" i="1"/>
  <c r="BP191" i="1" s="1"/>
  <c r="BP234" i="1"/>
  <c r="BL190" i="1"/>
  <c r="BL191" i="1" s="1"/>
  <c r="BL234" i="1"/>
  <c r="F32" i="2" l="1"/>
  <c r="J33" i="2"/>
  <c r="F34" i="2"/>
  <c r="F33" i="2"/>
  <c r="J29" i="2"/>
  <c r="J30" i="2" s="1"/>
  <c r="J32" i="2"/>
  <c r="J31" i="2"/>
  <c r="F31" i="2"/>
  <c r="F29" i="2"/>
  <c r="J34" i="2"/>
  <c r="N34" i="2"/>
  <c r="F66" i="2"/>
  <c r="F67" i="2" s="1"/>
  <c r="N33" i="2"/>
  <c r="N36" i="2"/>
  <c r="J66" i="2"/>
  <c r="J67" i="2" s="1"/>
  <c r="N32" i="2"/>
  <c r="N66" i="2"/>
  <c r="N67" i="2" s="1"/>
  <c r="N35" i="2"/>
  <c r="N31" i="2"/>
  <c r="BT272" i="1"/>
  <c r="J106" i="2"/>
  <c r="N110" i="2"/>
  <c r="J105" i="2"/>
  <c r="J103" i="2"/>
  <c r="J104" i="2" s="1"/>
  <c r="N109" i="2"/>
  <c r="N107" i="2"/>
  <c r="N108" i="2"/>
  <c r="N106" i="2"/>
  <c r="F112" i="2"/>
  <c r="F113" i="2" s="1"/>
  <c r="N105" i="2"/>
  <c r="N103" i="2"/>
  <c r="N104" i="2" s="1"/>
  <c r="N29" i="2"/>
  <c r="N30" i="2" s="1"/>
  <c r="J110" i="2"/>
  <c r="J108" i="2"/>
  <c r="F104" i="2"/>
  <c r="J107" i="2"/>
  <c r="J109" i="2"/>
  <c r="AT251" i="1"/>
  <c r="BM152" i="1"/>
  <c r="BL170" i="1"/>
  <c r="BL275" i="1"/>
  <c r="BS241" i="1"/>
  <c r="BS251" i="1" s="1"/>
  <c r="BF241" i="1"/>
  <c r="BF251" i="1" s="1"/>
  <c r="BL241" i="1"/>
  <c r="BL251" i="1" s="1"/>
  <c r="CG234" i="1"/>
  <c r="BU241" i="1"/>
  <c r="BU251" i="1" s="1"/>
  <c r="BQ241" i="1"/>
  <c r="BQ251" i="1" s="1"/>
  <c r="BV241" i="1"/>
  <c r="BV251" i="1" s="1"/>
  <c r="BY241" i="1"/>
  <c r="BY251" i="1" s="1"/>
  <c r="CD241" i="1"/>
  <c r="CD251" i="1" s="1"/>
  <c r="BJ241" i="1"/>
  <c r="BJ251" i="1" s="1"/>
  <c r="BP241" i="1"/>
  <c r="BP251" i="1" s="1"/>
  <c r="BO241" i="1"/>
  <c r="BO251" i="1" s="1"/>
  <c r="BI241" i="1"/>
  <c r="BI251" i="1" s="1"/>
  <c r="BR241" i="1"/>
  <c r="BR251" i="1" s="1"/>
  <c r="BZ241" i="1"/>
  <c r="BZ251" i="1" s="1"/>
  <c r="CC241" i="1"/>
  <c r="CC251" i="1" s="1"/>
  <c r="BA241" i="1"/>
  <c r="BA251" i="1" s="1"/>
  <c r="BE241" i="1"/>
  <c r="BE251" i="1" s="1"/>
  <c r="CE241" i="1"/>
  <c r="CE251" i="1" s="1"/>
  <c r="CF241" i="1"/>
  <c r="CF251" i="1" s="1"/>
  <c r="BM241" i="1"/>
  <c r="BM251" i="1" s="1"/>
  <c r="BN241" i="1"/>
  <c r="BN251" i="1" s="1"/>
  <c r="AZ241" i="1"/>
  <c r="AZ251" i="1" s="1"/>
  <c r="CB241" i="1"/>
  <c r="CB251" i="1" s="1"/>
  <c r="BW241" i="1"/>
  <c r="BW251" i="1" s="1"/>
  <c r="BD241" i="1"/>
  <c r="BD251" i="1" s="1"/>
  <c r="BK241" i="1"/>
  <c r="BK251" i="1" s="1"/>
  <c r="BH241" i="1"/>
  <c r="BH251" i="1" s="1"/>
  <c r="BT234" i="1"/>
  <c r="AY241" i="1"/>
  <c r="AY251" i="1" s="1"/>
  <c r="AW241" i="1"/>
  <c r="AW251" i="1" s="1"/>
  <c r="AV241" i="1"/>
  <c r="AV251" i="1" s="1"/>
  <c r="BB241" i="1"/>
  <c r="BB251" i="1" s="1"/>
  <c r="BX241" i="1"/>
  <c r="BX251" i="1" s="1"/>
  <c r="BC241" i="1"/>
  <c r="BC251" i="1" s="1"/>
  <c r="AX241" i="1"/>
  <c r="AX251" i="1" s="1"/>
  <c r="CA241" i="1"/>
  <c r="CA251" i="1" s="1"/>
  <c r="AU241" i="1"/>
  <c r="AU251" i="1" s="1"/>
  <c r="F38" i="2" l="1"/>
  <c r="F39" i="2" s="1"/>
  <c r="F30" i="2"/>
  <c r="J38" i="2"/>
  <c r="J39" i="2" s="1"/>
  <c r="N75" i="2"/>
  <c r="N76" i="2" s="1"/>
  <c r="J75" i="2"/>
  <c r="J76" i="2" s="1"/>
  <c r="F75" i="2"/>
  <c r="F76" i="2" s="1"/>
  <c r="N112" i="2"/>
  <c r="N113" i="2" s="1"/>
  <c r="N38" i="2"/>
  <c r="N39" i="2" s="1"/>
  <c r="J112" i="2"/>
  <c r="J113" i="2" s="1"/>
  <c r="BL282" i="1"/>
  <c r="BL293" i="1" s="1"/>
  <c r="BL294" i="1" s="1"/>
  <c r="BN152" i="1"/>
  <c r="BM170" i="1"/>
  <c r="BM275" i="1"/>
  <c r="BT241" i="1"/>
  <c r="BT251" i="1" s="1"/>
  <c r="CG241" i="1"/>
  <c r="CG251" i="1" s="1"/>
  <c r="BM282" i="1" l="1"/>
  <c r="BM293" i="1" s="1"/>
  <c r="BM294" i="1" s="1"/>
  <c r="BO152" i="1"/>
  <c r="BN170" i="1"/>
  <c r="BN275" i="1"/>
  <c r="BN282" i="1" l="1"/>
  <c r="BN293" i="1" s="1"/>
  <c r="BN294" i="1" s="1"/>
  <c r="BO170" i="1"/>
  <c r="BP152" i="1"/>
  <c r="BO275" i="1"/>
  <c r="BO282" i="1" l="1"/>
  <c r="BO293" i="1" s="1"/>
  <c r="BO294" i="1" s="1"/>
  <c r="BP170" i="1"/>
  <c r="BQ152" i="1"/>
  <c r="BP275" i="1"/>
  <c r="BP282" i="1" l="1"/>
  <c r="BP293" i="1" s="1"/>
  <c r="BP294" i="1" s="1"/>
  <c r="BQ170" i="1"/>
  <c r="BR152" i="1"/>
  <c r="BQ275" i="1"/>
  <c r="BQ282" i="1" l="1"/>
  <c r="BQ293" i="1" s="1"/>
  <c r="BQ294" i="1" s="1"/>
  <c r="BR170" i="1"/>
  <c r="BS152" i="1"/>
  <c r="BR275" i="1"/>
  <c r="BR282" i="1" l="1"/>
  <c r="BR293" i="1" s="1"/>
  <c r="BR294" i="1" s="1"/>
  <c r="BS170" i="1"/>
  <c r="BU152" i="1"/>
  <c r="BS275" i="1"/>
  <c r="BS282" i="1" l="1"/>
  <c r="BS293" i="1" s="1"/>
  <c r="BS294" i="1" s="1"/>
  <c r="BT275" i="1"/>
  <c r="BU170" i="1"/>
  <c r="BV152" i="1"/>
  <c r="BU275" i="1"/>
  <c r="BU282" i="1" l="1"/>
  <c r="BU293" i="1" s="1"/>
  <c r="BU294" i="1" s="1"/>
  <c r="BV170" i="1"/>
  <c r="BW152" i="1"/>
  <c r="BV275" i="1"/>
  <c r="BV282" i="1" s="1"/>
  <c r="BV293" i="1" s="1"/>
  <c r="BV294" i="1" s="1"/>
  <c r="BX152" i="1" l="1"/>
  <c r="BW170" i="1"/>
  <c r="BW275" i="1"/>
  <c r="BW282" i="1" l="1"/>
  <c r="BW293" i="1" s="1"/>
  <c r="BW294" i="1" s="1"/>
  <c r="BY152" i="1"/>
  <c r="BX170" i="1"/>
  <c r="BX275" i="1"/>
  <c r="BX282" i="1" l="1"/>
  <c r="BX293" i="1" s="1"/>
  <c r="BX294" i="1" s="1"/>
  <c r="BZ152" i="1"/>
  <c r="BY170" i="1"/>
  <c r="BY275" i="1"/>
  <c r="BY282" i="1" l="1"/>
  <c r="BY293" i="1" s="1"/>
  <c r="BY294" i="1" s="1"/>
  <c r="CA152" i="1"/>
  <c r="BZ170" i="1"/>
  <c r="BZ275" i="1"/>
  <c r="BZ282" i="1" l="1"/>
  <c r="BZ293" i="1" s="1"/>
  <c r="BZ294" i="1" s="1"/>
  <c r="CA170" i="1"/>
  <c r="CB152" i="1"/>
  <c r="CA275" i="1"/>
  <c r="CA282" i="1" l="1"/>
  <c r="CA293" i="1" s="1"/>
  <c r="CA294" i="1" s="1"/>
  <c r="CC152" i="1"/>
  <c r="CB170" i="1"/>
  <c r="CB275" i="1"/>
  <c r="CB282" i="1" l="1"/>
  <c r="CB293" i="1" s="1"/>
  <c r="CB294" i="1" s="1"/>
  <c r="CC170" i="1"/>
  <c r="CD152" i="1"/>
  <c r="CC275" i="1"/>
  <c r="CC282" i="1" l="1"/>
  <c r="CC293" i="1" s="1"/>
  <c r="CC294" i="1" s="1"/>
  <c r="CD170" i="1"/>
  <c r="CE152" i="1"/>
  <c r="CD275" i="1"/>
  <c r="CD282" i="1" l="1"/>
  <c r="CD293" i="1" s="1"/>
  <c r="CD294" i="1" s="1"/>
  <c r="CE170" i="1"/>
  <c r="CF152" i="1"/>
  <c r="CE275" i="1"/>
  <c r="CE282" i="1" l="1"/>
  <c r="CE293" i="1" s="1"/>
  <c r="CE294" i="1" s="1"/>
  <c r="CF170" i="1"/>
  <c r="CF275" i="1"/>
  <c r="CF282" i="1" l="1"/>
  <c r="CF293" i="1" s="1"/>
  <c r="CF294" i="1" s="1"/>
  <c r="CG2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tc={E8D08693-8A5A-431E-928A-60ED2ADCD16A}</author>
    <author>tc={05C1DFC5-7CC0-4BA8-A7B7-12BFD21D5B44}</author>
    <author>tc={028BF855-72E6-4A8C-BBD9-1062EFD3010D}</author>
    <author>tc={02297C52-15A2-419C-AA0C-A15C797C6001}</author>
    <author>tc={4067B6ED-5218-4687-80CD-C90DEE3023EF}</author>
    <author>tc={771262C4-6F69-4094-B32A-A21E8061E8AD}</author>
  </authors>
  <commentList>
    <comment ref="C9" authorId="0" shapeId="0" xr:uid="{E8D08693-8A5A-431E-928A-60ED2ADCD16A}">
      <text>
        <t>[Threaded comment]
Your version of Excel allows you to read this threaded comment; however, any edits to it will get removed if the file is opened in a newer version of Excel. Learn more: https://go.microsoft.com/fwlink/?linkid=870924
Comment:
    Account not subject to SPP allocation. SPP spend does not include IS equipment.</t>
      </text>
    </comment>
    <comment ref="C16" authorId="1" shapeId="0" xr:uid="{05C1DFC5-7CC0-4BA8-A7B7-12BFD21D5B44}">
      <text>
        <t>[Threaded comment]
Your version of Excel allows you to read this threaded comment; however, any edits to it will get removed if the file is opened in a newer version of Excel. Learn more: https://go.microsoft.com/fwlink/?linkid=870924
Comment:
    Account not subject to SPP allocation. SPP spend does not include IS equipment.</t>
      </text>
    </comment>
    <comment ref="C46" authorId="2" shapeId="0" xr:uid="{028BF855-72E6-4A8C-BBD9-1062EFD3010D}">
      <text>
        <t>[Threaded comment]
Your version of Excel allows you to read this threaded comment; however, any edits to it will get removed if the file is opened in a newer version of Excel. Learn more: https://go.microsoft.com/fwlink/?linkid=870924
Comment:
    Account not subject to SPP allocation. SPP spend does not include IS equipment.</t>
      </text>
    </comment>
    <comment ref="C53" authorId="3" shapeId="0" xr:uid="{02297C52-15A2-419C-AA0C-A15C797C6001}">
      <text>
        <t>[Threaded comment]
Your version of Excel allows you to read this threaded comment; however, any edits to it will get removed if the file is opened in a newer version of Excel. Learn more: https://go.microsoft.com/fwlink/?linkid=870924
Comment:
    Account not subject to SPP allocation. SPP spend does not include IS equipment.</t>
      </text>
    </comment>
    <comment ref="C83" authorId="4" shapeId="0" xr:uid="{4067B6ED-5218-4687-80CD-C90DEE3023EF}">
      <text>
        <t>[Threaded comment]
Your version of Excel allows you to read this threaded comment; however, any edits to it will get removed if the file is opened in a newer version of Excel. Learn more: https://go.microsoft.com/fwlink/?linkid=870924
Comment:
    Account not subject to SPP allocation. SPP spend does not include IS equipment.</t>
      </text>
    </comment>
    <comment ref="C90" authorId="5" shapeId="0" xr:uid="{771262C4-6F69-4094-B32A-A21E8061E8AD}">
      <text>
        <t>[Threaded comment]
Your version of Excel allows you to read this threaded comment; however, any edits to it will get removed if the file is opened in a newer version of Excel. Learn more: https://go.microsoft.com/fwlink/?linkid=870924
Comment:
    Account not subject to SPP allocation. SPP spend does not include IS equipment.</t>
      </text>
    </comment>
  </commentList>
</comments>
</file>

<file path=xl/sharedStrings.xml><?xml version="1.0" encoding="utf-8"?>
<sst xmlns="http://schemas.openxmlformats.org/spreadsheetml/2006/main" count="1010" uniqueCount="302">
  <si>
    <t>REG FL: 2022 Monthly - Based on 2022 12&amp;00 FL Rate Case</t>
  </si>
  <si>
    <t>a-Jan 2022</t>
  </si>
  <si>
    <t>a-Feb 2022</t>
  </si>
  <si>
    <t>a-Mar 2022</t>
  </si>
  <si>
    <t>a-Apr 2022</t>
  </si>
  <si>
    <t>a-May 2022</t>
  </si>
  <si>
    <t>a-Jun 2022</t>
  </si>
  <si>
    <t>a-Jul 2022</t>
  </si>
  <si>
    <t>a-Aug 2022</t>
  </si>
  <si>
    <t>a-Sep 2022</t>
  </si>
  <si>
    <t>a-Oct 2022</t>
  </si>
  <si>
    <t>a-Nov 2022</t>
  </si>
  <si>
    <t>a-Dec 2022</t>
  </si>
  <si>
    <t>Year 2022</t>
  </si>
  <si>
    <t>Jan 2023</t>
  </si>
  <si>
    <t>Feb 2023</t>
  </si>
  <si>
    <t>Mar 2023</t>
  </si>
  <si>
    <t>Apr 2023</t>
  </si>
  <si>
    <t>May 2023</t>
  </si>
  <si>
    <t>Jun 2023</t>
  </si>
  <si>
    <t>Jul 2023</t>
  </si>
  <si>
    <t>Aug 2023</t>
  </si>
  <si>
    <t>Sep 2023</t>
  </si>
  <si>
    <t>Oct 2023</t>
  </si>
  <si>
    <t>Nov 2023</t>
  </si>
  <si>
    <t>Dec 2023</t>
  </si>
  <si>
    <t>Year 2023</t>
  </si>
  <si>
    <t>Jan 2024</t>
  </si>
  <si>
    <t>Feb 2024</t>
  </si>
  <si>
    <t>Mar 2024</t>
  </si>
  <si>
    <t>Apr 2024</t>
  </si>
  <si>
    <t>May 2024</t>
  </si>
  <si>
    <t>Jun 2024</t>
  </si>
  <si>
    <t>Jul 2024</t>
  </si>
  <si>
    <t>Aug 2024</t>
  </si>
  <si>
    <t>Sep 2024</t>
  </si>
  <si>
    <t>Oct 2024</t>
  </si>
  <si>
    <t>Nov 2024</t>
  </si>
  <si>
    <t>Dec 2024</t>
  </si>
  <si>
    <t>Year 2024</t>
  </si>
  <si>
    <t>Jan 2025</t>
  </si>
  <si>
    <t>Feb 2025</t>
  </si>
  <si>
    <t>Mar 2025</t>
  </si>
  <si>
    <t>Apr 2025</t>
  </si>
  <si>
    <t>May 2025</t>
  </si>
  <si>
    <t>Jun 2025</t>
  </si>
  <si>
    <t>Jul 2025</t>
  </si>
  <si>
    <t>Aug 2025</t>
  </si>
  <si>
    <t>Sep 2025</t>
  </si>
  <si>
    <t>Oct 2025</t>
  </si>
  <si>
    <t>Nov 2025</t>
  </si>
  <si>
    <t>Dec 2025</t>
  </si>
  <si>
    <t>Year 2025</t>
  </si>
  <si>
    <t>Jan 2026</t>
  </si>
  <si>
    <t>Feb 2026</t>
  </si>
  <si>
    <t>Mar 2026</t>
  </si>
  <si>
    <t>Apr 2026</t>
  </si>
  <si>
    <t>May 2026</t>
  </si>
  <si>
    <t>Jun 2026</t>
  </si>
  <si>
    <t>Jul 2026</t>
  </si>
  <si>
    <t>Aug 2026</t>
  </si>
  <si>
    <t>Sep 2026</t>
  </si>
  <si>
    <t>Oct 2026</t>
  </si>
  <si>
    <t>Nov 2026</t>
  </si>
  <si>
    <t>Dec 2026</t>
  </si>
  <si>
    <t>Year 2026</t>
  </si>
  <si>
    <t>Jan 2027</t>
  </si>
  <si>
    <t>Feb 2027</t>
  </si>
  <si>
    <t>Mar 2027</t>
  </si>
  <si>
    <t>Apr 2027</t>
  </si>
  <si>
    <t>May 2027</t>
  </si>
  <si>
    <t>Jun 2027</t>
  </si>
  <si>
    <t>Jul 2027</t>
  </si>
  <si>
    <t>Aug 2027</t>
  </si>
  <si>
    <t>Sep 2027</t>
  </si>
  <si>
    <t>Oct 2027</t>
  </si>
  <si>
    <t>Nov 2027</t>
  </si>
  <si>
    <t>Dec 2027</t>
  </si>
  <si>
    <t>Year 2027</t>
  </si>
  <si>
    <t>T:[Depreciation Section]</t>
  </si>
  <si>
    <t>U:[Distribution Depreciation Forecast - SPP]</t>
  </si>
  <si>
    <t>V:[Distribution Depreciation Actual - SPP]</t>
  </si>
  <si>
    <t>W:[Distribution Depr Credit - Base Asset Retirement]</t>
  </si>
  <si>
    <t>X:[Distribution Depreciation Placeholder]</t>
  </si>
  <si>
    <t>Y:[Subtotal - Distribution Depreciation]</t>
  </si>
  <si>
    <t>Z:[Tranmission Depreciation Forecast - SPP (Gross)]</t>
  </si>
  <si>
    <t>AA:[Transmission Depreciation Actuals - SPP]</t>
  </si>
  <si>
    <t>AB:[Transmission Depr Credit - Base Asset Retirement]</t>
  </si>
  <si>
    <t>AC:[Transmission Depreciation Placeholder]</t>
  </si>
  <si>
    <t>AD:[Subtotal - Transmission Depreciation]</t>
  </si>
  <si>
    <t>AE:[Transmission Retail Separation Factor]</t>
  </si>
  <si>
    <t>AF:[Retail Transmission Depreciation]</t>
  </si>
  <si>
    <t>AG:[Grand Total SPP Depreciation Expense]</t>
  </si>
  <si>
    <t>AR:[Plant in Service Section]</t>
  </si>
  <si>
    <t>AS:[Gross Plant]</t>
  </si>
  <si>
    <t>AT:[Distribution Forecast PIS Ending Balance]</t>
  </si>
  <si>
    <t>AU:[Distribution Actual PIS Ending Balance]</t>
  </si>
  <si>
    <t>AV:[Distribution Tie to Filing]</t>
  </si>
  <si>
    <t>AW:[TOTAL DISTRIBUTION PLANT]</t>
  </si>
  <si>
    <t>AX:[Transmission PIS Ending Balance]</t>
  </si>
  <si>
    <t>AY:[Transmission Actual PIS Ending Balance]</t>
  </si>
  <si>
    <t>AZ:[Transmission Tie to Filing]</t>
  </si>
  <si>
    <t>BA:[TOTAL TRANSMISSION PLANT]</t>
  </si>
  <si>
    <t>BB:[TOTAL GROSS PLANT]</t>
  </si>
  <si>
    <t>Forecast</t>
  </si>
  <si>
    <t>Depreciation Expense Forecast</t>
  </si>
  <si>
    <t>Planning Entity</t>
  </si>
  <si>
    <t>PPLT: Plant Amount Type</t>
  </si>
  <si>
    <t>Model Depr Group</t>
  </si>
  <si>
    <t>FERC Account</t>
  </si>
  <si>
    <t>CAP B2: Model Depr Group -&gt; REG FL: Plant Account of Model Depr Group</t>
  </si>
  <si>
    <t>CAP B2: Model Depr Group -&gt; FERC Function of Model Depr Group</t>
  </si>
  <si>
    <t>CAP B2: Model Depr Group -&gt; Reserve Account of Model Depr Group</t>
  </si>
  <si>
    <t>2024</t>
  </si>
  <si>
    <t>Jan - 2025</t>
  </si>
  <si>
    <t>Feb - 2025</t>
  </si>
  <si>
    <t>Mar - 2025</t>
  </si>
  <si>
    <t>Apr - 2025</t>
  </si>
  <si>
    <t>May - 2025</t>
  </si>
  <si>
    <t>Jun - 2025</t>
  </si>
  <si>
    <t>Jul - 2025</t>
  </si>
  <si>
    <t>Aug - 2025</t>
  </si>
  <si>
    <t>Sep - 2025</t>
  </si>
  <si>
    <t>Oct - 2025</t>
  </si>
  <si>
    <t>Nov - 2025</t>
  </si>
  <si>
    <t>Dec - 2025</t>
  </si>
  <si>
    <t>2025</t>
  </si>
  <si>
    <t>Jan - 2026</t>
  </si>
  <si>
    <t>Feb - 2026</t>
  </si>
  <si>
    <t>Mar - 2026</t>
  </si>
  <si>
    <t>Apr - 2026</t>
  </si>
  <si>
    <t>May - 2026</t>
  </si>
  <si>
    <t>Jun - 2026</t>
  </si>
  <si>
    <t>Jul - 2026</t>
  </si>
  <si>
    <t>Aug - 2026</t>
  </si>
  <si>
    <t>Sep - 2026</t>
  </si>
  <si>
    <t>Oct - 2026</t>
  </si>
  <si>
    <t>Nov - 2026</t>
  </si>
  <si>
    <t>Dec - 2026</t>
  </si>
  <si>
    <t>2026</t>
  </si>
  <si>
    <t>Jan - 2027</t>
  </si>
  <si>
    <t>Feb - 2027</t>
  </si>
  <si>
    <t>Mar - 2027</t>
  </si>
  <si>
    <t>Apr - 2027</t>
  </si>
  <si>
    <t>May - 2027</t>
  </si>
  <si>
    <t>Jun - 2027</t>
  </si>
  <si>
    <t>Jul - 2027</t>
  </si>
  <si>
    <t>Aug - 2027</t>
  </si>
  <si>
    <t>Sep - 2027</t>
  </si>
  <si>
    <t>Oct - 2027</t>
  </si>
  <si>
    <t>Nov - 2027</t>
  </si>
  <si>
    <t>Dec - 2027</t>
  </si>
  <si>
    <t>2027</t>
  </si>
  <si>
    <t>DE Florida</t>
  </si>
  <si>
    <t>Reserve Book Depr - Total</t>
  </si>
  <si>
    <t>PEF Distribution Line Transformations 368.0 SPP</t>
  </si>
  <si>
    <t>368 Dist Line Transformers (SPP)</t>
  </si>
  <si>
    <t>Elec - Distribution Plant</t>
  </si>
  <si>
    <t>0108000 - Accumulated DD&amp;A-PP&amp;E</t>
  </si>
  <si>
    <t>Depreciation</t>
  </si>
  <si>
    <t>PEF Distribution O/H Conduct &amp; Devices 365.0 SPP</t>
  </si>
  <si>
    <t>365 Dist Overhead Conductors &amp; Devices (SPP)</t>
  </si>
  <si>
    <t>PEF Distribution Poles Towers &amp; Fixtures 364.0 SPP</t>
  </si>
  <si>
    <t>364 Dist Poles, Towers &amp; Fixtures (SPP)</t>
  </si>
  <si>
    <t>PEF Distribution Station Equip 362.0 SPP</t>
  </si>
  <si>
    <t>362 Dist Station Equipment (SPP)</t>
  </si>
  <si>
    <t>PEF Transmission (Excl. ECC) 353.1 SPP</t>
  </si>
  <si>
    <t>353 Trans Station Equip (SPP)</t>
  </si>
  <si>
    <t>Elec - Transmission Plant</t>
  </si>
  <si>
    <t>PEF Transmission O/H Conduct.&amp; Devices 356.0 SPP</t>
  </si>
  <si>
    <t>356 Trans Overhead Conductors &amp; Devices (SPP)</t>
  </si>
  <si>
    <t>PEF Transmission O/H Conduct.&amp; Devices 356.0 Veg SPP</t>
  </si>
  <si>
    <t>356 Trans Overhead Conductors &amp; Devices - Veg (SPP)</t>
  </si>
  <si>
    <t>PEF Transmission Poles &amp; Fixtures 355.0 SPP</t>
  </si>
  <si>
    <t>355 Trans Poles &amp; Fixtures (SPP)</t>
  </si>
  <si>
    <t>PEF Transmission Poles &amp; Fixtures 355.0 Veg SPP</t>
  </si>
  <si>
    <t>355 Trans Poles &amp; Fixtures Veg (SPP)</t>
  </si>
  <si>
    <t>Plant Forecast</t>
  </si>
  <si>
    <t>Dec - 2024</t>
  </si>
  <si>
    <t>Plant End Balance</t>
  </si>
  <si>
    <t>Plant</t>
  </si>
  <si>
    <t>Actuals</t>
  </si>
  <si>
    <t>Depreciation Expense (December 2022 Actuals carried forward through Test Periods)</t>
  </si>
  <si>
    <t>D TRN 350-0-00-LAND &amp; LR 50226</t>
  </si>
  <si>
    <t>D TRN F3501-TE- EASEMENTS 50226</t>
  </si>
  <si>
    <t>D TRN 3520-ZZ-STRUCT&amp;IMPROVE 50226</t>
  </si>
  <si>
    <t>D TRN 354-0-ZZ-TOWERS&amp;FIXTURE 50226</t>
  </si>
  <si>
    <t>D TRN 355-0-ZZ-POLES &amp;FIXTURE 50226</t>
  </si>
  <si>
    <t>D TRN 356-ZZ-OH CONDUCTR &amp;DEV 50226</t>
  </si>
  <si>
    <t>D TRN 357-0-ZZ-UG CONDUIT 50226</t>
  </si>
  <si>
    <t>D DIS 3620-ZZ-STATION EQUIP-50226</t>
  </si>
  <si>
    <t>D DIS 364-ZZ-POLES,TOWRS&amp;FIXT-50226</t>
  </si>
  <si>
    <t>D DIS 365-0-ZZ-OH CONDUCT&amp;DEV-50226</t>
  </si>
  <si>
    <t>D DIS 36501-ZZ-OH CONDUCTR &amp;D-50226</t>
  </si>
  <si>
    <t>D DIS 366 F3660-ZZ-UG CONDUIT-50226</t>
  </si>
  <si>
    <t>D DIS 367-ZZ-UG CONDUCT&amp;DEV 50226</t>
  </si>
  <si>
    <t>D DIS 368-ZZ-LINE TRANSFORMRS-50226</t>
  </si>
  <si>
    <t>D DIS 369-1-OH SERVICES 50226</t>
  </si>
  <si>
    <t>D DIS 369-2-UG SERVICES-50226</t>
  </si>
  <si>
    <t>D DIS 370-METERS-50226</t>
  </si>
  <si>
    <t>D DIS 373-ZZ-STREET LIGHT&amp;SIG-50226</t>
  </si>
  <si>
    <t>Check</t>
  </si>
  <si>
    <t>Plant in Service - End Bal (As of 12/22, carried forward in Test Period)</t>
  </si>
  <si>
    <t>Adjustments</t>
  </si>
  <si>
    <t>Depreciation Exp</t>
  </si>
  <si>
    <t>SPPCRC As filed</t>
  </si>
  <si>
    <t>Adjustment in Filing (Tie to SPP Clause Calc - 2022)</t>
  </si>
  <si>
    <t>Adjustment in Filing (Tie to SPP Clause Calc - 2025)</t>
  </si>
  <si>
    <t>SPP from Asset Acctg</t>
  </si>
  <si>
    <t>Net SPP</t>
  </si>
  <si>
    <t>Reserve</t>
  </si>
  <si>
    <t>Reserve - End Bal (As of 12/22, carried forward in Test Period)</t>
  </si>
  <si>
    <t>BC:[Accumulated Depreciation]</t>
  </si>
  <si>
    <t>BD:[Distribution Forecast PIS Reserve Ending Balance]</t>
  </si>
  <si>
    <t>BE:[Distribution Actual Accumulated Depreciation - SPP]</t>
  </si>
  <si>
    <t>BF:[Distribtuion Tie to Filing Depreciation]</t>
  </si>
  <si>
    <t>BG:[TOTAL DISTRIBUTION ACCUMULATED DEPRECIATION]</t>
  </si>
  <si>
    <t>BH:[Transmission Forecast PIS Reserve Ending Balance]</t>
  </si>
  <si>
    <t>BI:[Transmission Actual Accumulated Depreciation - SPP]</t>
  </si>
  <si>
    <t>BJ:[Transmission Tie to Filing Depreciation]</t>
  </si>
  <si>
    <t>BK:[TOTAL TRANSMISSION ACCUMULATED DEPRECIATION]</t>
  </si>
  <si>
    <t>BL:[TOTAL ACCUMULATED DEPRECIATION]</t>
  </si>
  <si>
    <t>Reserve Forecast</t>
  </si>
  <si>
    <t>Jan - 2023</t>
  </si>
  <si>
    <t>Feb - 2023</t>
  </si>
  <si>
    <t>Mar - 2023</t>
  </si>
  <si>
    <t>Apr - 2023</t>
  </si>
  <si>
    <t>May - 2023</t>
  </si>
  <si>
    <t>Jun - 2023</t>
  </si>
  <si>
    <t>Jul - 2023</t>
  </si>
  <si>
    <t>Aug - 2023</t>
  </si>
  <si>
    <t>Sep - 2023</t>
  </si>
  <si>
    <t>Oct - 2023</t>
  </si>
  <si>
    <t>Nov - 2023</t>
  </si>
  <si>
    <t>Dec - 2023</t>
  </si>
  <si>
    <t>2023</t>
  </si>
  <si>
    <t>Jan - 2024</t>
  </si>
  <si>
    <t>Feb - 2024</t>
  </si>
  <si>
    <t>Mar - 2024</t>
  </si>
  <si>
    <t>Apr - 2024</t>
  </si>
  <si>
    <t>May - 2024</t>
  </si>
  <si>
    <t>Jun - 2024</t>
  </si>
  <si>
    <t>Jul - 2024</t>
  </si>
  <si>
    <t>Aug - 2024</t>
  </si>
  <si>
    <t>Sep - 2024</t>
  </si>
  <si>
    <t>Oct - 2024</t>
  </si>
  <si>
    <t>Nov - 2024</t>
  </si>
  <si>
    <t>Change in Reserve Balance</t>
  </si>
  <si>
    <t>Reserve Balance</t>
  </si>
  <si>
    <t>Total</t>
  </si>
  <si>
    <t>Transmission</t>
  </si>
  <si>
    <t>Function</t>
  </si>
  <si>
    <t>Primary</t>
  </si>
  <si>
    <t>Secondary</t>
  </si>
  <si>
    <t>Services</t>
  </si>
  <si>
    <t>Metering</t>
  </si>
  <si>
    <t>Lighting</t>
  </si>
  <si>
    <t>Blended</t>
  </si>
  <si>
    <t>Account Description</t>
  </si>
  <si>
    <t>The purpose of this analysis is to breakout the SPP forecast included in the 2022 12&amp;0 Rate Case Scenario into FERC Account detail. The FERC Account Detail is used to estimate depreciation expense for the depreciation study impact analysis and to eliminate SPP costs from the retail cost of service. FPA does not forecast at the FERC Account level. FERC Account was determined by sourcing forecast data (yellow), actual data (green), and any adjustments (blue). Adjustments are made by FPA to reconcile actuals (as recorded by Asset Accounting) to the actual SPP filing.</t>
  </si>
  <si>
    <t>Source: B2 Capital Reports</t>
  </si>
  <si>
    <t>Source: Asset Accounting/SPP 2022 True-up filing</t>
  </si>
  <si>
    <t>Source: Difference between actuals and SPP 2022 True-Up filing.</t>
  </si>
  <si>
    <t>AH:[Construction in Process Section]</t>
  </si>
  <si>
    <t>AI:[Distribution CWIP- SPP (non AFUDC eligible) Forecast]</t>
  </si>
  <si>
    <t>AJ:[Distribution CWIP- SPP (non AFUDC eligible) Actuals]</t>
  </si>
  <si>
    <t>AK:[Non-AFUDC Distribution eligible CWIP Placeholder]</t>
  </si>
  <si>
    <t>AL:[Total Distribution CWIP (non AFUDC eligible)]</t>
  </si>
  <si>
    <t>AM:[Tranmission CWIP- SPP (non AFUDC eligible) Forecast]</t>
  </si>
  <si>
    <t>AN:[Tranmission CWIP- SPP (non AFUDC eligible) Actuals]</t>
  </si>
  <si>
    <t>AO:[Non-AFUDC Transmission eligible CWIP Placeholder]</t>
  </si>
  <si>
    <t>AP:[Total Transmission CWIP (non AFUDC eligible)]</t>
  </si>
  <si>
    <t>AQ:[Total CWIP - NON AFUDC Eligible]</t>
  </si>
  <si>
    <t>CAP B2: Model Depr Group</t>
  </si>
  <si>
    <t>CWIP Forecast</t>
  </si>
  <si>
    <t>PEF Transmission Towers &amp; Fixtures 354 SPP</t>
  </si>
  <si>
    <t>CWIP</t>
  </si>
  <si>
    <t>Plant Account</t>
  </si>
  <si>
    <t>Functional Alloc</t>
  </si>
  <si>
    <t>COS Splits</t>
  </si>
  <si>
    <t>IS Equipment</t>
  </si>
  <si>
    <t>EV Solution</t>
  </si>
  <si>
    <t>Input to COS</t>
  </si>
  <si>
    <t>Plant Splits</t>
  </si>
  <si>
    <t>Reserve Splits</t>
  </si>
  <si>
    <t>Depr Exp Splits</t>
  </si>
  <si>
    <t>Line No.</t>
  </si>
  <si>
    <t>Col No.</t>
  </si>
  <si>
    <t>Source</t>
  </si>
  <si>
    <t>Depreciation Expense</t>
  </si>
  <si>
    <t>EPIS</t>
  </si>
  <si>
    <t>COS Model</t>
  </si>
  <si>
    <t>COS Model; System Per Books</t>
  </si>
  <si>
    <t>Weighted average, by Account (Col. 1) &amp; System Per Books (Col. 3)</t>
  </si>
  <si>
    <t>COS Model, Functional classification of account</t>
  </si>
  <si>
    <t>Col. 4 x SPP data included on SPP tab</t>
  </si>
  <si>
    <t>CWIP Splits - Reference CWIP Analysis File</t>
  </si>
  <si>
    <t>000s</t>
  </si>
  <si>
    <t>EPIS
000s</t>
  </si>
  <si>
    <t>Reserve
000s</t>
  </si>
  <si>
    <t>Depr Exp
000s</t>
  </si>
  <si>
    <t>Tie to SPP Monthly from FPA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</si>
</sst>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_);[Red]\(#,##0\);&quot; &quot;"/>
    <numFmt numFmtId="166" formatCode="#,##0.000%_);[Red]\(#,##0.000%\);&quot; &quot;"/>
    <numFmt numFmtId="167" formatCode="0.000%"/>
    <numFmt numFmtId="168" formatCode="#,##0.000000_);\(#,##0.000000\)"/>
    <numFmt numFmtId="169" formatCode="_(* #,##0.0_);_(* \(#,##0.0\);_(* &quot;-&quot;??_);_(@_)"/>
    <numFmt numFmtId="170" formatCode="0_);\(0\)"/>
  </numFmts>
  <fonts count="1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u/>
      <sz val="9"/>
      <color theme="10"/>
      <name val="Calibri"/>
      <family val="2"/>
      <scheme val="minor"/>
    </font>
    <font>
      <b/>
      <i/>
      <sz val="9"/>
      <color theme="1"/>
      <name val="Calibri"/>
      <family val="2"/>
      <scheme val="minor"/>
    </font>
    <font>
      <b/>
      <sz val="9"/>
      <color theme="1"/>
      <name val="Calibri"/>
      <family val="2"/>
      <scheme val="minor"/>
    </font>
    <font>
      <sz val="9"/>
      <name val="Calibri"/>
      <family val="2"/>
      <scheme val="minor"/>
    </font>
    <font>
      <b/>
      <u/>
      <sz val="9"/>
      <name val="Calibri"/>
      <family val="2"/>
      <scheme val="minor"/>
    </font>
    <font>
      <sz val="8"/>
      <color theme="1"/>
      <name val="Calibri"/>
      <family val="2"/>
      <scheme val="minor"/>
    </font>
    <font>
      <b/>
      <sz val="8"/>
      <color theme="1"/>
      <name val="Calibri"/>
      <family val="2"/>
      <scheme val="minor"/>
    </font>
    <font>
      <sz val="9"/>
      <color rgb="FFFF0000"/>
      <name val="Calibri"/>
      <family val="2"/>
      <scheme val="minor"/>
    </font>
    <font>
      <sz val="12"/>
      <color theme="1"/>
      <name val="Calibri"/>
      <family val="2"/>
      <scheme val="minor"/>
    </font>
    <font>
      <b/>
      <sz val="9"/>
      <name val="Calibri"/>
      <family val="2"/>
      <scheme val="minor"/>
    </font>
    <font>
      <i/>
      <sz val="9"/>
      <color rgb="FFFF0000"/>
      <name val="Calibri"/>
      <family val="2"/>
      <scheme val="minor"/>
    </font>
    <font>
      <b/>
      <sz val="11"/>
      <color indexed="8"/>
      <name val="Calibri"/>
      <family val="2"/>
      <scheme val="minor"/>
    </font>
    <font>
      <sz val="1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7" tint="-0.249977111117893"/>
        <bgColor indexed="64"/>
      </patternFill>
    </fill>
    <fill>
      <patternFill patternType="solid">
        <fgColor theme="1"/>
        <bgColor indexed="64"/>
      </patternFill>
    </fill>
    <fill>
      <patternFill patternType="solid">
        <fgColor theme="5" tint="0.59999389629810485"/>
        <bgColor indexed="64"/>
      </patternFill>
    </fill>
    <fill>
      <patternFill patternType="solid">
        <fgColor rgb="FFFF9B9B"/>
        <bgColor indexed="64"/>
      </patternFill>
    </fill>
    <fill>
      <patternFill patternType="solid">
        <fgColor theme="5" tint="0.39997558519241921"/>
        <bgColor indexed="64"/>
      </patternFill>
    </fill>
  </fills>
  <borders count="13">
    <border>
      <left/>
      <right/>
      <top/>
      <bottom/>
      <diagonal/>
    </border>
    <border>
      <left style="medium">
        <color indexed="8"/>
      </left>
      <right style="medium">
        <color indexed="8"/>
      </right>
      <top style="medium">
        <color indexed="8"/>
      </top>
      <bottom style="medium">
        <color indexed="8"/>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74">
    <xf numFmtId="0" fontId="0" fillId="0" borderId="0" xfId="0"/>
    <xf numFmtId="49" fontId="4" fillId="0" borderId="0" xfId="0" applyNumberFormat="1" applyFont="1" applyAlignment="1">
      <alignment horizontal="left"/>
    </xf>
    <xf numFmtId="0" fontId="4" fillId="0" borderId="0" xfId="0" applyFont="1"/>
    <xf numFmtId="49" fontId="5" fillId="0" borderId="0" xfId="3" applyNumberFormat="1" applyFont="1" applyAlignment="1">
      <alignment horizontal="left"/>
    </xf>
    <xf numFmtId="164" fontId="4" fillId="0" borderId="0" xfId="1" applyNumberFormat="1" applyFont="1"/>
    <xf numFmtId="165" fontId="4" fillId="0" borderId="0" xfId="0" applyNumberFormat="1" applyFont="1" applyAlignment="1">
      <alignment horizontal="left"/>
    </xf>
    <xf numFmtId="165" fontId="4" fillId="0" borderId="0" xfId="0" applyNumberFormat="1" applyFont="1" applyAlignment="1">
      <alignment horizontal="right"/>
    </xf>
    <xf numFmtId="165" fontId="4" fillId="2" borderId="0" xfId="0" applyNumberFormat="1" applyFont="1" applyFill="1" applyAlignment="1">
      <alignment horizontal="left"/>
    </xf>
    <xf numFmtId="165" fontId="4" fillId="2" borderId="0" xfId="0" applyNumberFormat="1" applyFont="1" applyFill="1" applyAlignment="1">
      <alignment horizontal="right"/>
    </xf>
    <xf numFmtId="165" fontId="4" fillId="3" borderId="0" xfId="0" applyNumberFormat="1" applyFont="1" applyFill="1" applyAlignment="1">
      <alignment horizontal="left"/>
    </xf>
    <xf numFmtId="165" fontId="4" fillId="3" borderId="0" xfId="0" applyNumberFormat="1" applyFont="1" applyFill="1" applyAlignment="1">
      <alignment horizontal="right"/>
    </xf>
    <xf numFmtId="165" fontId="4" fillId="4" borderId="0" xfId="0" applyNumberFormat="1" applyFont="1" applyFill="1" applyAlignment="1">
      <alignment horizontal="left"/>
    </xf>
    <xf numFmtId="165" fontId="4" fillId="4" borderId="0" xfId="0" applyNumberFormat="1" applyFont="1" applyFill="1" applyAlignment="1">
      <alignment horizontal="right"/>
    </xf>
    <xf numFmtId="166" fontId="4" fillId="0" borderId="0" xfId="0" applyNumberFormat="1" applyFont="1" applyAlignment="1">
      <alignment horizontal="left"/>
    </xf>
    <xf numFmtId="166" fontId="4" fillId="0" borderId="0" xfId="0" applyNumberFormat="1" applyFont="1" applyAlignment="1">
      <alignment horizontal="right"/>
    </xf>
    <xf numFmtId="165" fontId="7" fillId="0" borderId="0" xfId="0" applyNumberFormat="1" applyFont="1" applyAlignment="1">
      <alignment horizontal="left"/>
    </xf>
    <xf numFmtId="0" fontId="4" fillId="2" borderId="0" xfId="0" applyFont="1" applyFill="1"/>
    <xf numFmtId="0" fontId="8" fillId="0" borderId="0" xfId="0" applyFont="1" applyAlignment="1">
      <alignment horizontal="left"/>
    </xf>
    <xf numFmtId="0" fontId="8" fillId="0" borderId="1" xfId="0" applyFont="1" applyBorder="1" applyAlignment="1">
      <alignment horizontal="center" vertical="center" wrapText="1"/>
    </xf>
    <xf numFmtId="0" fontId="9" fillId="0" borderId="0" xfId="0" applyFont="1" applyAlignment="1">
      <alignment horizontal="left"/>
    </xf>
    <xf numFmtId="0" fontId="4" fillId="0" borderId="0" xfId="0" applyFont="1" applyAlignment="1">
      <alignment horizontal="center"/>
    </xf>
    <xf numFmtId="165" fontId="8" fillId="0" borderId="0" xfId="0" applyNumberFormat="1" applyFont="1" applyAlignment="1">
      <alignment horizontal="right"/>
    </xf>
    <xf numFmtId="0" fontId="4" fillId="0" borderId="2" xfId="0" applyFont="1" applyBorder="1" applyAlignment="1">
      <alignment horizontal="center"/>
    </xf>
    <xf numFmtId="165" fontId="4" fillId="0" borderId="0" xfId="0" applyNumberFormat="1" applyFont="1"/>
    <xf numFmtId="10" fontId="4" fillId="0" borderId="0" xfId="2" applyNumberFormat="1" applyFont="1"/>
    <xf numFmtId="167" fontId="4" fillId="0" borderId="0" xfId="2" applyNumberFormat="1" applyFont="1"/>
    <xf numFmtId="0" fontId="7" fillId="3" borderId="0" xfId="0" applyFont="1" applyFill="1"/>
    <xf numFmtId="0" fontId="4" fillId="3" borderId="0" xfId="0" applyFont="1" applyFill="1"/>
    <xf numFmtId="0" fontId="8" fillId="3" borderId="0" xfId="0" applyFont="1" applyFill="1" applyAlignment="1">
      <alignment horizontal="left"/>
    </xf>
    <xf numFmtId="43" fontId="4" fillId="0" borderId="0" xfId="1" applyFont="1"/>
    <xf numFmtId="0" fontId="4" fillId="0" borderId="0" xfId="0" applyFont="1" applyAlignment="1">
      <alignment wrapText="1"/>
    </xf>
    <xf numFmtId="164" fontId="4" fillId="0" borderId="0" xfId="0" applyNumberFormat="1" applyFont="1"/>
    <xf numFmtId="0" fontId="7" fillId="4" borderId="0" xfId="0" applyFont="1" applyFill="1"/>
    <xf numFmtId="37" fontId="4" fillId="0" borderId="0" xfId="0" applyNumberFormat="1" applyFont="1"/>
    <xf numFmtId="37" fontId="4" fillId="3" borderId="0" xfId="0" applyNumberFormat="1" applyFont="1" applyFill="1"/>
    <xf numFmtId="168" fontId="4" fillId="0" borderId="0" xfId="0" applyNumberFormat="1" applyFont="1"/>
    <xf numFmtId="37" fontId="4" fillId="0" borderId="3" xfId="0" applyNumberFormat="1" applyFont="1" applyBorder="1"/>
    <xf numFmtId="0" fontId="2" fillId="5" borderId="0" xfId="0" applyFont="1" applyFill="1"/>
    <xf numFmtId="0" fontId="4" fillId="5" borderId="0" xfId="0" applyFont="1" applyFill="1"/>
    <xf numFmtId="164" fontId="4" fillId="0" borderId="0" xfId="1" applyNumberFormat="1" applyFont="1" applyBorder="1"/>
    <xf numFmtId="0" fontId="4" fillId="0" borderId="2" xfId="0" applyFont="1" applyBorder="1"/>
    <xf numFmtId="164" fontId="4" fillId="0" borderId="2" xfId="1" applyNumberFormat="1" applyFont="1" applyBorder="1"/>
    <xf numFmtId="165" fontId="10" fillId="0" borderId="0" xfId="0" applyNumberFormat="1" applyFont="1" applyAlignment="1">
      <alignment horizontal="left"/>
    </xf>
    <xf numFmtId="165" fontId="10" fillId="0" borderId="0" xfId="0" applyNumberFormat="1" applyFont="1" applyAlignment="1">
      <alignment horizontal="right"/>
    </xf>
    <xf numFmtId="165" fontId="11" fillId="0" borderId="0" xfId="0" applyNumberFormat="1" applyFont="1" applyAlignment="1">
      <alignment horizontal="left"/>
    </xf>
    <xf numFmtId="0" fontId="12" fillId="0" borderId="0" xfId="0" applyFont="1"/>
    <xf numFmtId="165" fontId="12" fillId="0" borderId="0" xfId="0" applyNumberFormat="1" applyFont="1"/>
    <xf numFmtId="164" fontId="4" fillId="0" borderId="0" xfId="1" applyNumberFormat="1" applyFont="1" applyFill="1"/>
    <xf numFmtId="0" fontId="4" fillId="0" borderId="0" xfId="0" applyFont="1" applyBorder="1"/>
    <xf numFmtId="0" fontId="4" fillId="0" borderId="0" xfId="0" applyFont="1" applyFill="1"/>
    <xf numFmtId="0" fontId="8" fillId="0" borderId="0" xfId="0" applyFont="1" applyFill="1" applyAlignment="1">
      <alignment horizontal="left"/>
    </xf>
    <xf numFmtId="0" fontId="8" fillId="0" borderId="0" xfId="0" applyFont="1" applyBorder="1" applyAlignment="1">
      <alignment horizontal="left"/>
    </xf>
    <xf numFmtId="165" fontId="4" fillId="2" borderId="0" xfId="0" applyNumberFormat="1" applyFont="1" applyFill="1"/>
    <xf numFmtId="164" fontId="4" fillId="0" borderId="2" xfId="0" applyNumberFormat="1" applyFont="1" applyBorder="1"/>
    <xf numFmtId="164" fontId="4" fillId="0" borderId="2" xfId="1" applyNumberFormat="1" applyFont="1" applyFill="1" applyBorder="1"/>
    <xf numFmtId="164" fontId="4" fillId="2" borderId="0" xfId="0" applyNumberFormat="1" applyFont="1" applyFill="1"/>
    <xf numFmtId="37" fontId="4" fillId="0" borderId="2" xfId="0" applyNumberFormat="1" applyFont="1" applyBorder="1"/>
    <xf numFmtId="164" fontId="12" fillId="0" borderId="0" xfId="1" applyNumberFormat="1" applyFont="1"/>
    <xf numFmtId="37" fontId="12" fillId="0" borderId="0" xfId="0" applyNumberFormat="1" applyFont="1"/>
    <xf numFmtId="0" fontId="13" fillId="5" borderId="0" xfId="0" applyFont="1" applyFill="1"/>
    <xf numFmtId="164" fontId="13" fillId="5" borderId="0" xfId="0" applyNumberFormat="1" applyFont="1" applyFill="1"/>
    <xf numFmtId="0" fontId="13" fillId="5" borderId="0" xfId="0" applyFont="1" applyFill="1" applyAlignment="1">
      <alignment horizontal="center"/>
    </xf>
    <xf numFmtId="0" fontId="14" fillId="2" borderId="0" xfId="0" applyFont="1" applyFill="1" applyAlignment="1">
      <alignment horizontal="left"/>
    </xf>
    <xf numFmtId="0" fontId="8" fillId="0" borderId="0" xfId="0" applyFont="1" applyBorder="1" applyAlignment="1">
      <alignment horizontal="center" vertical="center" wrapText="1"/>
    </xf>
    <xf numFmtId="0" fontId="4" fillId="0" borderId="0" xfId="0" applyFont="1" applyFill="1" applyAlignment="1">
      <alignment horizontal="center"/>
    </xf>
    <xf numFmtId="0" fontId="8" fillId="0" borderId="4" xfId="0" applyFont="1" applyBorder="1" applyAlignment="1">
      <alignment horizontal="center" vertical="center" wrapText="1"/>
    </xf>
    <xf numFmtId="0" fontId="4" fillId="0" borderId="4" xfId="0" applyFont="1" applyBorder="1"/>
    <xf numFmtId="0" fontId="4" fillId="0" borderId="5" xfId="0" applyFont="1" applyBorder="1"/>
    <xf numFmtId="0" fontId="7" fillId="3" borderId="0" xfId="0" applyFont="1" applyFill="1" applyAlignment="1">
      <alignment wrapText="1"/>
    </xf>
    <xf numFmtId="0" fontId="14" fillId="3" borderId="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7" fillId="4" borderId="2" xfId="0" applyFont="1" applyFill="1" applyBorder="1" applyAlignment="1">
      <alignment wrapText="1"/>
    </xf>
    <xf numFmtId="0" fontId="7" fillId="4" borderId="2" xfId="0" applyFont="1" applyFill="1" applyBorder="1"/>
    <xf numFmtId="37" fontId="4" fillId="0" borderId="0" xfId="0" applyNumberFormat="1" applyFont="1" applyFill="1"/>
    <xf numFmtId="0" fontId="2" fillId="4" borderId="0" xfId="0" applyFont="1" applyFill="1"/>
    <xf numFmtId="0" fontId="2" fillId="3" borderId="0" xfId="0" applyFont="1" applyFill="1"/>
    <xf numFmtId="0" fontId="7" fillId="5" borderId="0" xfId="0" applyFont="1" applyFill="1"/>
    <xf numFmtId="164" fontId="4" fillId="0" borderId="0" xfId="1" applyNumberFormat="1" applyFont="1" applyFill="1" applyBorder="1"/>
    <xf numFmtId="37" fontId="12" fillId="0" borderId="0" xfId="0" applyNumberFormat="1" applyFont="1" applyFill="1"/>
    <xf numFmtId="37" fontId="4" fillId="0" borderId="2" xfId="0" applyNumberFormat="1" applyFont="1" applyFill="1" applyBorder="1"/>
    <xf numFmtId="0" fontId="2" fillId="2" borderId="0" xfId="0" applyFont="1" applyFill="1"/>
    <xf numFmtId="165" fontId="7" fillId="5" borderId="0" xfId="0" applyNumberFormat="1" applyFont="1" applyFill="1" applyAlignment="1">
      <alignment horizontal="left"/>
    </xf>
    <xf numFmtId="165" fontId="4" fillId="5" borderId="0" xfId="0" applyNumberFormat="1" applyFont="1" applyFill="1" applyAlignment="1">
      <alignment horizontal="right"/>
    </xf>
    <xf numFmtId="165" fontId="11" fillId="5" borderId="0" xfId="0" applyNumberFormat="1" applyFont="1" applyFill="1" applyAlignment="1">
      <alignment horizontal="left"/>
    </xf>
    <xf numFmtId="165" fontId="10" fillId="5" borderId="0" xfId="0" applyNumberFormat="1" applyFont="1" applyFill="1" applyAlignment="1">
      <alignment horizontal="right"/>
    </xf>
    <xf numFmtId="0" fontId="4" fillId="6" borderId="0" xfId="0" applyFont="1" applyFill="1"/>
    <xf numFmtId="165" fontId="4" fillId="6" borderId="0" xfId="0" applyNumberFormat="1" applyFont="1" applyFill="1"/>
    <xf numFmtId="165" fontId="4" fillId="0" borderId="0" xfId="0" applyNumberFormat="1" applyFont="1" applyFill="1" applyAlignment="1">
      <alignment horizontal="right"/>
    </xf>
    <xf numFmtId="166" fontId="4" fillId="0" borderId="0" xfId="0" applyNumberFormat="1" applyFont="1" applyFill="1" applyAlignment="1">
      <alignment horizontal="right"/>
    </xf>
    <xf numFmtId="165" fontId="10" fillId="0" borderId="0" xfId="0" applyNumberFormat="1" applyFont="1" applyFill="1" applyAlignment="1">
      <alignment horizontal="right"/>
    </xf>
    <xf numFmtId="0" fontId="12" fillId="0" borderId="0" xfId="0" applyFont="1" applyFill="1"/>
    <xf numFmtId="0" fontId="7" fillId="0" borderId="0" xfId="0" applyFont="1" applyFill="1"/>
    <xf numFmtId="0" fontId="4" fillId="0" borderId="2" xfId="0" applyFont="1" applyFill="1" applyBorder="1"/>
    <xf numFmtId="165" fontId="2" fillId="0" borderId="0" xfId="0" applyNumberFormat="1" applyFont="1" applyFill="1" applyAlignment="1">
      <alignment horizontal="left"/>
    </xf>
    <xf numFmtId="49" fontId="7" fillId="0" borderId="0" xfId="0" applyNumberFormat="1" applyFont="1" applyAlignment="1">
      <alignment horizontal="left"/>
    </xf>
    <xf numFmtId="49" fontId="7" fillId="0" borderId="0" xfId="0" applyNumberFormat="1" applyFont="1" applyAlignment="1">
      <alignment horizontal="right" wrapText="1"/>
    </xf>
    <xf numFmtId="49" fontId="7" fillId="0" borderId="0" xfId="0" applyNumberFormat="1" applyFont="1" applyFill="1" applyAlignment="1">
      <alignment horizontal="right" wrapText="1"/>
    </xf>
    <xf numFmtId="165" fontId="6" fillId="5" borderId="0" xfId="0" applyNumberFormat="1" applyFont="1" applyFill="1" applyAlignment="1">
      <alignment horizontal="left"/>
    </xf>
    <xf numFmtId="165" fontId="7" fillId="0" borderId="0" xfId="0" applyNumberFormat="1" applyFont="1" applyFill="1" applyAlignment="1">
      <alignment horizontal="left"/>
    </xf>
    <xf numFmtId="0" fontId="9" fillId="0" borderId="0" xfId="0" applyFont="1" applyBorder="1" applyAlignment="1">
      <alignment horizontal="left"/>
    </xf>
    <xf numFmtId="165" fontId="8" fillId="0" borderId="0" xfId="0" applyNumberFormat="1" applyFont="1" applyBorder="1" applyAlignment="1">
      <alignment horizontal="right"/>
    </xf>
    <xf numFmtId="0" fontId="4" fillId="0" borderId="0" xfId="0" applyFont="1" applyFill="1" applyBorder="1"/>
    <xf numFmtId="0" fontId="9" fillId="0" borderId="2" xfId="0" applyFont="1" applyBorder="1" applyAlignment="1">
      <alignment horizontal="left"/>
    </xf>
    <xf numFmtId="0" fontId="8" fillId="0" borderId="2" xfId="0" applyFont="1" applyBorder="1" applyAlignment="1">
      <alignment horizontal="left"/>
    </xf>
    <xf numFmtId="165" fontId="8" fillId="0" borderId="2" xfId="0" applyNumberFormat="1" applyFont="1" applyBorder="1" applyAlignment="1">
      <alignment horizontal="right"/>
    </xf>
    <xf numFmtId="10" fontId="4" fillId="0" borderId="2" xfId="2" applyNumberFormat="1" applyFont="1" applyBorder="1"/>
    <xf numFmtId="167" fontId="4" fillId="0" borderId="2" xfId="2" applyNumberFormat="1" applyFont="1" applyBorder="1"/>
    <xf numFmtId="37" fontId="4" fillId="3" borderId="2" xfId="0" applyNumberFormat="1" applyFont="1" applyFill="1" applyBorder="1"/>
    <xf numFmtId="0" fontId="2" fillId="3" borderId="2" xfId="0" applyFont="1" applyFill="1" applyBorder="1"/>
    <xf numFmtId="0" fontId="4" fillId="3" borderId="2" xfId="0" applyFont="1" applyFill="1" applyBorder="1"/>
    <xf numFmtId="0" fontId="8" fillId="3" borderId="2" xfId="0" applyFont="1" applyFill="1" applyBorder="1" applyAlignment="1">
      <alignment horizontal="left"/>
    </xf>
    <xf numFmtId="0" fontId="2" fillId="2" borderId="2" xfId="0" applyFont="1" applyFill="1" applyBorder="1"/>
    <xf numFmtId="0" fontId="4" fillId="2" borderId="2" xfId="0" applyFont="1" applyFill="1" applyBorder="1"/>
    <xf numFmtId="165" fontId="4" fillId="2" borderId="2" xfId="0" applyNumberFormat="1" applyFont="1" applyFill="1" applyBorder="1"/>
    <xf numFmtId="0" fontId="2" fillId="4" borderId="2" xfId="0" applyFont="1" applyFill="1" applyBorder="1"/>
    <xf numFmtId="0" fontId="7" fillId="0" borderId="2" xfId="0" applyFont="1" applyFill="1" applyBorder="1"/>
    <xf numFmtId="169" fontId="4" fillId="0" borderId="0" xfId="1" applyNumberFormat="1" applyFont="1"/>
    <xf numFmtId="164" fontId="4" fillId="2" borderId="0" xfId="1" applyNumberFormat="1" applyFont="1" applyFill="1"/>
    <xf numFmtId="0" fontId="4" fillId="0" borderId="0" xfId="0" applyFont="1" applyBorder="1" applyAlignment="1">
      <alignment horizontal="center"/>
    </xf>
    <xf numFmtId="0" fontId="16" fillId="0" borderId="2" xfId="0" applyFont="1" applyBorder="1"/>
    <xf numFmtId="0" fontId="17" fillId="0" borderId="0" xfId="0" applyFont="1" applyAlignment="1">
      <alignment horizontal="left"/>
    </xf>
    <xf numFmtId="37" fontId="17" fillId="0" borderId="9" xfId="0" applyNumberFormat="1" applyFont="1" applyBorder="1" applyAlignment="1">
      <alignment horizontal="right"/>
    </xf>
    <xf numFmtId="10" fontId="0" fillId="0" borderId="0" xfId="2" applyNumberFormat="1" applyFont="1" applyBorder="1"/>
    <xf numFmtId="164" fontId="0" fillId="0" borderId="0" xfId="1" applyNumberFormat="1" applyFont="1" applyBorder="1"/>
    <xf numFmtId="0" fontId="17" fillId="0" borderId="0" xfId="0" applyFont="1"/>
    <xf numFmtId="0" fontId="17" fillId="2" borderId="0" xfId="0" applyFont="1" applyFill="1" applyAlignment="1">
      <alignment horizontal="left"/>
    </xf>
    <xf numFmtId="0" fontId="17" fillId="0" borderId="3" xfId="0" applyFont="1" applyBorder="1" applyAlignment="1">
      <alignment horizontal="left"/>
    </xf>
    <xf numFmtId="164" fontId="0" fillId="0" borderId="3" xfId="1" applyNumberFormat="1" applyFont="1" applyFill="1" applyBorder="1"/>
    <xf numFmtId="164" fontId="0" fillId="0" borderId="0" xfId="1" applyNumberFormat="1" applyFont="1" applyFill="1" applyBorder="1"/>
    <xf numFmtId="0" fontId="17" fillId="0" borderId="2" xfId="0" applyFont="1" applyBorder="1" applyAlignment="1">
      <alignment horizontal="left"/>
    </xf>
    <xf numFmtId="164" fontId="0" fillId="0" borderId="2" xfId="1" applyNumberFormat="1" applyFont="1" applyFill="1" applyBorder="1"/>
    <xf numFmtId="164" fontId="0" fillId="2" borderId="0" xfId="1" applyNumberFormat="1" applyFont="1" applyFill="1" applyBorder="1"/>
    <xf numFmtId="0" fontId="16" fillId="7" borderId="2" xfId="0" applyFont="1" applyFill="1" applyBorder="1" applyAlignment="1">
      <alignment horizontal="center"/>
    </xf>
    <xf numFmtId="0" fontId="17" fillId="8" borderId="0" xfId="0" applyFont="1" applyFill="1" applyAlignment="1">
      <alignment horizontal="left"/>
    </xf>
    <xf numFmtId="37" fontId="17" fillId="8" borderId="9" xfId="0" applyNumberFormat="1" applyFont="1" applyFill="1" applyBorder="1" applyAlignment="1">
      <alignment horizontal="right"/>
    </xf>
    <xf numFmtId="10" fontId="0" fillId="8" borderId="0" xfId="2" applyNumberFormat="1" applyFont="1" applyFill="1" applyBorder="1"/>
    <xf numFmtId="164" fontId="0" fillId="8" borderId="0" xfId="1" applyNumberFormat="1" applyFont="1" applyFill="1" applyBorder="1"/>
    <xf numFmtId="0" fontId="17" fillId="0" borderId="0" xfId="0" applyFont="1" applyFill="1" applyAlignment="1">
      <alignment horizontal="left"/>
    </xf>
    <xf numFmtId="37" fontId="17" fillId="0" borderId="9" xfId="0" applyNumberFormat="1" applyFont="1" applyFill="1" applyBorder="1" applyAlignment="1">
      <alignment horizontal="right"/>
    </xf>
    <xf numFmtId="10" fontId="0" fillId="0" borderId="0" xfId="2" applyNumberFormat="1" applyFont="1" applyFill="1" applyBorder="1"/>
    <xf numFmtId="0" fontId="16" fillId="0" borderId="3" xfId="0" applyFont="1" applyBorder="1"/>
    <xf numFmtId="0" fontId="2" fillId="0" borderId="11" xfId="0" applyFont="1" applyBorder="1" applyAlignment="1">
      <alignment horizontal="center"/>
    </xf>
    <xf numFmtId="170" fontId="2" fillId="0" borderId="0" xfId="0" applyNumberFormat="1" applyFont="1" applyBorder="1" applyAlignment="1">
      <alignment horizontal="center"/>
    </xf>
    <xf numFmtId="170" fontId="2" fillId="0" borderId="0" xfId="0" applyNumberFormat="1" applyFont="1" applyFill="1" applyBorder="1" applyAlignment="1">
      <alignment horizontal="center"/>
    </xf>
    <xf numFmtId="0" fontId="16" fillId="9" borderId="0" xfId="0" applyFont="1" applyFill="1" applyAlignment="1"/>
    <xf numFmtId="0" fontId="16" fillId="9" borderId="0" xfId="0" applyFont="1" applyFill="1"/>
    <xf numFmtId="0" fontId="0" fillId="0" borderId="0" xfId="0" applyFont="1" applyAlignment="1">
      <alignment horizontal="left" vertical="top" wrapText="1"/>
    </xf>
    <xf numFmtId="0" fontId="4" fillId="0" borderId="12" xfId="0" applyFont="1" applyBorder="1" applyAlignment="1">
      <alignment horizontal="center" vertical="center" wrapText="1"/>
    </xf>
    <xf numFmtId="170" fontId="4" fillId="0" borderId="2" xfId="0" applyNumberFormat="1" applyFont="1" applyBorder="1" applyAlignment="1">
      <alignment horizontal="center" vertical="center" wrapText="1"/>
    </xf>
    <xf numFmtId="170" fontId="2" fillId="6" borderId="0" xfId="0" applyNumberFormat="1" applyFont="1" applyFill="1" applyBorder="1" applyAlignment="1">
      <alignment horizontal="center"/>
    </xf>
    <xf numFmtId="170" fontId="4" fillId="6" borderId="2" xfId="0" applyNumberFormat="1" applyFont="1" applyFill="1" applyBorder="1" applyAlignment="1">
      <alignment horizontal="center" vertical="center" wrapText="1"/>
    </xf>
    <xf numFmtId="0" fontId="0" fillId="0" borderId="0" xfId="0" applyFont="1"/>
    <xf numFmtId="0" fontId="0" fillId="6" borderId="0" xfId="0" applyFont="1" applyFill="1"/>
    <xf numFmtId="0" fontId="0" fillId="0" borderId="0" xfId="0" applyFont="1" applyFill="1"/>
    <xf numFmtId="0" fontId="0" fillId="0" borderId="11" xfId="0" applyFont="1" applyBorder="1" applyAlignment="1">
      <alignment horizontal="center"/>
    </xf>
    <xf numFmtId="0" fontId="0" fillId="6" borderId="0" xfId="0" applyFont="1" applyFill="1" applyAlignment="1">
      <alignment horizontal="center"/>
    </xf>
    <xf numFmtId="0" fontId="0" fillId="0" borderId="0" xfId="0" applyNumberFormat="1" applyFont="1" applyAlignment="1">
      <alignment horizontal="center"/>
    </xf>
    <xf numFmtId="0" fontId="0" fillId="8" borderId="0" xfId="0" applyNumberFormat="1" applyFont="1" applyFill="1" applyAlignment="1">
      <alignment horizontal="center"/>
    </xf>
    <xf numFmtId="0" fontId="0" fillId="0" borderId="0" xfId="0" applyFont="1" applyAlignment="1">
      <alignment horizontal="center"/>
    </xf>
    <xf numFmtId="0" fontId="0" fillId="0" borderId="0" xfId="0" applyNumberFormat="1" applyFont="1" applyFill="1" applyAlignment="1">
      <alignment horizontal="center"/>
    </xf>
    <xf numFmtId="0" fontId="0" fillId="0" borderId="9" xfId="0" applyFont="1" applyBorder="1"/>
    <xf numFmtId="164" fontId="0" fillId="0" borderId="3" xfId="0" applyNumberFormat="1" applyFont="1" applyBorder="1"/>
    <xf numFmtId="164" fontId="0" fillId="2" borderId="0" xfId="0" applyNumberFormat="1" applyFont="1" applyFill="1"/>
    <xf numFmtId="0" fontId="0" fillId="0" borderId="10" xfId="0" applyFont="1" applyBorder="1"/>
    <xf numFmtId="0" fontId="0" fillId="0" borderId="3" xfId="0" applyFont="1" applyBorder="1"/>
    <xf numFmtId="0" fontId="0" fillId="0" borderId="0" xfId="0" applyFont="1" applyBorder="1"/>
    <xf numFmtId="0" fontId="0" fillId="0" borderId="2" xfId="0" applyFont="1" applyBorder="1"/>
    <xf numFmtId="0" fontId="0" fillId="0" borderId="8" xfId="0" applyFont="1" applyBorder="1"/>
    <xf numFmtId="0" fontId="16" fillId="7" borderId="8" xfId="0" applyFont="1" applyFill="1" applyBorder="1" applyAlignment="1">
      <alignment horizontal="center" wrapText="1"/>
    </xf>
    <xf numFmtId="49" fontId="15" fillId="0" borderId="0" xfId="3" applyNumberFormat="1" applyFont="1" applyAlignment="1">
      <alignment horizontal="left" vertical="top" wrapText="1"/>
    </xf>
    <xf numFmtId="0" fontId="3" fillId="9" borderId="9" xfId="3" applyFill="1" applyBorder="1" applyAlignment="1">
      <alignment horizontal="left"/>
    </xf>
    <xf numFmtId="0" fontId="3" fillId="9" borderId="0" xfId="3" applyFill="1" applyAlignment="1">
      <alignment horizontal="left"/>
    </xf>
    <xf numFmtId="0" fontId="16" fillId="9" borderId="6" xfId="0" applyFont="1" applyFill="1" applyBorder="1" applyAlignment="1">
      <alignment horizontal="center"/>
    </xf>
    <xf numFmtId="0" fontId="16" fillId="9" borderId="7" xfId="0" applyFont="1" applyFill="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FF9B9B"/>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Yager, Kourtni M." id="{AB629DDF-3A17-45CC-840E-38C937C43359}" userId="S::kourtni.yager@duke-energy.com::49f2b28e-428f-4eeb-b7ba-d64a90f768f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9" dT="2023-08-14T13:58:59.60" personId="{AB629DDF-3A17-45CC-840E-38C937C43359}" id="{E8D08693-8A5A-431E-928A-60ED2ADCD16A}">
    <text>Account not subject to SPP allocation. SPP spend does not include IS equipment.</text>
  </threadedComment>
  <threadedComment ref="C16" dT="2023-08-14T13:58:59.60" personId="{AB629DDF-3A17-45CC-840E-38C937C43359}" id="{05C1DFC5-7CC0-4BA8-A7B7-12BFD21D5B44}">
    <text>Account not subject to SPP allocation. SPP spend does not include IS equipment.</text>
  </threadedComment>
  <threadedComment ref="C46" dT="2023-08-14T13:58:59.60" personId="{AB629DDF-3A17-45CC-840E-38C937C43359}" id="{028BF855-72E6-4A8C-BBD9-1062EFD3010D}">
    <text>Account not subject to SPP allocation. SPP spend does not include IS equipment.</text>
  </threadedComment>
  <threadedComment ref="C53" dT="2023-08-14T13:58:59.60" personId="{AB629DDF-3A17-45CC-840E-38C937C43359}" id="{02297C52-15A2-419C-AA0C-A15C797C6001}">
    <text>Account not subject to SPP allocation. SPP spend does not include IS equipment.</text>
  </threadedComment>
  <threadedComment ref="C83" dT="2023-08-14T13:58:59.60" personId="{AB629DDF-3A17-45CC-840E-38C937C43359}" id="{4067B6ED-5218-4687-80CD-C90DEE3023EF}">
    <text>Account not subject to SPP allocation. SPP spend does not include IS equipment.</text>
  </threadedComment>
  <threadedComment ref="C90" dT="2023-08-14T13:58:59.60" personId="{AB629DDF-3A17-45CC-840E-38C937C43359}" id="{771262C4-6F69-4094-B32A-A21E8061E8AD}">
    <text>Account not subject to SPP allocation. SPP spend does not include IS equipment.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CWIP%20Analysis.xlsx"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3B2A0-7889-438E-B281-13D9C30FC265}">
  <sheetPr codeName="Sheet1">
    <outlinePr summaryBelow="0"/>
  </sheetPr>
  <dimension ref="A1:CH306"/>
  <sheetViews>
    <sheetView tabSelected="1" zoomScaleNormal="100" workbookViewId="0">
      <selection activeCell="A2" sqref="A2"/>
    </sheetView>
  </sheetViews>
  <sheetFormatPr defaultColWidth="8.88671875" defaultRowHeight="12" outlineLevelRow="2" outlineLevelCol="1" x14ac:dyDescent="0.25"/>
  <cols>
    <col min="1" max="1" width="11.88671875" style="2" customWidth="1"/>
    <col min="2" max="2" width="47.44140625" style="2" bestFit="1" customWidth="1"/>
    <col min="3" max="7" width="15" style="2" customWidth="1"/>
    <col min="8" max="12" width="9.88671875" style="2" hidden="1" customWidth="1" outlineLevel="1"/>
    <col min="13" max="19" width="10.109375" style="2" hidden="1" customWidth="1" outlineLevel="1"/>
    <col min="20" max="20" width="22.44140625" style="2" bestFit="1" customWidth="1" collapsed="1"/>
    <col min="21" max="21" width="11" style="2" bestFit="1" customWidth="1"/>
    <col min="22" max="22" width="13.33203125" style="2" hidden="1" customWidth="1" outlineLevel="1"/>
    <col min="23" max="23" width="13.44140625" style="2" hidden="1" customWidth="1" outlineLevel="1"/>
    <col min="24" max="24" width="13" style="2" hidden="1" customWidth="1" outlineLevel="1"/>
    <col min="25" max="25" width="13.5546875" style="2" hidden="1" customWidth="1" outlineLevel="1"/>
    <col min="26" max="26" width="13" style="2" hidden="1" customWidth="1" outlineLevel="1"/>
    <col min="27" max="27" width="12.5546875" style="2" hidden="1" customWidth="1" outlineLevel="1"/>
    <col min="28" max="29" width="13.33203125" style="2" hidden="1" customWidth="1" outlineLevel="1"/>
    <col min="30" max="30" width="12.88671875" style="2" hidden="1" customWidth="1" outlineLevel="1"/>
    <col min="31" max="32" width="13.33203125" style="2" hidden="1" customWidth="1" outlineLevel="1"/>
    <col min="33" max="33" width="10.109375" style="2" bestFit="1" customWidth="1" collapsed="1"/>
    <col min="34" max="34" width="13" style="2" hidden="1" customWidth="1" outlineLevel="1"/>
    <col min="35" max="35" width="13.33203125" style="2" hidden="1" customWidth="1" outlineLevel="1"/>
    <col min="36" max="36" width="13.44140625" style="2" hidden="1" customWidth="1" outlineLevel="1"/>
    <col min="37" max="37" width="13" style="2" hidden="1" customWidth="1" outlineLevel="1"/>
    <col min="38" max="38" width="13.5546875" style="2" hidden="1" customWidth="1" outlineLevel="1"/>
    <col min="39" max="39" width="13" style="2" hidden="1" customWidth="1" outlineLevel="1"/>
    <col min="40" max="40" width="12.5546875" style="2" hidden="1" customWidth="1" outlineLevel="1"/>
    <col min="41" max="42" width="13.33203125" style="2" hidden="1" customWidth="1" outlineLevel="1"/>
    <col min="43" max="43" width="12.88671875" style="2" hidden="1" customWidth="1" outlineLevel="1"/>
    <col min="44" max="45" width="13.33203125" style="2" hidden="1" customWidth="1" outlineLevel="1"/>
    <col min="46" max="46" width="12" style="2" bestFit="1" customWidth="1" collapsed="1"/>
    <col min="47" max="47" width="13" style="2" hidden="1" customWidth="1" outlineLevel="1"/>
    <col min="48" max="48" width="13.33203125" style="2" hidden="1" customWidth="1" outlineLevel="1"/>
    <col min="49" max="49" width="13.44140625" style="2" hidden="1" customWidth="1" outlineLevel="1"/>
    <col min="50" max="50" width="13" style="2" hidden="1" customWidth="1" outlineLevel="1"/>
    <col min="51" max="51" width="13.5546875" style="2" hidden="1" customWidth="1" outlineLevel="1"/>
    <col min="52" max="52" width="13" style="2" hidden="1" customWidth="1" outlineLevel="1"/>
    <col min="53" max="53" width="12.5546875" style="2" hidden="1" customWidth="1" outlineLevel="1"/>
    <col min="54" max="55" width="13.33203125" style="2" hidden="1" customWidth="1" outlineLevel="1"/>
    <col min="56" max="56" width="12.88671875" style="2" hidden="1" customWidth="1" outlineLevel="1"/>
    <col min="57" max="58" width="13.33203125" style="2" hidden="1" customWidth="1" outlineLevel="1"/>
    <col min="59" max="59" width="12" style="2" bestFit="1" customWidth="1" collapsed="1"/>
    <col min="60" max="60" width="13" style="2" hidden="1" customWidth="1" outlineLevel="1"/>
    <col min="61" max="61" width="13.33203125" style="2" hidden="1" customWidth="1" outlineLevel="1"/>
    <col min="62" max="62" width="13.44140625" style="2" hidden="1" customWidth="1" outlineLevel="1"/>
    <col min="63" max="63" width="13" style="2" hidden="1" customWidth="1" outlineLevel="1"/>
    <col min="64" max="64" width="13.5546875" style="2" hidden="1" customWidth="1" outlineLevel="1"/>
    <col min="65" max="65" width="13" style="2" hidden="1" customWidth="1" outlineLevel="1"/>
    <col min="66" max="66" width="12.5546875" style="2" hidden="1" customWidth="1" outlineLevel="1"/>
    <col min="67" max="68" width="13.33203125" style="2" hidden="1" customWidth="1" outlineLevel="1"/>
    <col min="69" max="69" width="12.88671875" style="2" hidden="1" customWidth="1" outlineLevel="1"/>
    <col min="70" max="71" width="13.33203125" style="2" hidden="1" customWidth="1" outlineLevel="1"/>
    <col min="72" max="72" width="12" style="2" bestFit="1" customWidth="1" collapsed="1"/>
    <col min="73" max="73" width="13" style="2" hidden="1" customWidth="1" outlineLevel="1"/>
    <col min="74" max="74" width="13.33203125" style="2" hidden="1" customWidth="1" outlineLevel="1"/>
    <col min="75" max="75" width="13.44140625" style="2" hidden="1" customWidth="1" outlineLevel="1"/>
    <col min="76" max="76" width="13" style="2" hidden="1" customWidth="1" outlineLevel="1"/>
    <col min="77" max="77" width="13.5546875" style="2" hidden="1" customWidth="1" outlineLevel="1"/>
    <col min="78" max="78" width="13" style="2" hidden="1" customWidth="1" outlineLevel="1"/>
    <col min="79" max="79" width="12.5546875" style="2" hidden="1" customWidth="1" outlineLevel="1"/>
    <col min="80" max="81" width="13.33203125" style="2" hidden="1" customWidth="1" outlineLevel="1"/>
    <col min="82" max="82" width="12.88671875" style="2" hidden="1" customWidth="1" outlineLevel="1"/>
    <col min="83" max="84" width="13.33203125" style="2" hidden="1" customWidth="1" outlineLevel="1"/>
    <col min="85" max="85" width="12" style="2" bestFit="1" customWidth="1" collapsed="1"/>
    <col min="86" max="86" width="4.44140625" style="49" bestFit="1" customWidth="1"/>
    <col min="87" max="16384" width="8.88671875" style="49"/>
  </cols>
  <sheetData>
    <row r="1" spans="1:85" x14ac:dyDescent="0.25">
      <c r="A1" s="1" t="s">
        <v>0</v>
      </c>
    </row>
    <row r="2" spans="1:85" x14ac:dyDescent="0.25">
      <c r="A2" s="3"/>
      <c r="AT2" s="4"/>
    </row>
    <row r="3" spans="1:85" x14ac:dyDescent="0.25">
      <c r="A3" s="169" t="s">
        <v>259</v>
      </c>
      <c r="B3" s="169"/>
      <c r="C3" s="169"/>
      <c r="D3" s="169"/>
      <c r="E3" s="169"/>
      <c r="F3" s="169"/>
      <c r="G3" s="169"/>
      <c r="AT3" s="4"/>
    </row>
    <row r="4" spans="1:85" ht="41.1" customHeight="1" x14ac:dyDescent="0.25">
      <c r="A4" s="169"/>
      <c r="B4" s="169"/>
      <c r="C4" s="169"/>
      <c r="D4" s="169"/>
      <c r="E4" s="169"/>
      <c r="F4" s="169"/>
      <c r="G4" s="169"/>
      <c r="AT4" s="4"/>
    </row>
    <row r="5" spans="1:85" x14ac:dyDescent="0.25">
      <c r="A5" s="3"/>
    </row>
    <row r="6" spans="1:85" s="96" customFormat="1" x14ac:dyDescent="0.25">
      <c r="A6" s="94" t="s">
        <v>0</v>
      </c>
      <c r="B6" s="95"/>
      <c r="C6" s="95"/>
      <c r="D6" s="95"/>
      <c r="E6" s="95"/>
      <c r="F6" s="95"/>
      <c r="G6" s="95"/>
      <c r="H6" s="95" t="s">
        <v>1</v>
      </c>
      <c r="I6" s="95" t="s">
        <v>2</v>
      </c>
      <c r="J6" s="95" t="s">
        <v>3</v>
      </c>
      <c r="K6" s="95" t="s">
        <v>4</v>
      </c>
      <c r="L6" s="95" t="s">
        <v>5</v>
      </c>
      <c r="M6" s="95" t="s">
        <v>6</v>
      </c>
      <c r="N6" s="95" t="s">
        <v>7</v>
      </c>
      <c r="O6" s="95" t="s">
        <v>8</v>
      </c>
      <c r="P6" s="95" t="s">
        <v>9</v>
      </c>
      <c r="Q6" s="95" t="s">
        <v>10</v>
      </c>
      <c r="R6" s="95" t="s">
        <v>11</v>
      </c>
      <c r="S6" s="95" t="s">
        <v>12</v>
      </c>
      <c r="T6" s="95" t="s">
        <v>13</v>
      </c>
      <c r="U6" s="95" t="s">
        <v>14</v>
      </c>
      <c r="V6" s="95" t="s">
        <v>15</v>
      </c>
      <c r="W6" s="95" t="s">
        <v>16</v>
      </c>
      <c r="X6" s="95" t="s">
        <v>17</v>
      </c>
      <c r="Y6" s="95" t="s">
        <v>18</v>
      </c>
      <c r="Z6" s="95" t="s">
        <v>19</v>
      </c>
      <c r="AA6" s="95" t="s">
        <v>20</v>
      </c>
      <c r="AB6" s="95" t="s">
        <v>21</v>
      </c>
      <c r="AC6" s="95" t="s">
        <v>22</v>
      </c>
      <c r="AD6" s="95" t="s">
        <v>23</v>
      </c>
      <c r="AE6" s="95" t="s">
        <v>24</v>
      </c>
      <c r="AF6" s="95" t="s">
        <v>25</v>
      </c>
      <c r="AG6" s="95" t="s">
        <v>26</v>
      </c>
      <c r="AH6" s="95" t="s">
        <v>27</v>
      </c>
      <c r="AI6" s="95" t="s">
        <v>28</v>
      </c>
      <c r="AJ6" s="95" t="s">
        <v>29</v>
      </c>
      <c r="AK6" s="95" t="s">
        <v>30</v>
      </c>
      <c r="AL6" s="95" t="s">
        <v>31</v>
      </c>
      <c r="AM6" s="95" t="s">
        <v>32</v>
      </c>
      <c r="AN6" s="95" t="s">
        <v>33</v>
      </c>
      <c r="AO6" s="95" t="s">
        <v>34</v>
      </c>
      <c r="AP6" s="95" t="s">
        <v>35</v>
      </c>
      <c r="AQ6" s="95" t="s">
        <v>36</v>
      </c>
      <c r="AR6" s="95" t="s">
        <v>37</v>
      </c>
      <c r="AS6" s="95" t="s">
        <v>38</v>
      </c>
      <c r="AT6" s="95" t="s">
        <v>39</v>
      </c>
      <c r="AU6" s="95" t="s">
        <v>40</v>
      </c>
      <c r="AV6" s="95" t="s">
        <v>41</v>
      </c>
      <c r="AW6" s="95" t="s">
        <v>42</v>
      </c>
      <c r="AX6" s="95" t="s">
        <v>43</v>
      </c>
      <c r="AY6" s="95" t="s">
        <v>44</v>
      </c>
      <c r="AZ6" s="95" t="s">
        <v>45</v>
      </c>
      <c r="BA6" s="95" t="s">
        <v>46</v>
      </c>
      <c r="BB6" s="95" t="s">
        <v>47</v>
      </c>
      <c r="BC6" s="95" t="s">
        <v>48</v>
      </c>
      <c r="BD6" s="95" t="s">
        <v>49</v>
      </c>
      <c r="BE6" s="95" t="s">
        <v>50</v>
      </c>
      <c r="BF6" s="95" t="s">
        <v>51</v>
      </c>
      <c r="BG6" s="95" t="s">
        <v>52</v>
      </c>
      <c r="BH6" s="95" t="s">
        <v>53</v>
      </c>
      <c r="BI6" s="95" t="s">
        <v>54</v>
      </c>
      <c r="BJ6" s="95" t="s">
        <v>55</v>
      </c>
      <c r="BK6" s="95" t="s">
        <v>56</v>
      </c>
      <c r="BL6" s="95" t="s">
        <v>57</v>
      </c>
      <c r="BM6" s="95" t="s">
        <v>58</v>
      </c>
      <c r="BN6" s="95" t="s">
        <v>59</v>
      </c>
      <c r="BO6" s="95" t="s">
        <v>60</v>
      </c>
      <c r="BP6" s="95" t="s">
        <v>61</v>
      </c>
      <c r="BQ6" s="95" t="s">
        <v>62</v>
      </c>
      <c r="BR6" s="95" t="s">
        <v>63</v>
      </c>
      <c r="BS6" s="95" t="s">
        <v>64</v>
      </c>
      <c r="BT6" s="95" t="s">
        <v>65</v>
      </c>
      <c r="BU6" s="95" t="s">
        <v>66</v>
      </c>
      <c r="BV6" s="95" t="s">
        <v>67</v>
      </c>
      <c r="BW6" s="95" t="s">
        <v>68</v>
      </c>
      <c r="BX6" s="95" t="s">
        <v>69</v>
      </c>
      <c r="BY6" s="95" t="s">
        <v>70</v>
      </c>
      <c r="BZ6" s="95" t="s">
        <v>71</v>
      </c>
      <c r="CA6" s="95" t="s">
        <v>72</v>
      </c>
      <c r="CB6" s="95" t="s">
        <v>73</v>
      </c>
      <c r="CC6" s="95" t="s">
        <v>74</v>
      </c>
      <c r="CD6" s="95" t="s">
        <v>75</v>
      </c>
      <c r="CE6" s="95" t="s">
        <v>76</v>
      </c>
      <c r="CF6" s="95" t="s">
        <v>77</v>
      </c>
      <c r="CG6" s="95" t="s">
        <v>78</v>
      </c>
    </row>
    <row r="7" spans="1:85" s="87" customFormat="1" ht="14.4" collapsed="1" x14ac:dyDescent="0.3">
      <c r="A7" s="93" t="s">
        <v>159</v>
      </c>
      <c r="B7" s="5" t="s">
        <v>79</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row>
    <row r="8" spans="1:85" s="87" customFormat="1" hidden="1" outlineLevel="1" x14ac:dyDescent="0.25">
      <c r="B8" s="7" t="s">
        <v>80</v>
      </c>
      <c r="C8" s="8"/>
      <c r="D8" s="8"/>
      <c r="E8" s="8"/>
      <c r="F8" s="8"/>
      <c r="G8" s="8"/>
      <c r="H8" s="8">
        <v>0</v>
      </c>
      <c r="I8" s="8">
        <v>0</v>
      </c>
      <c r="J8" s="8">
        <v>0</v>
      </c>
      <c r="K8" s="8">
        <v>0</v>
      </c>
      <c r="L8" s="8">
        <v>0</v>
      </c>
      <c r="M8" s="8">
        <v>0</v>
      </c>
      <c r="N8" s="8">
        <v>0</v>
      </c>
      <c r="O8" s="8">
        <v>0</v>
      </c>
      <c r="P8" s="8">
        <v>0</v>
      </c>
      <c r="Q8" s="8">
        <v>0</v>
      </c>
      <c r="R8" s="8">
        <v>0</v>
      </c>
      <c r="S8" s="8">
        <v>0</v>
      </c>
      <c r="T8" s="8">
        <v>0</v>
      </c>
      <c r="U8" s="8">
        <v>0</v>
      </c>
      <c r="V8" s="8">
        <v>105558.629337525</v>
      </c>
      <c r="W8" s="8">
        <v>132854.80357422199</v>
      </c>
      <c r="X8" s="8">
        <v>146611.07151997401</v>
      </c>
      <c r="Y8" s="8">
        <v>164018.35399189399</v>
      </c>
      <c r="Z8" s="8">
        <v>185201.322021962</v>
      </c>
      <c r="AA8" s="8">
        <v>206955.50238448</v>
      </c>
      <c r="AB8" s="8">
        <v>230273.85717224001</v>
      </c>
      <c r="AC8" s="8">
        <v>254860.80555726099</v>
      </c>
      <c r="AD8" s="8">
        <v>278786.57015945198</v>
      </c>
      <c r="AE8" s="8">
        <v>302205.474487397</v>
      </c>
      <c r="AF8" s="8">
        <v>315057.79596756102</v>
      </c>
      <c r="AG8" s="8">
        <v>2322384.1861739699</v>
      </c>
      <c r="AH8" s="8">
        <v>815746.99137024896</v>
      </c>
      <c r="AI8" s="8">
        <v>817338.17601754901</v>
      </c>
      <c r="AJ8" s="8">
        <v>819550.25130634801</v>
      </c>
      <c r="AK8" s="8">
        <v>833932.27606614598</v>
      </c>
      <c r="AL8" s="8">
        <v>848989.25239217305</v>
      </c>
      <c r="AM8" s="8">
        <v>864415.39485419495</v>
      </c>
      <c r="AN8" s="8">
        <v>879765.761159071</v>
      </c>
      <c r="AO8" s="8">
        <v>895874.88580327097</v>
      </c>
      <c r="AP8" s="8">
        <v>911908.93032769102</v>
      </c>
      <c r="AQ8" s="8">
        <v>927329.85667041899</v>
      </c>
      <c r="AR8" s="8">
        <v>942372.13262934005</v>
      </c>
      <c r="AS8" s="8">
        <v>947732.53312765202</v>
      </c>
      <c r="AT8" s="8">
        <v>10504956.441724099</v>
      </c>
      <c r="AU8" s="8">
        <v>1946989.3021143801</v>
      </c>
      <c r="AV8" s="8">
        <v>1951121.1356838299</v>
      </c>
      <c r="AW8" s="8">
        <v>1955132.75768633</v>
      </c>
      <c r="AX8" s="8">
        <v>1972592.6833919899</v>
      </c>
      <c r="AY8" s="8">
        <v>1990082.15832023</v>
      </c>
      <c r="AZ8" s="8">
        <v>2007700.0996695401</v>
      </c>
      <c r="BA8" s="8">
        <v>2025292.11115895</v>
      </c>
      <c r="BB8" s="8">
        <v>2042988.0636579799</v>
      </c>
      <c r="BC8" s="8">
        <v>2060806.6125707901</v>
      </c>
      <c r="BD8" s="8">
        <v>2336758.63749986</v>
      </c>
      <c r="BE8" s="8">
        <v>2354159.14883766</v>
      </c>
      <c r="BF8" s="8">
        <v>2362047.94060467</v>
      </c>
      <c r="BG8" s="8">
        <v>25005670.6511962</v>
      </c>
      <c r="BH8" s="8">
        <v>3997425.40483168</v>
      </c>
      <c r="BI8" s="8">
        <v>4001536.5020306702</v>
      </c>
      <c r="BJ8" s="8">
        <v>4005528.2999198898</v>
      </c>
      <c r="BK8" s="8">
        <v>4022492.8484452898</v>
      </c>
      <c r="BL8" s="8">
        <v>4039485.7225323599</v>
      </c>
      <c r="BM8" s="8">
        <v>4056605.4859603201</v>
      </c>
      <c r="BN8" s="8">
        <v>4073691.6469440698</v>
      </c>
      <c r="BO8" s="8">
        <v>4090886.9477735301</v>
      </c>
      <c r="BP8" s="8">
        <v>4108208.7828238001</v>
      </c>
      <c r="BQ8" s="8">
        <v>4125386.34481182</v>
      </c>
      <c r="BR8" s="8">
        <v>4142305.1132179899</v>
      </c>
      <c r="BS8" s="8">
        <v>4150068.8368047802</v>
      </c>
      <c r="BT8" s="8">
        <v>48813621.936096199</v>
      </c>
      <c r="BU8" s="8">
        <v>4625046.4364467496</v>
      </c>
      <c r="BV8" s="8">
        <v>4628310.3796366602</v>
      </c>
      <c r="BW8" s="8">
        <v>4631818.0060983701</v>
      </c>
      <c r="BX8" s="8">
        <v>4648255.6652455404</v>
      </c>
      <c r="BY8" s="8">
        <v>4663974.8480060399</v>
      </c>
      <c r="BZ8" s="8">
        <v>4679802.16113046</v>
      </c>
      <c r="CA8" s="8">
        <v>4695544.5108323796</v>
      </c>
      <c r="CB8" s="8">
        <v>4711776.1915678699</v>
      </c>
      <c r="CC8" s="8">
        <v>4728123.0376676396</v>
      </c>
      <c r="CD8" s="8">
        <v>4744024.8443410201</v>
      </c>
      <c r="CE8" s="8">
        <v>4759925.5861327704</v>
      </c>
      <c r="CF8" s="8">
        <v>4767087.0799434204</v>
      </c>
      <c r="CG8" s="8">
        <v>56283688.7470489</v>
      </c>
    </row>
    <row r="9" spans="1:85" s="87" customFormat="1" hidden="1" outlineLevel="1" x14ac:dyDescent="0.25">
      <c r="B9" s="9" t="s">
        <v>81</v>
      </c>
      <c r="C9" s="10"/>
      <c r="D9" s="10"/>
      <c r="E9" s="10"/>
      <c r="F9" s="10"/>
      <c r="G9" s="10"/>
      <c r="H9" s="10">
        <v>36409.171476916599</v>
      </c>
      <c r="I9" s="10">
        <v>70191.357578333205</v>
      </c>
      <c r="J9" s="10">
        <v>96137.311720750004</v>
      </c>
      <c r="K9" s="10">
        <v>101182.09314625</v>
      </c>
      <c r="L9" s="10">
        <v>111470.79366858301</v>
      </c>
      <c r="M9" s="10">
        <v>122998.09163416699</v>
      </c>
      <c r="N9" s="10">
        <v>140879.965673333</v>
      </c>
      <c r="O9" s="10">
        <v>154819.44900483199</v>
      </c>
      <c r="P9" s="10">
        <v>169963.18551833299</v>
      </c>
      <c r="Q9" s="10">
        <v>182695.464610667</v>
      </c>
      <c r="R9" s="10">
        <v>202097.35378158299</v>
      </c>
      <c r="S9" s="10">
        <v>212905.50753641699</v>
      </c>
      <c r="T9" s="10">
        <v>1601749.7453501599</v>
      </c>
      <c r="U9" s="10">
        <v>212905.50753641699</v>
      </c>
      <c r="V9" s="10">
        <v>212905.50753641699</v>
      </c>
      <c r="W9" s="10">
        <v>212905.50753641699</v>
      </c>
      <c r="X9" s="10">
        <v>212905.50753641699</v>
      </c>
      <c r="Y9" s="10">
        <v>212905.50753641699</v>
      </c>
      <c r="Z9" s="10">
        <v>212905.50753641699</v>
      </c>
      <c r="AA9" s="10">
        <v>212905.50753641699</v>
      </c>
      <c r="AB9" s="10">
        <v>212905.50753641699</v>
      </c>
      <c r="AC9" s="10">
        <v>212905.50753641699</v>
      </c>
      <c r="AD9" s="10">
        <v>212905.50753641699</v>
      </c>
      <c r="AE9" s="10">
        <v>212905.50753641699</v>
      </c>
      <c r="AF9" s="10">
        <v>212905.50753641699</v>
      </c>
      <c r="AG9" s="10">
        <v>2554866.0904370002</v>
      </c>
      <c r="AH9" s="10">
        <v>212905.50753641699</v>
      </c>
      <c r="AI9" s="10">
        <v>212905.50753641699</v>
      </c>
      <c r="AJ9" s="10">
        <v>212905.50753641699</v>
      </c>
      <c r="AK9" s="10">
        <v>212905.50753641699</v>
      </c>
      <c r="AL9" s="10">
        <v>212905.50753641699</v>
      </c>
      <c r="AM9" s="10">
        <v>212905.50753641699</v>
      </c>
      <c r="AN9" s="10">
        <v>212905.50753641699</v>
      </c>
      <c r="AO9" s="10">
        <v>212905.50753641699</v>
      </c>
      <c r="AP9" s="10">
        <v>212905.50753641699</v>
      </c>
      <c r="AQ9" s="10">
        <v>212905.50753641699</v>
      </c>
      <c r="AR9" s="10">
        <v>212905.50753641699</v>
      </c>
      <c r="AS9" s="10">
        <v>212905.50753641699</v>
      </c>
      <c r="AT9" s="10">
        <v>2554866.0904370002</v>
      </c>
      <c r="AU9" s="10">
        <v>212905.50753641699</v>
      </c>
      <c r="AV9" s="10">
        <v>212905.50753641699</v>
      </c>
      <c r="AW9" s="10">
        <v>212905.50753641699</v>
      </c>
      <c r="AX9" s="10">
        <v>212905.50753641699</v>
      </c>
      <c r="AY9" s="10">
        <v>212905.50753641699</v>
      </c>
      <c r="AZ9" s="10">
        <v>212905.50753641699</v>
      </c>
      <c r="BA9" s="10">
        <v>212905.50753641699</v>
      </c>
      <c r="BB9" s="10">
        <v>212905.50753641699</v>
      </c>
      <c r="BC9" s="10">
        <v>212905.50753641699</v>
      </c>
      <c r="BD9" s="10">
        <v>212905.50753641699</v>
      </c>
      <c r="BE9" s="10">
        <v>212905.50753641699</v>
      </c>
      <c r="BF9" s="10">
        <v>212905.50753641699</v>
      </c>
      <c r="BG9" s="10">
        <v>2554866.0904370002</v>
      </c>
      <c r="BH9" s="10">
        <v>212905.50753641699</v>
      </c>
      <c r="BI9" s="10">
        <v>212905.50753641699</v>
      </c>
      <c r="BJ9" s="10">
        <v>212905.50753641699</v>
      </c>
      <c r="BK9" s="10">
        <v>212905.50753641699</v>
      </c>
      <c r="BL9" s="10">
        <v>212905.50753641699</v>
      </c>
      <c r="BM9" s="10">
        <v>212905.50753641699</v>
      </c>
      <c r="BN9" s="10">
        <v>212905.50753641699</v>
      </c>
      <c r="BO9" s="10">
        <v>212905.50753641699</v>
      </c>
      <c r="BP9" s="10">
        <v>212905.50753641699</v>
      </c>
      <c r="BQ9" s="10">
        <v>212905.50753641699</v>
      </c>
      <c r="BR9" s="10">
        <v>212905.50753641699</v>
      </c>
      <c r="BS9" s="10">
        <v>212905.50753641699</v>
      </c>
      <c r="BT9" s="10">
        <v>2554866.0904370002</v>
      </c>
      <c r="BU9" s="10">
        <v>212905.50753641699</v>
      </c>
      <c r="BV9" s="10">
        <v>212905.50753641699</v>
      </c>
      <c r="BW9" s="10">
        <v>212905.50753641699</v>
      </c>
      <c r="BX9" s="10">
        <v>212905.50753641699</v>
      </c>
      <c r="BY9" s="10">
        <v>212905.50753641699</v>
      </c>
      <c r="BZ9" s="10">
        <v>212905.50753641699</v>
      </c>
      <c r="CA9" s="10">
        <v>212905.50753641699</v>
      </c>
      <c r="CB9" s="10">
        <v>212905.50753641699</v>
      </c>
      <c r="CC9" s="10">
        <v>212905.50753641699</v>
      </c>
      <c r="CD9" s="10">
        <v>212905.50753641699</v>
      </c>
      <c r="CE9" s="10">
        <v>212905.50753641699</v>
      </c>
      <c r="CF9" s="10">
        <v>212905.50753641699</v>
      </c>
      <c r="CG9" s="10">
        <v>2554866.0904370002</v>
      </c>
    </row>
    <row r="10" spans="1:85" s="87" customFormat="1" hidden="1" outlineLevel="1" x14ac:dyDescent="0.25">
      <c r="B10" s="11" t="s">
        <v>82</v>
      </c>
      <c r="C10" s="12"/>
      <c r="D10" s="12"/>
      <c r="E10" s="12"/>
      <c r="F10" s="12"/>
      <c r="G10" s="12"/>
      <c r="H10" s="12">
        <v>-8436.6708261669592</v>
      </c>
      <c r="I10" s="12">
        <v>-8436.6708261669592</v>
      </c>
      <c r="J10" s="12">
        <v>-8436.6708261669592</v>
      </c>
      <c r="K10" s="12">
        <v>-8436.6708261669592</v>
      </c>
      <c r="L10" s="12">
        <v>-8436.6708261669592</v>
      </c>
      <c r="M10" s="12">
        <v>-8436.6708261669592</v>
      </c>
      <c r="N10" s="12">
        <v>-8436.6708261669592</v>
      </c>
      <c r="O10" s="12">
        <v>-8436.6708261669592</v>
      </c>
      <c r="P10" s="12">
        <v>-8436.6708261669592</v>
      </c>
      <c r="Q10" s="12">
        <v>-8436.6708261669592</v>
      </c>
      <c r="R10" s="12">
        <v>-8436.6708261669592</v>
      </c>
      <c r="S10" s="12">
        <v>-8436.6708261669592</v>
      </c>
      <c r="T10" s="12">
        <v>-101240.049914003</v>
      </c>
      <c r="U10" s="12">
        <v>-27818.9782219808</v>
      </c>
      <c r="V10" s="12">
        <v>-27818.9782219808</v>
      </c>
      <c r="W10" s="12">
        <v>-27818.9782219808</v>
      </c>
      <c r="X10" s="12">
        <v>-27818.9782219808</v>
      </c>
      <c r="Y10" s="12">
        <v>-27818.9782219808</v>
      </c>
      <c r="Z10" s="12">
        <v>-27818.9782219808</v>
      </c>
      <c r="AA10" s="12">
        <v>-27818.9782219808</v>
      </c>
      <c r="AB10" s="12">
        <v>-27818.9782219808</v>
      </c>
      <c r="AC10" s="12">
        <v>-27818.9782219808</v>
      </c>
      <c r="AD10" s="12">
        <v>-27818.9782219808</v>
      </c>
      <c r="AE10" s="12">
        <v>-27818.9782219808</v>
      </c>
      <c r="AF10" s="12">
        <v>-27818.9782219808</v>
      </c>
      <c r="AG10" s="12">
        <v>-333827.73866376898</v>
      </c>
      <c r="AH10" s="12">
        <v>-27818.9782219808</v>
      </c>
      <c r="AI10" s="12">
        <v>-27818.9782219808</v>
      </c>
      <c r="AJ10" s="12">
        <v>-27818.9782219808</v>
      </c>
      <c r="AK10" s="12">
        <v>-27818.9782219808</v>
      </c>
      <c r="AL10" s="12">
        <v>-27818.9782219808</v>
      </c>
      <c r="AM10" s="12">
        <v>-27818.9782219808</v>
      </c>
      <c r="AN10" s="12">
        <v>-27818.9782219808</v>
      </c>
      <c r="AO10" s="12">
        <v>-27818.9782219808</v>
      </c>
      <c r="AP10" s="12">
        <v>-27818.9782219808</v>
      </c>
      <c r="AQ10" s="12">
        <v>-27818.9782219808</v>
      </c>
      <c r="AR10" s="12">
        <v>-27818.9782219808</v>
      </c>
      <c r="AS10" s="12">
        <v>-27818.9782219808</v>
      </c>
      <c r="AT10" s="12">
        <v>-333827.73866376898</v>
      </c>
      <c r="AU10" s="12">
        <v>-27818.9782219808</v>
      </c>
      <c r="AV10" s="12">
        <v>-27818.9782219808</v>
      </c>
      <c r="AW10" s="12">
        <v>-27818.9782219808</v>
      </c>
      <c r="AX10" s="12">
        <v>-27818.9782219808</v>
      </c>
      <c r="AY10" s="12">
        <v>-27818.9782219808</v>
      </c>
      <c r="AZ10" s="12">
        <v>-27818.9782219808</v>
      </c>
      <c r="BA10" s="12">
        <v>-27818.9782219808</v>
      </c>
      <c r="BB10" s="12">
        <v>-27818.9782219808</v>
      </c>
      <c r="BC10" s="12">
        <v>-27818.9782219808</v>
      </c>
      <c r="BD10" s="12">
        <v>-27818.9782219808</v>
      </c>
      <c r="BE10" s="12">
        <v>-27818.9782219808</v>
      </c>
      <c r="BF10" s="12">
        <v>-27818.9782219808</v>
      </c>
      <c r="BG10" s="12">
        <v>-333827.73866376898</v>
      </c>
      <c r="BH10" s="12">
        <v>-27818.9782219808</v>
      </c>
      <c r="BI10" s="12">
        <v>-27818.9782219808</v>
      </c>
      <c r="BJ10" s="12">
        <v>-27818.9782219808</v>
      </c>
      <c r="BK10" s="12">
        <v>-27818.9782219808</v>
      </c>
      <c r="BL10" s="12">
        <v>-27818.9782219808</v>
      </c>
      <c r="BM10" s="12">
        <v>-27818.9782219808</v>
      </c>
      <c r="BN10" s="12">
        <v>-27818.9782219808</v>
      </c>
      <c r="BO10" s="12">
        <v>-27818.9782219808</v>
      </c>
      <c r="BP10" s="12">
        <v>-27818.9782219808</v>
      </c>
      <c r="BQ10" s="12">
        <v>-27818.9782219808</v>
      </c>
      <c r="BR10" s="12">
        <v>-27818.9782219808</v>
      </c>
      <c r="BS10" s="12">
        <v>-27818.9782219808</v>
      </c>
      <c r="BT10" s="12">
        <v>-333827.73866376898</v>
      </c>
      <c r="BU10" s="12">
        <v>-27818.9782219808</v>
      </c>
      <c r="BV10" s="12">
        <v>-27818.9782219808</v>
      </c>
      <c r="BW10" s="12">
        <v>-27818.9782219808</v>
      </c>
      <c r="BX10" s="12">
        <v>-27818.9782219808</v>
      </c>
      <c r="BY10" s="12">
        <v>-27818.9782219808</v>
      </c>
      <c r="BZ10" s="12">
        <v>-27818.9782219808</v>
      </c>
      <c r="CA10" s="12">
        <v>-27818.9782219808</v>
      </c>
      <c r="CB10" s="12">
        <v>-27818.9782219808</v>
      </c>
      <c r="CC10" s="12">
        <v>-27818.9782219808</v>
      </c>
      <c r="CD10" s="12">
        <v>-27818.9782219808</v>
      </c>
      <c r="CE10" s="12">
        <v>-27818.9782219808</v>
      </c>
      <c r="CF10" s="12">
        <v>-27818.9782219808</v>
      </c>
      <c r="CG10" s="12">
        <v>-333827.73866376898</v>
      </c>
    </row>
    <row r="11" spans="1:85" s="87" customFormat="1" hidden="1" outlineLevel="1" x14ac:dyDescent="0.25">
      <c r="B11" s="5" t="s">
        <v>83</v>
      </c>
      <c r="C11" s="6"/>
      <c r="D11" s="6"/>
      <c r="E11" s="6"/>
      <c r="F11" s="6"/>
      <c r="G11" s="6"/>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row>
    <row r="12" spans="1:85" s="87" customFormat="1" hidden="1" outlineLevel="1" x14ac:dyDescent="0.25">
      <c r="B12" s="97" t="s">
        <v>84</v>
      </c>
      <c r="C12" s="82"/>
      <c r="D12" s="82"/>
      <c r="E12" s="82"/>
      <c r="F12" s="82"/>
      <c r="G12" s="82"/>
      <c r="H12" s="82">
        <v>27972.500650749698</v>
      </c>
      <c r="I12" s="82">
        <v>61754.686752166301</v>
      </c>
      <c r="J12" s="82">
        <v>87700.640894583004</v>
      </c>
      <c r="K12" s="82">
        <v>92745.422320083002</v>
      </c>
      <c r="L12" s="82">
        <v>103034.12284241601</v>
      </c>
      <c r="M12" s="82">
        <v>114561.420808</v>
      </c>
      <c r="N12" s="82">
        <v>132443.29484716599</v>
      </c>
      <c r="O12" s="82">
        <v>146382.77817866599</v>
      </c>
      <c r="P12" s="82">
        <v>161526.51469216601</v>
      </c>
      <c r="Q12" s="82">
        <v>174258.79378450001</v>
      </c>
      <c r="R12" s="82">
        <v>193660.68295541601</v>
      </c>
      <c r="S12" s="82">
        <v>204468.83671025001</v>
      </c>
      <c r="T12" s="82">
        <v>1500509.6954361601</v>
      </c>
      <c r="U12" s="82">
        <v>185086.52931443599</v>
      </c>
      <c r="V12" s="82">
        <v>290645.15865196101</v>
      </c>
      <c r="W12" s="82">
        <v>317941.33288865798</v>
      </c>
      <c r="X12" s="82">
        <v>331697.60083441</v>
      </c>
      <c r="Y12" s="82">
        <v>349104.88330633001</v>
      </c>
      <c r="Z12" s="82">
        <v>370287.85133639799</v>
      </c>
      <c r="AA12" s="82">
        <v>392042.03169891698</v>
      </c>
      <c r="AB12" s="82">
        <v>415360.38648667699</v>
      </c>
      <c r="AC12" s="82">
        <v>439947.334871698</v>
      </c>
      <c r="AD12" s="82">
        <v>463873.099473888</v>
      </c>
      <c r="AE12" s="82">
        <v>487292.00380183302</v>
      </c>
      <c r="AF12" s="82">
        <v>500144.32528199698</v>
      </c>
      <c r="AG12" s="82">
        <v>4543422.5379472002</v>
      </c>
      <c r="AH12" s="82">
        <v>1000833.52068468</v>
      </c>
      <c r="AI12" s="82">
        <v>1002424.70533198</v>
      </c>
      <c r="AJ12" s="82">
        <v>1004636.78062078</v>
      </c>
      <c r="AK12" s="82">
        <v>1019018.80538058</v>
      </c>
      <c r="AL12" s="82">
        <v>1034075.7817066</v>
      </c>
      <c r="AM12" s="82">
        <v>1049501.92416863</v>
      </c>
      <c r="AN12" s="82">
        <v>1064852.2904735</v>
      </c>
      <c r="AO12" s="82">
        <v>1080961.4151176999</v>
      </c>
      <c r="AP12" s="82">
        <v>1096995.4596421199</v>
      </c>
      <c r="AQ12" s="82">
        <v>1112416.3859848501</v>
      </c>
      <c r="AR12" s="82">
        <v>1127458.66194377</v>
      </c>
      <c r="AS12" s="82">
        <v>1132819.0624420799</v>
      </c>
      <c r="AT12" s="82">
        <v>12725994.7934973</v>
      </c>
      <c r="AU12" s="82">
        <v>2132075.8314288198</v>
      </c>
      <c r="AV12" s="82">
        <v>2136207.6649982599</v>
      </c>
      <c r="AW12" s="82">
        <v>2140219.2870007702</v>
      </c>
      <c r="AX12" s="82">
        <v>2157679.2127064201</v>
      </c>
      <c r="AY12" s="82">
        <v>2175168.6876346702</v>
      </c>
      <c r="AZ12" s="82">
        <v>2192786.6289839698</v>
      </c>
      <c r="BA12" s="82">
        <v>2210378.6404733802</v>
      </c>
      <c r="BB12" s="82">
        <v>2228074.5929724202</v>
      </c>
      <c r="BC12" s="82">
        <v>2245893.1418852201</v>
      </c>
      <c r="BD12" s="82">
        <v>2521845.16681429</v>
      </c>
      <c r="BE12" s="82">
        <v>2539245.6781520899</v>
      </c>
      <c r="BF12" s="82">
        <v>2547134.4699191102</v>
      </c>
      <c r="BG12" s="82">
        <v>27226709.002969399</v>
      </c>
      <c r="BH12" s="82">
        <v>4182511.9341461202</v>
      </c>
      <c r="BI12" s="82">
        <v>4186623.0313451001</v>
      </c>
      <c r="BJ12" s="82">
        <v>4190614.8292343202</v>
      </c>
      <c r="BK12" s="82">
        <v>4207579.3777597304</v>
      </c>
      <c r="BL12" s="82">
        <v>4224572.2518467996</v>
      </c>
      <c r="BM12" s="82">
        <v>4241692.0152747603</v>
      </c>
      <c r="BN12" s="82">
        <v>4258778.17625851</v>
      </c>
      <c r="BO12" s="82">
        <v>4275973.4770879596</v>
      </c>
      <c r="BP12" s="82">
        <v>4293295.3121382296</v>
      </c>
      <c r="BQ12" s="82">
        <v>4310472.8741262499</v>
      </c>
      <c r="BR12" s="82">
        <v>4327391.6425324297</v>
      </c>
      <c r="BS12" s="82">
        <v>4335155.3661192199</v>
      </c>
      <c r="BT12" s="82">
        <v>51034660.287869401</v>
      </c>
      <c r="BU12" s="82">
        <v>4810132.96576118</v>
      </c>
      <c r="BV12" s="82">
        <v>4813396.9089511</v>
      </c>
      <c r="BW12" s="82">
        <v>4816904.5354128098</v>
      </c>
      <c r="BX12" s="82">
        <v>4833342.1945599699</v>
      </c>
      <c r="BY12" s="82">
        <v>4849061.3773204796</v>
      </c>
      <c r="BZ12" s="82">
        <v>4864888.6904448997</v>
      </c>
      <c r="CA12" s="82">
        <v>4880631.0401468202</v>
      </c>
      <c r="CB12" s="82">
        <v>4896862.7208823096</v>
      </c>
      <c r="CC12" s="82">
        <v>4913209.5669820802</v>
      </c>
      <c r="CD12" s="82">
        <v>4929111.3736554598</v>
      </c>
      <c r="CE12" s="82">
        <v>4945012.1154471999</v>
      </c>
      <c r="CF12" s="82">
        <v>4952173.6092578601</v>
      </c>
      <c r="CG12" s="82">
        <v>58504727.098822199</v>
      </c>
    </row>
    <row r="13" spans="1:85" s="87" customFormat="1" hidden="1" outlineLevel="1" x14ac:dyDescent="0.25">
      <c r="B13" s="7" t="s">
        <v>85</v>
      </c>
      <c r="C13" s="8"/>
      <c r="D13" s="8"/>
      <c r="E13" s="8"/>
      <c r="F13" s="8"/>
      <c r="G13" s="8"/>
      <c r="H13" s="8">
        <v>0</v>
      </c>
      <c r="I13" s="8">
        <v>0</v>
      </c>
      <c r="J13" s="8">
        <v>0</v>
      </c>
      <c r="K13" s="8">
        <v>0</v>
      </c>
      <c r="L13" s="8">
        <v>0</v>
      </c>
      <c r="M13" s="8">
        <v>0</v>
      </c>
      <c r="N13" s="8">
        <v>0</v>
      </c>
      <c r="O13" s="8">
        <v>0</v>
      </c>
      <c r="P13" s="8">
        <v>0</v>
      </c>
      <c r="Q13" s="8">
        <v>0</v>
      </c>
      <c r="R13" s="8">
        <v>0</v>
      </c>
      <c r="S13" s="8">
        <v>0</v>
      </c>
      <c r="T13" s="8">
        <v>0</v>
      </c>
      <c r="U13" s="8">
        <v>0</v>
      </c>
      <c r="V13" s="8">
        <v>27734.975496863699</v>
      </c>
      <c r="W13" s="8">
        <v>57431.684727453401</v>
      </c>
      <c r="X13" s="8">
        <v>87294.191559501196</v>
      </c>
      <c r="Y13" s="8">
        <v>117413.027635873</v>
      </c>
      <c r="Z13" s="8">
        <v>147738.40252517199</v>
      </c>
      <c r="AA13" s="8">
        <v>177681.21153561</v>
      </c>
      <c r="AB13" s="8">
        <v>208192.87620877099</v>
      </c>
      <c r="AC13" s="8">
        <v>238688.83257860999</v>
      </c>
      <c r="AD13" s="8">
        <v>269408.61035039002</v>
      </c>
      <c r="AE13" s="8">
        <v>299782.06418266398</v>
      </c>
      <c r="AF13" s="8">
        <v>329986.94881039998</v>
      </c>
      <c r="AG13" s="8">
        <v>1961352.8256113101</v>
      </c>
      <c r="AH13" s="8">
        <v>359843.45611016999</v>
      </c>
      <c r="AI13" s="8">
        <v>389851.190112538</v>
      </c>
      <c r="AJ13" s="8">
        <v>421267.17358144798</v>
      </c>
      <c r="AK13" s="8">
        <v>453234.52189640497</v>
      </c>
      <c r="AL13" s="8">
        <v>485634.87714995898</v>
      </c>
      <c r="AM13" s="8">
        <v>518137.80288373301</v>
      </c>
      <c r="AN13" s="8">
        <v>550555.67190501501</v>
      </c>
      <c r="AO13" s="8">
        <v>583145.68951313698</v>
      </c>
      <c r="AP13" s="8">
        <v>615402.32764010597</v>
      </c>
      <c r="AQ13" s="8">
        <v>648429.46882903203</v>
      </c>
      <c r="AR13" s="8">
        <v>681494.00974549702</v>
      </c>
      <c r="AS13" s="8">
        <v>714608.33151212905</v>
      </c>
      <c r="AT13" s="8">
        <v>6421604.5208791699</v>
      </c>
      <c r="AU13" s="8">
        <v>747230.54594927095</v>
      </c>
      <c r="AV13" s="8">
        <v>775284.95616314805</v>
      </c>
      <c r="AW13" s="8">
        <v>808522.48267394095</v>
      </c>
      <c r="AX13" s="8">
        <v>851383.25275766803</v>
      </c>
      <c r="AY13" s="8">
        <v>882317.794850996</v>
      </c>
      <c r="AZ13" s="8">
        <v>913377.29297506297</v>
      </c>
      <c r="BA13" s="8">
        <v>943001.66504735197</v>
      </c>
      <c r="BB13" s="8">
        <v>980542.566148752</v>
      </c>
      <c r="BC13" s="8">
        <v>1019134.78910213</v>
      </c>
      <c r="BD13" s="8">
        <v>1053204.37878408</v>
      </c>
      <c r="BE13" s="8">
        <v>1091083.1066753699</v>
      </c>
      <c r="BF13" s="8">
        <v>1131087.98369845</v>
      </c>
      <c r="BG13" s="8">
        <v>11196170.8148262</v>
      </c>
      <c r="BH13" s="8">
        <v>1175568.1934925001</v>
      </c>
      <c r="BI13" s="8">
        <v>1203893.8740067501</v>
      </c>
      <c r="BJ13" s="8">
        <v>1237455.4524882601</v>
      </c>
      <c r="BK13" s="8">
        <v>1280738.2717399199</v>
      </c>
      <c r="BL13" s="8">
        <v>1311973.4136262799</v>
      </c>
      <c r="BM13" s="8">
        <v>1343334.7840187899</v>
      </c>
      <c r="BN13" s="8">
        <v>1373246.4139179699</v>
      </c>
      <c r="BO13" s="8">
        <v>1411155.1899116701</v>
      </c>
      <c r="BP13" s="8">
        <v>1450125.9937728399</v>
      </c>
      <c r="BQ13" s="8">
        <v>1484528.10864538</v>
      </c>
      <c r="BR13" s="8">
        <v>1522778.15164933</v>
      </c>
      <c r="BS13" s="8">
        <v>1563175.99518091</v>
      </c>
      <c r="BT13" s="8">
        <v>16357973.8424506</v>
      </c>
      <c r="BU13" s="8">
        <v>1608094.74536852</v>
      </c>
      <c r="BV13" s="8">
        <v>1635925.61836521</v>
      </c>
      <c r="BW13" s="8">
        <v>1669171.60669867</v>
      </c>
      <c r="BX13" s="8">
        <v>1712471.5801013601</v>
      </c>
      <c r="BY13" s="8">
        <v>1743311.5012109799</v>
      </c>
      <c r="BZ13" s="8">
        <v>1774281.9714496699</v>
      </c>
      <c r="CA13" s="8">
        <v>1803753.07863186</v>
      </c>
      <c r="CB13" s="8">
        <v>1841495.0628895001</v>
      </c>
      <c r="CC13" s="8">
        <v>1880335.4267239</v>
      </c>
      <c r="CD13" s="8">
        <v>1914450.7218182301</v>
      </c>
      <c r="CE13" s="8">
        <v>1952545.6541724</v>
      </c>
      <c r="CF13" s="8">
        <v>1992861.90322338</v>
      </c>
      <c r="CG13" s="8">
        <v>21528698.8706537</v>
      </c>
    </row>
    <row r="14" spans="1:85" s="87" customFormat="1" hidden="1" outlineLevel="1" x14ac:dyDescent="0.25">
      <c r="B14" s="9" t="s">
        <v>86</v>
      </c>
      <c r="C14" s="10"/>
      <c r="D14" s="10"/>
      <c r="E14" s="10"/>
      <c r="F14" s="10"/>
      <c r="G14" s="10"/>
      <c r="H14" s="10">
        <v>117254.70596733299</v>
      </c>
      <c r="I14" s="10">
        <v>136948.00233049999</v>
      </c>
      <c r="J14" s="10">
        <v>150556.888439667</v>
      </c>
      <c r="K14" s="10">
        <v>163511.373818333</v>
      </c>
      <c r="L14" s="10">
        <v>180572.42042749899</v>
      </c>
      <c r="M14" s="10">
        <v>197133.868694167</v>
      </c>
      <c r="N14" s="10">
        <v>215728.80189216699</v>
      </c>
      <c r="O14" s="10">
        <v>244123.09418516699</v>
      </c>
      <c r="P14" s="10">
        <v>264602.27467049903</v>
      </c>
      <c r="Q14" s="10">
        <v>291238.74799349997</v>
      </c>
      <c r="R14" s="10">
        <v>324636.1014625</v>
      </c>
      <c r="S14" s="10">
        <v>345431.27567499998</v>
      </c>
      <c r="T14" s="10">
        <v>2631737.5555563299</v>
      </c>
      <c r="U14" s="10">
        <v>345431.27567499998</v>
      </c>
      <c r="V14" s="10">
        <v>345431.27567499998</v>
      </c>
      <c r="W14" s="10">
        <v>345431.27567499998</v>
      </c>
      <c r="X14" s="10">
        <v>345431.27567499998</v>
      </c>
      <c r="Y14" s="10">
        <v>345431.27567499998</v>
      </c>
      <c r="Z14" s="10">
        <v>345431.27567499998</v>
      </c>
      <c r="AA14" s="10">
        <v>345431.27567499998</v>
      </c>
      <c r="AB14" s="10">
        <v>345431.27567499998</v>
      </c>
      <c r="AC14" s="10">
        <v>345431.27567499998</v>
      </c>
      <c r="AD14" s="10">
        <v>345431.27567499998</v>
      </c>
      <c r="AE14" s="10">
        <v>345431.27567499998</v>
      </c>
      <c r="AF14" s="10">
        <v>345431.27567499998</v>
      </c>
      <c r="AG14" s="10">
        <v>4145175.3080999898</v>
      </c>
      <c r="AH14" s="10">
        <v>345431.27567499998</v>
      </c>
      <c r="AI14" s="10">
        <v>345431.27567499998</v>
      </c>
      <c r="AJ14" s="10">
        <v>345431.27567499998</v>
      </c>
      <c r="AK14" s="10">
        <v>345431.27567499998</v>
      </c>
      <c r="AL14" s="10">
        <v>345431.27567499998</v>
      </c>
      <c r="AM14" s="10">
        <v>345431.27567499998</v>
      </c>
      <c r="AN14" s="10">
        <v>345431.27567499998</v>
      </c>
      <c r="AO14" s="10">
        <v>345431.27567499998</v>
      </c>
      <c r="AP14" s="10">
        <v>345431.27567499998</v>
      </c>
      <c r="AQ14" s="10">
        <v>345431.27567499998</v>
      </c>
      <c r="AR14" s="10">
        <v>345431.27567499998</v>
      </c>
      <c r="AS14" s="10">
        <v>345431.27567499998</v>
      </c>
      <c r="AT14" s="10">
        <v>4145175.3080999898</v>
      </c>
      <c r="AU14" s="10">
        <v>345431.27567499998</v>
      </c>
      <c r="AV14" s="10">
        <v>345431.27567499998</v>
      </c>
      <c r="AW14" s="10">
        <v>345431.27567499998</v>
      </c>
      <c r="AX14" s="10">
        <v>345431.27567499998</v>
      </c>
      <c r="AY14" s="10">
        <v>345431.27567499998</v>
      </c>
      <c r="AZ14" s="10">
        <v>345431.27567499998</v>
      </c>
      <c r="BA14" s="10">
        <v>345431.27567499998</v>
      </c>
      <c r="BB14" s="10">
        <v>345431.27567499998</v>
      </c>
      <c r="BC14" s="10">
        <v>345431.27567499998</v>
      </c>
      <c r="BD14" s="10">
        <v>345431.27567499998</v>
      </c>
      <c r="BE14" s="10">
        <v>345431.27567499998</v>
      </c>
      <c r="BF14" s="10">
        <v>345431.27567499998</v>
      </c>
      <c r="BG14" s="10">
        <v>4145175.3080999898</v>
      </c>
      <c r="BH14" s="10">
        <v>345431.27567499998</v>
      </c>
      <c r="BI14" s="10">
        <v>345431.27567499998</v>
      </c>
      <c r="BJ14" s="10">
        <v>345431.27567499998</v>
      </c>
      <c r="BK14" s="10">
        <v>345431.27567499998</v>
      </c>
      <c r="BL14" s="10">
        <v>345431.27567499998</v>
      </c>
      <c r="BM14" s="10">
        <v>345431.27567499998</v>
      </c>
      <c r="BN14" s="10">
        <v>345431.27567499998</v>
      </c>
      <c r="BO14" s="10">
        <v>345431.27567499998</v>
      </c>
      <c r="BP14" s="10">
        <v>345431.27567499998</v>
      </c>
      <c r="BQ14" s="10">
        <v>345431.27567499998</v>
      </c>
      <c r="BR14" s="10">
        <v>345431.27567499998</v>
      </c>
      <c r="BS14" s="10">
        <v>345431.27567499998</v>
      </c>
      <c r="BT14" s="10">
        <v>4145175.3080999898</v>
      </c>
      <c r="BU14" s="10">
        <v>345431.27567499998</v>
      </c>
      <c r="BV14" s="10">
        <v>345431.27567499998</v>
      </c>
      <c r="BW14" s="10">
        <v>345431.27567499998</v>
      </c>
      <c r="BX14" s="10">
        <v>345431.27567499998</v>
      </c>
      <c r="BY14" s="10">
        <v>345431.27567499998</v>
      </c>
      <c r="BZ14" s="10">
        <v>345431.27567499998</v>
      </c>
      <c r="CA14" s="10">
        <v>345431.27567499998</v>
      </c>
      <c r="CB14" s="10">
        <v>345431.27567499998</v>
      </c>
      <c r="CC14" s="10">
        <v>345431.27567499998</v>
      </c>
      <c r="CD14" s="10">
        <v>345431.27567499998</v>
      </c>
      <c r="CE14" s="10">
        <v>345431.27567499998</v>
      </c>
      <c r="CF14" s="10">
        <v>345431.27567499998</v>
      </c>
      <c r="CG14" s="10">
        <v>4145175.3080999898</v>
      </c>
    </row>
    <row r="15" spans="1:85" s="87" customFormat="1" hidden="1" outlineLevel="1" x14ac:dyDescent="0.25">
      <c r="B15" s="11" t="s">
        <v>87</v>
      </c>
      <c r="C15" s="12"/>
      <c r="D15" s="12"/>
      <c r="E15" s="12"/>
      <c r="F15" s="12"/>
      <c r="G15" s="12"/>
      <c r="H15" s="12">
        <v>-9750.9226374048594</v>
      </c>
      <c r="I15" s="12">
        <v>-9750.9226374048594</v>
      </c>
      <c r="J15" s="12">
        <v>-9750.9226374048594</v>
      </c>
      <c r="K15" s="12">
        <v>-9750.9226374048594</v>
      </c>
      <c r="L15" s="12">
        <v>-9750.9226374048594</v>
      </c>
      <c r="M15" s="12">
        <v>-9750.9226374048594</v>
      </c>
      <c r="N15" s="12">
        <v>-9750.9226374048594</v>
      </c>
      <c r="O15" s="12">
        <v>-9750.9226374048594</v>
      </c>
      <c r="P15" s="12">
        <v>-9750.9226374048594</v>
      </c>
      <c r="Q15" s="12">
        <v>-9750.9226374048594</v>
      </c>
      <c r="R15" s="12">
        <v>-9750.9226374048594</v>
      </c>
      <c r="S15" s="12">
        <v>-9750.9226374048594</v>
      </c>
      <c r="T15" s="12">
        <v>-117011.07164885799</v>
      </c>
      <c r="U15" s="12">
        <v>-22199.916631762699</v>
      </c>
      <c r="V15" s="12">
        <v>-22199.916631762699</v>
      </c>
      <c r="W15" s="12">
        <v>-22199.916631762699</v>
      </c>
      <c r="X15" s="12">
        <v>-22199.916631762699</v>
      </c>
      <c r="Y15" s="12">
        <v>-22199.916631762699</v>
      </c>
      <c r="Z15" s="12">
        <v>-22199.916631762699</v>
      </c>
      <c r="AA15" s="12">
        <v>-22199.916631762699</v>
      </c>
      <c r="AB15" s="12">
        <v>-22199.916631762699</v>
      </c>
      <c r="AC15" s="12">
        <v>-22199.916631762699</v>
      </c>
      <c r="AD15" s="12">
        <v>-22199.916631762699</v>
      </c>
      <c r="AE15" s="12">
        <v>-22199.916631762699</v>
      </c>
      <c r="AF15" s="12">
        <v>-22199.916631762699</v>
      </c>
      <c r="AG15" s="12">
        <v>-266398.99958115199</v>
      </c>
      <c r="AH15" s="12">
        <v>-22199.916631762699</v>
      </c>
      <c r="AI15" s="12">
        <v>-22199.916631762699</v>
      </c>
      <c r="AJ15" s="12">
        <v>-22199.916631762699</v>
      </c>
      <c r="AK15" s="12">
        <v>-22199.916631762699</v>
      </c>
      <c r="AL15" s="12">
        <v>-22199.916631762699</v>
      </c>
      <c r="AM15" s="12">
        <v>-22199.916631762699</v>
      </c>
      <c r="AN15" s="12">
        <v>-22199.916631762699</v>
      </c>
      <c r="AO15" s="12">
        <v>-22199.916631762699</v>
      </c>
      <c r="AP15" s="12">
        <v>-22199.916631762699</v>
      </c>
      <c r="AQ15" s="12">
        <v>-22199.916631762699</v>
      </c>
      <c r="AR15" s="12">
        <v>-22199.916631762699</v>
      </c>
      <c r="AS15" s="12">
        <v>-22199.916631762699</v>
      </c>
      <c r="AT15" s="12">
        <v>-266398.99958115199</v>
      </c>
      <c r="AU15" s="12">
        <v>-22199.916631762699</v>
      </c>
      <c r="AV15" s="12">
        <v>-22199.916631762699</v>
      </c>
      <c r="AW15" s="12">
        <v>-22199.916631762699</v>
      </c>
      <c r="AX15" s="12">
        <v>-22199.916631762699</v>
      </c>
      <c r="AY15" s="12">
        <v>-22199.916631762699</v>
      </c>
      <c r="AZ15" s="12">
        <v>-22199.916631762699</v>
      </c>
      <c r="BA15" s="12">
        <v>-22199.916631762699</v>
      </c>
      <c r="BB15" s="12">
        <v>-22199.916631762699</v>
      </c>
      <c r="BC15" s="12">
        <v>-22199.916631762699</v>
      </c>
      <c r="BD15" s="12">
        <v>-22199.916631762699</v>
      </c>
      <c r="BE15" s="12">
        <v>-22199.916631762699</v>
      </c>
      <c r="BF15" s="12">
        <v>-22199.916631762699</v>
      </c>
      <c r="BG15" s="12">
        <v>-266398.99958115199</v>
      </c>
      <c r="BH15" s="12">
        <v>-22199.916631762699</v>
      </c>
      <c r="BI15" s="12">
        <v>-22199.916631762699</v>
      </c>
      <c r="BJ15" s="12">
        <v>-22199.916631762699</v>
      </c>
      <c r="BK15" s="12">
        <v>-22199.916631762699</v>
      </c>
      <c r="BL15" s="12">
        <v>-22199.916631762699</v>
      </c>
      <c r="BM15" s="12">
        <v>-22199.916631762699</v>
      </c>
      <c r="BN15" s="12">
        <v>-22199.916631762699</v>
      </c>
      <c r="BO15" s="12">
        <v>-22199.916631762699</v>
      </c>
      <c r="BP15" s="12">
        <v>-22199.916631762699</v>
      </c>
      <c r="BQ15" s="12">
        <v>-22199.916631762699</v>
      </c>
      <c r="BR15" s="12">
        <v>-22199.916631762699</v>
      </c>
      <c r="BS15" s="12">
        <v>-22199.916631762699</v>
      </c>
      <c r="BT15" s="12">
        <v>-266398.99958115199</v>
      </c>
      <c r="BU15" s="12">
        <v>-22199.916631762699</v>
      </c>
      <c r="BV15" s="12">
        <v>-22199.916631762699</v>
      </c>
      <c r="BW15" s="12">
        <v>-22199.916631762699</v>
      </c>
      <c r="BX15" s="12">
        <v>-22199.916631762699</v>
      </c>
      <c r="BY15" s="12">
        <v>-22199.916631762699</v>
      </c>
      <c r="BZ15" s="12">
        <v>-22199.916631762699</v>
      </c>
      <c r="CA15" s="12">
        <v>-22199.916631762699</v>
      </c>
      <c r="CB15" s="12">
        <v>-22199.916631762699</v>
      </c>
      <c r="CC15" s="12">
        <v>-22199.916631762699</v>
      </c>
      <c r="CD15" s="12">
        <v>-22199.916631762699</v>
      </c>
      <c r="CE15" s="12">
        <v>-22199.916631762699</v>
      </c>
      <c r="CF15" s="12">
        <v>-22199.916631762699</v>
      </c>
      <c r="CG15" s="12">
        <v>-266398.99958115199</v>
      </c>
    </row>
    <row r="16" spans="1:85" s="87" customFormat="1" hidden="1" outlineLevel="1" x14ac:dyDescent="0.25">
      <c r="B16" s="11" t="s">
        <v>88</v>
      </c>
      <c r="C16" s="12"/>
      <c r="D16" s="12"/>
      <c r="E16" s="12"/>
      <c r="F16" s="12"/>
      <c r="G16" s="12"/>
      <c r="H16" s="12">
        <v>-81477.161606517795</v>
      </c>
      <c r="I16" s="12">
        <v>-82085.2148938514</v>
      </c>
      <c r="J16" s="12">
        <v>-82254.382235518395</v>
      </c>
      <c r="K16" s="12">
        <v>-82834.086860851094</v>
      </c>
      <c r="L16" s="12">
        <v>-82797.556886684702</v>
      </c>
      <c r="M16" s="12">
        <v>-83807.685284185005</v>
      </c>
      <c r="N16" s="12">
        <v>-77539.748729240804</v>
      </c>
      <c r="O16" s="12">
        <v>-81827.976642406997</v>
      </c>
      <c r="P16" s="12">
        <v>-81827.976642406997</v>
      </c>
      <c r="Q16" s="12">
        <v>-81827.976642406997</v>
      </c>
      <c r="R16" s="12">
        <v>-81827.976642406997</v>
      </c>
      <c r="S16" s="12">
        <v>-81827.976642406997</v>
      </c>
      <c r="T16" s="12">
        <v>-981935.71970888402</v>
      </c>
      <c r="U16" s="12">
        <v>-81827.976642406997</v>
      </c>
      <c r="V16" s="12">
        <v>-81827.976642406997</v>
      </c>
      <c r="W16" s="12">
        <v>-81827.976642406997</v>
      </c>
      <c r="X16" s="12">
        <v>-81827.976642406997</v>
      </c>
      <c r="Y16" s="12">
        <v>-81827.976642406997</v>
      </c>
      <c r="Z16" s="12">
        <v>-81827.976642406997</v>
      </c>
      <c r="AA16" s="12">
        <v>-81827.976642406997</v>
      </c>
      <c r="AB16" s="12">
        <v>-81827.976642406997</v>
      </c>
      <c r="AC16" s="12">
        <v>-81827.976642406997</v>
      </c>
      <c r="AD16" s="12">
        <v>-81827.976642406997</v>
      </c>
      <c r="AE16" s="12">
        <v>-81827.976642406997</v>
      </c>
      <c r="AF16" s="12">
        <v>-81827.976642406997</v>
      </c>
      <c r="AG16" s="12">
        <v>-981935.71970888297</v>
      </c>
      <c r="AH16" s="12">
        <v>-81827.976642406997</v>
      </c>
      <c r="AI16" s="12">
        <v>-81827.976642406997</v>
      </c>
      <c r="AJ16" s="12">
        <v>-81827.976642406997</v>
      </c>
      <c r="AK16" s="12">
        <v>-81827.976642406997</v>
      </c>
      <c r="AL16" s="12">
        <v>-81827.976642406997</v>
      </c>
      <c r="AM16" s="12">
        <v>-81827.976642406997</v>
      </c>
      <c r="AN16" s="12">
        <v>-81827.976642406997</v>
      </c>
      <c r="AO16" s="12">
        <v>-81827.976642406997</v>
      </c>
      <c r="AP16" s="12">
        <v>-81827.976642406997</v>
      </c>
      <c r="AQ16" s="12">
        <v>-81827.976642406997</v>
      </c>
      <c r="AR16" s="12">
        <v>-81827.976642406997</v>
      </c>
      <c r="AS16" s="12">
        <v>-81827.976642406997</v>
      </c>
      <c r="AT16" s="12">
        <v>-981935.71970888297</v>
      </c>
      <c r="AU16" s="12">
        <v>-81827.976642406997</v>
      </c>
      <c r="AV16" s="12">
        <v>-81827.976642406997</v>
      </c>
      <c r="AW16" s="12">
        <v>-81827.976642406997</v>
      </c>
      <c r="AX16" s="12">
        <v>-81827.976642406997</v>
      </c>
      <c r="AY16" s="12">
        <v>-81827.976642406997</v>
      </c>
      <c r="AZ16" s="12">
        <v>-81827.976642406997</v>
      </c>
      <c r="BA16" s="12">
        <v>-81827.976642406997</v>
      </c>
      <c r="BB16" s="12">
        <v>-81827.976642406997</v>
      </c>
      <c r="BC16" s="12">
        <v>-81827.976642406997</v>
      </c>
      <c r="BD16" s="12">
        <v>-81827.976642406997</v>
      </c>
      <c r="BE16" s="12">
        <v>-81827.976642406997</v>
      </c>
      <c r="BF16" s="12">
        <v>-81827.976642406997</v>
      </c>
      <c r="BG16" s="12">
        <v>-981935.71970888297</v>
      </c>
      <c r="BH16" s="12">
        <v>-81827.976642406997</v>
      </c>
      <c r="BI16" s="12">
        <v>-81827.976642406997</v>
      </c>
      <c r="BJ16" s="12">
        <v>-81827.976642406997</v>
      </c>
      <c r="BK16" s="12">
        <v>-81827.976642406997</v>
      </c>
      <c r="BL16" s="12">
        <v>-81827.976642406997</v>
      </c>
      <c r="BM16" s="12">
        <v>-81827.976642406997</v>
      </c>
      <c r="BN16" s="12">
        <v>-81827.976642406997</v>
      </c>
      <c r="BO16" s="12">
        <v>-81827.976642406997</v>
      </c>
      <c r="BP16" s="12">
        <v>-81827.976642406997</v>
      </c>
      <c r="BQ16" s="12">
        <v>-81827.976642406997</v>
      </c>
      <c r="BR16" s="12">
        <v>-81827.976642406997</v>
      </c>
      <c r="BS16" s="12">
        <v>-81827.976642406997</v>
      </c>
      <c r="BT16" s="12">
        <v>-981935.71970888297</v>
      </c>
      <c r="BU16" s="12">
        <v>-81827.976642406997</v>
      </c>
      <c r="BV16" s="12">
        <v>-81827.976642406997</v>
      </c>
      <c r="BW16" s="12">
        <v>-81827.976642406997</v>
      </c>
      <c r="BX16" s="12">
        <v>-81827.976642406997</v>
      </c>
      <c r="BY16" s="12">
        <v>-81827.976642406997</v>
      </c>
      <c r="BZ16" s="12">
        <v>-81827.976642406997</v>
      </c>
      <c r="CA16" s="12">
        <v>-81827.976642406997</v>
      </c>
      <c r="CB16" s="12">
        <v>-81827.976642406997</v>
      </c>
      <c r="CC16" s="12">
        <v>-81827.976642406997</v>
      </c>
      <c r="CD16" s="12">
        <v>-81827.976642406997</v>
      </c>
      <c r="CE16" s="12">
        <v>-81827.976642406997</v>
      </c>
      <c r="CF16" s="12">
        <v>-81827.976642406997</v>
      </c>
      <c r="CG16" s="12">
        <v>-981935.71970888297</v>
      </c>
    </row>
    <row r="17" spans="1:85" s="87" customFormat="1" hidden="1" outlineLevel="1" x14ac:dyDescent="0.25">
      <c r="B17" s="97" t="s">
        <v>89</v>
      </c>
      <c r="C17" s="82"/>
      <c r="D17" s="82"/>
      <c r="E17" s="82"/>
      <c r="F17" s="82"/>
      <c r="G17" s="82"/>
      <c r="H17" s="82">
        <v>26026.621723410299</v>
      </c>
      <c r="I17" s="82">
        <v>45111.864799243704</v>
      </c>
      <c r="J17" s="82">
        <v>58551.583566743699</v>
      </c>
      <c r="K17" s="82">
        <v>70926.364320077002</v>
      </c>
      <c r="L17" s="82">
        <v>88023.940903410403</v>
      </c>
      <c r="M17" s="82">
        <v>103575.26077257701</v>
      </c>
      <c r="N17" s="82">
        <v>128438.130525521</v>
      </c>
      <c r="O17" s="82">
        <v>152544.19490535499</v>
      </c>
      <c r="P17" s="82">
        <v>173023.37539068799</v>
      </c>
      <c r="Q17" s="82">
        <v>199659.848713688</v>
      </c>
      <c r="R17" s="82">
        <v>233057.20218268799</v>
      </c>
      <c r="S17" s="82">
        <v>253852.37639518801</v>
      </c>
      <c r="T17" s="82">
        <v>1532790.7641985901</v>
      </c>
      <c r="U17" s="82">
        <v>241403.38240083001</v>
      </c>
      <c r="V17" s="82">
        <v>269138.35789769399</v>
      </c>
      <c r="W17" s="82">
        <v>298835.06712828297</v>
      </c>
      <c r="X17" s="82">
        <v>328697.57396033098</v>
      </c>
      <c r="Y17" s="82">
        <v>358816.41003670299</v>
      </c>
      <c r="Z17" s="82">
        <v>389141.78492600302</v>
      </c>
      <c r="AA17" s="82">
        <v>419084.593936441</v>
      </c>
      <c r="AB17" s="82">
        <v>449596.25860960199</v>
      </c>
      <c r="AC17" s="82">
        <v>480092.21497944102</v>
      </c>
      <c r="AD17" s="82">
        <v>510811.99275122001</v>
      </c>
      <c r="AE17" s="82">
        <v>541185.44658349396</v>
      </c>
      <c r="AF17" s="82">
        <v>571390.33121123095</v>
      </c>
      <c r="AG17" s="82">
        <v>4858193.4144212697</v>
      </c>
      <c r="AH17" s="82">
        <v>601246.83851100004</v>
      </c>
      <c r="AI17" s="82">
        <v>631254.57251336798</v>
      </c>
      <c r="AJ17" s="82">
        <v>662670.55598227901</v>
      </c>
      <c r="AK17" s="82">
        <v>694637.90429723496</v>
      </c>
      <c r="AL17" s="82">
        <v>727038.25955078995</v>
      </c>
      <c r="AM17" s="82">
        <v>759541.18528456299</v>
      </c>
      <c r="AN17" s="82">
        <v>791959.05430584599</v>
      </c>
      <c r="AO17" s="82">
        <v>824549.07191396796</v>
      </c>
      <c r="AP17" s="82">
        <v>856805.71004093695</v>
      </c>
      <c r="AQ17" s="82">
        <v>889832.85122986196</v>
      </c>
      <c r="AR17" s="82">
        <v>922897.392146328</v>
      </c>
      <c r="AS17" s="82">
        <v>956011.71391296003</v>
      </c>
      <c r="AT17" s="82">
        <v>9318445.1096891295</v>
      </c>
      <c r="AU17" s="82">
        <v>988633.92835010099</v>
      </c>
      <c r="AV17" s="82">
        <v>1016688.3385639701</v>
      </c>
      <c r="AW17" s="82">
        <v>1049925.8650747701</v>
      </c>
      <c r="AX17" s="82">
        <v>1092786.6351584899</v>
      </c>
      <c r="AY17" s="82">
        <v>1123721.17725182</v>
      </c>
      <c r="AZ17" s="82">
        <v>1154780.67537589</v>
      </c>
      <c r="BA17" s="82">
        <v>1184405.0474481799</v>
      </c>
      <c r="BB17" s="82">
        <v>1221945.9485495801</v>
      </c>
      <c r="BC17" s="82">
        <v>1260538.1715029599</v>
      </c>
      <c r="BD17" s="82">
        <v>1294607.7611849101</v>
      </c>
      <c r="BE17" s="82">
        <v>1332486.4890761999</v>
      </c>
      <c r="BF17" s="82">
        <v>1372491.3660992801</v>
      </c>
      <c r="BG17" s="82">
        <v>14093011.4036362</v>
      </c>
      <c r="BH17" s="82">
        <v>1416971.5758933399</v>
      </c>
      <c r="BI17" s="82">
        <v>1445297.2564075801</v>
      </c>
      <c r="BJ17" s="82">
        <v>1478858.8348890899</v>
      </c>
      <c r="BK17" s="82">
        <v>1522141.6541407499</v>
      </c>
      <c r="BL17" s="82">
        <v>1553376.79602711</v>
      </c>
      <c r="BM17" s="82">
        <v>1584738.1664196199</v>
      </c>
      <c r="BN17" s="82">
        <v>1614649.7963188</v>
      </c>
      <c r="BO17" s="82">
        <v>1652558.5723125001</v>
      </c>
      <c r="BP17" s="82">
        <v>1691529.3761736699</v>
      </c>
      <c r="BQ17" s="82">
        <v>1725931.4910462101</v>
      </c>
      <c r="BR17" s="82">
        <v>1764181.5340501701</v>
      </c>
      <c r="BS17" s="82">
        <v>1804579.37758174</v>
      </c>
      <c r="BT17" s="82">
        <v>19254814.431260601</v>
      </c>
      <c r="BU17" s="82">
        <v>1849498.1277693501</v>
      </c>
      <c r="BV17" s="82">
        <v>1877329.0007660401</v>
      </c>
      <c r="BW17" s="82">
        <v>1910574.9890995</v>
      </c>
      <c r="BX17" s="82">
        <v>1953874.9625021899</v>
      </c>
      <c r="BY17" s="82">
        <v>1984714.8836118099</v>
      </c>
      <c r="BZ17" s="82">
        <v>2015685.3538505</v>
      </c>
      <c r="CA17" s="82">
        <v>2045156.46103269</v>
      </c>
      <c r="CB17" s="82">
        <v>2082898.4452903301</v>
      </c>
      <c r="CC17" s="82">
        <v>2121738.8091247301</v>
      </c>
      <c r="CD17" s="82">
        <v>2155854.1042190599</v>
      </c>
      <c r="CE17" s="82">
        <v>2193949.0365732298</v>
      </c>
      <c r="CF17" s="82">
        <v>2234265.2856242098</v>
      </c>
      <c r="CG17" s="82">
        <v>24425539.4594636</v>
      </c>
    </row>
    <row r="18" spans="1:85" s="88" customFormat="1" hidden="1" outlineLevel="1" x14ac:dyDescent="0.25">
      <c r="B18" s="13" t="s">
        <v>90</v>
      </c>
      <c r="C18" s="14"/>
      <c r="D18" s="14"/>
      <c r="E18" s="14"/>
      <c r="F18" s="14"/>
      <c r="G18" s="14"/>
      <c r="H18" s="14">
        <v>0.71994000000000002</v>
      </c>
      <c r="I18" s="14">
        <v>0.71994000000000002</v>
      </c>
      <c r="J18" s="14">
        <v>0.71994000000000002</v>
      </c>
      <c r="K18" s="14">
        <v>0.71994000000000002</v>
      </c>
      <c r="L18" s="14">
        <v>0.71994000000000002</v>
      </c>
      <c r="M18" s="14">
        <v>0.71994000000000002</v>
      </c>
      <c r="N18" s="14">
        <v>0.71994000000000002</v>
      </c>
      <c r="O18" s="14">
        <v>0.71994000000000002</v>
      </c>
      <c r="P18" s="14">
        <v>0.71994000000000002</v>
      </c>
      <c r="Q18" s="14">
        <v>0.71994000000000002</v>
      </c>
      <c r="R18" s="14">
        <v>0.71994000000000002</v>
      </c>
      <c r="S18" s="14">
        <v>0.71994000000000002</v>
      </c>
      <c r="T18" s="14">
        <v>0.71994000000000002</v>
      </c>
      <c r="U18" s="14">
        <v>0.72041999999999995</v>
      </c>
      <c r="V18" s="14">
        <v>0.72041999999999995</v>
      </c>
      <c r="W18" s="14">
        <v>0.72041999999999995</v>
      </c>
      <c r="X18" s="14">
        <v>0.72041999999999995</v>
      </c>
      <c r="Y18" s="14">
        <v>0.72041999999999995</v>
      </c>
      <c r="Z18" s="14">
        <v>0.72041999999999995</v>
      </c>
      <c r="AA18" s="14">
        <v>0.72041999999999995</v>
      </c>
      <c r="AB18" s="14">
        <v>0.72041999999999995</v>
      </c>
      <c r="AC18" s="14">
        <v>0.72041999999999995</v>
      </c>
      <c r="AD18" s="14">
        <v>0.72041999999999995</v>
      </c>
      <c r="AE18" s="14">
        <v>0.72041999999999995</v>
      </c>
      <c r="AF18" s="14">
        <v>0.72041999999999995</v>
      </c>
      <c r="AG18" s="14">
        <v>0.72041999999999995</v>
      </c>
      <c r="AH18" s="14">
        <v>0.72041999999999995</v>
      </c>
      <c r="AI18" s="14">
        <v>0.72041999999999995</v>
      </c>
      <c r="AJ18" s="14">
        <v>0.72041999999999995</v>
      </c>
      <c r="AK18" s="14">
        <v>0.72041999999999995</v>
      </c>
      <c r="AL18" s="14">
        <v>0.72041999999999995</v>
      </c>
      <c r="AM18" s="14">
        <v>0.72041999999999995</v>
      </c>
      <c r="AN18" s="14">
        <v>0.72041999999999995</v>
      </c>
      <c r="AO18" s="14">
        <v>0.72041999999999995</v>
      </c>
      <c r="AP18" s="14">
        <v>0.72041999999999995</v>
      </c>
      <c r="AQ18" s="14">
        <v>0.72041999999999995</v>
      </c>
      <c r="AR18" s="14">
        <v>0.72041999999999995</v>
      </c>
      <c r="AS18" s="14">
        <v>0.72041999999999995</v>
      </c>
      <c r="AT18" s="14">
        <v>0.72041999999999995</v>
      </c>
      <c r="AU18" s="14">
        <v>0.70896999999999999</v>
      </c>
      <c r="AV18" s="14">
        <v>0.70896999999999999</v>
      </c>
      <c r="AW18" s="14">
        <v>0.70896999999999999</v>
      </c>
      <c r="AX18" s="14">
        <v>0.70896999999999999</v>
      </c>
      <c r="AY18" s="14">
        <v>0.70896999999999999</v>
      </c>
      <c r="AZ18" s="14">
        <v>0.70896999999999999</v>
      </c>
      <c r="BA18" s="14">
        <v>0.70896999999999999</v>
      </c>
      <c r="BB18" s="14">
        <v>0.70896999999999999</v>
      </c>
      <c r="BC18" s="14">
        <v>0.70896999999999999</v>
      </c>
      <c r="BD18" s="14">
        <v>0.70896999999999999</v>
      </c>
      <c r="BE18" s="14">
        <v>0.70896999999999999</v>
      </c>
      <c r="BF18" s="14">
        <v>0.70896999999999999</v>
      </c>
      <c r="BG18" s="14">
        <v>0.70896999999999999</v>
      </c>
      <c r="BH18" s="14">
        <v>0.70822999999999903</v>
      </c>
      <c r="BI18" s="14">
        <v>0.70822999999999903</v>
      </c>
      <c r="BJ18" s="14">
        <v>0.70822999999999903</v>
      </c>
      <c r="BK18" s="14">
        <v>0.70822999999999903</v>
      </c>
      <c r="BL18" s="14">
        <v>0.70822999999999903</v>
      </c>
      <c r="BM18" s="14">
        <v>0.70822999999999903</v>
      </c>
      <c r="BN18" s="14">
        <v>0.70822999999999903</v>
      </c>
      <c r="BO18" s="14">
        <v>0.70822999999999903</v>
      </c>
      <c r="BP18" s="14">
        <v>0.70822999999999903</v>
      </c>
      <c r="BQ18" s="14">
        <v>0.70822999999999903</v>
      </c>
      <c r="BR18" s="14">
        <v>0.70822999999999903</v>
      </c>
      <c r="BS18" s="14">
        <v>0.70822999999999903</v>
      </c>
      <c r="BT18" s="14">
        <v>0.70822999999999903</v>
      </c>
      <c r="BU18" s="14">
        <v>0.70787999999999995</v>
      </c>
      <c r="BV18" s="14">
        <v>0.70787999999999995</v>
      </c>
      <c r="BW18" s="14">
        <v>0.70787999999999995</v>
      </c>
      <c r="BX18" s="14">
        <v>0.70787999999999995</v>
      </c>
      <c r="BY18" s="14">
        <v>0.70787999999999995</v>
      </c>
      <c r="BZ18" s="14">
        <v>0.70787999999999995</v>
      </c>
      <c r="CA18" s="14">
        <v>0.70787999999999995</v>
      </c>
      <c r="CB18" s="14">
        <v>0.70787999999999995</v>
      </c>
      <c r="CC18" s="14">
        <v>0.70787999999999995</v>
      </c>
      <c r="CD18" s="14">
        <v>0.70787999999999995</v>
      </c>
      <c r="CE18" s="14">
        <v>0.70787999999999995</v>
      </c>
      <c r="CF18" s="14">
        <v>0.70787999999999995</v>
      </c>
      <c r="CG18" s="14">
        <v>0.70787999999999995</v>
      </c>
    </row>
    <row r="19" spans="1:85" s="87" customFormat="1" hidden="1" outlineLevel="1" x14ac:dyDescent="0.25">
      <c r="B19" s="5" t="s">
        <v>91</v>
      </c>
      <c r="C19" s="6"/>
      <c r="D19" s="6"/>
      <c r="E19" s="6"/>
      <c r="F19" s="6"/>
      <c r="G19" s="6"/>
      <c r="H19" s="6">
        <v>18737.606043552001</v>
      </c>
      <c r="I19" s="6">
        <v>32477.835943567501</v>
      </c>
      <c r="J19" s="6">
        <v>42153.627073041403</v>
      </c>
      <c r="K19" s="6">
        <v>51062.726728596201</v>
      </c>
      <c r="L19" s="6">
        <v>63371.956014001298</v>
      </c>
      <c r="M19" s="6">
        <v>74567.973240609106</v>
      </c>
      <c r="N19" s="6">
        <v>92467.747690543794</v>
      </c>
      <c r="O19" s="6">
        <v>109822.667680161</v>
      </c>
      <c r="P19" s="6">
        <v>124566.448878771</v>
      </c>
      <c r="Q19" s="6">
        <v>143743.111482932</v>
      </c>
      <c r="R19" s="6">
        <v>167787.20213940399</v>
      </c>
      <c r="S19" s="6">
        <v>182758.479861951</v>
      </c>
      <c r="T19" s="6">
        <v>1103517.38277713</v>
      </c>
      <c r="U19" s="6">
        <v>173911.82474920599</v>
      </c>
      <c r="V19" s="6">
        <v>193892.65579665601</v>
      </c>
      <c r="W19" s="6">
        <v>215286.75906055799</v>
      </c>
      <c r="X19" s="6">
        <v>236800.30623250199</v>
      </c>
      <c r="Y19" s="6">
        <v>258498.51811864201</v>
      </c>
      <c r="Z19" s="6">
        <v>280345.52469639102</v>
      </c>
      <c r="AA19" s="6">
        <v>301916.92316369002</v>
      </c>
      <c r="AB19" s="6">
        <v>323898.13662752899</v>
      </c>
      <c r="AC19" s="6">
        <v>345868.03351548797</v>
      </c>
      <c r="AD19" s="6">
        <v>367999.17581783398</v>
      </c>
      <c r="AE19" s="6">
        <v>389880.81942768098</v>
      </c>
      <c r="AF19" s="6">
        <v>411641.02241119498</v>
      </c>
      <c r="AG19" s="6">
        <v>3499939.69961737</v>
      </c>
      <c r="AH19" s="6">
        <v>433150.24740009499</v>
      </c>
      <c r="AI19" s="6">
        <v>454768.41913008102</v>
      </c>
      <c r="AJ19" s="6">
        <v>477401.12194075302</v>
      </c>
      <c r="AK19" s="6">
        <v>500431.03901381401</v>
      </c>
      <c r="AL19" s="6">
        <v>523772.90294558002</v>
      </c>
      <c r="AM19" s="6">
        <v>547188.66070270503</v>
      </c>
      <c r="AN19" s="6">
        <v>570543.14190301695</v>
      </c>
      <c r="AO19" s="6">
        <v>594021.64238825999</v>
      </c>
      <c r="AP19" s="6">
        <v>617259.96962769097</v>
      </c>
      <c r="AQ19" s="6">
        <v>641053.38268301694</v>
      </c>
      <c r="AR19" s="6">
        <v>664873.73925005703</v>
      </c>
      <c r="AS19" s="6">
        <v>688729.95893717394</v>
      </c>
      <c r="AT19" s="6">
        <v>6713194.2259222502</v>
      </c>
      <c r="AU19" s="6">
        <v>700911.79618237098</v>
      </c>
      <c r="AV19" s="6">
        <v>720801.53139170399</v>
      </c>
      <c r="AW19" s="6">
        <v>744365.94056206103</v>
      </c>
      <c r="AX19" s="6">
        <v>774752.94072832097</v>
      </c>
      <c r="AY19" s="6">
        <v>796684.60303622705</v>
      </c>
      <c r="AZ19" s="6">
        <v>818704.85542124696</v>
      </c>
      <c r="BA19" s="6">
        <v>839707.64648933802</v>
      </c>
      <c r="BB19" s="6">
        <v>866323.01914319699</v>
      </c>
      <c r="BC19" s="6">
        <v>893683.74745045602</v>
      </c>
      <c r="BD19" s="6">
        <v>917838.06444726698</v>
      </c>
      <c r="BE19" s="6">
        <v>944692.94616035605</v>
      </c>
      <c r="BF19" s="6">
        <v>973055.203823413</v>
      </c>
      <c r="BG19" s="6">
        <v>9991522.2948359605</v>
      </c>
      <c r="BH19" s="6">
        <v>1003541.77919494</v>
      </c>
      <c r="BI19" s="6">
        <v>1023602.87590554</v>
      </c>
      <c r="BJ19" s="6">
        <v>1047372.1926335</v>
      </c>
      <c r="BK19" s="6">
        <v>1078026.3837121001</v>
      </c>
      <c r="BL19" s="6">
        <v>1100148.0482502801</v>
      </c>
      <c r="BM19" s="6">
        <v>1122359.1116033699</v>
      </c>
      <c r="BN19" s="6">
        <v>1143543.4252468599</v>
      </c>
      <c r="BO19" s="6">
        <v>1170391.5576688801</v>
      </c>
      <c r="BP19" s="6">
        <v>1197991.8500874799</v>
      </c>
      <c r="BQ19" s="6">
        <v>1222356.45990366</v>
      </c>
      <c r="BR19" s="6">
        <v>1249446.28786035</v>
      </c>
      <c r="BS19" s="6">
        <v>1278057.25258472</v>
      </c>
      <c r="BT19" s="6">
        <v>13636837.2246517</v>
      </c>
      <c r="BU19" s="6">
        <v>1309222.73468537</v>
      </c>
      <c r="BV19" s="6">
        <v>1328923.65306226</v>
      </c>
      <c r="BW19" s="6">
        <v>1352457.8232837501</v>
      </c>
      <c r="BX19" s="6">
        <v>1383109.00845605</v>
      </c>
      <c r="BY19" s="6">
        <v>1404939.9718111199</v>
      </c>
      <c r="BZ19" s="6">
        <v>1426863.3482836899</v>
      </c>
      <c r="CA19" s="6">
        <v>1447725.35563582</v>
      </c>
      <c r="CB19" s="6">
        <v>1474442.1514521199</v>
      </c>
      <c r="CC19" s="6">
        <v>1501936.46820321</v>
      </c>
      <c r="CD19" s="6">
        <v>1526086.0032945899</v>
      </c>
      <c r="CE19" s="6">
        <v>1553052.64400946</v>
      </c>
      <c r="CF19" s="6">
        <v>1581591.71038766</v>
      </c>
      <c r="CG19" s="6">
        <v>17290350.872565102</v>
      </c>
    </row>
    <row r="20" spans="1:85" s="87" customFormat="1" hidden="1" outlineLevel="1" x14ac:dyDescent="0.25">
      <c r="B20" s="98" t="s">
        <v>92</v>
      </c>
      <c r="H20" s="87">
        <v>46710.106694301699</v>
      </c>
      <c r="I20" s="87">
        <v>94232.522695733802</v>
      </c>
      <c r="J20" s="87">
        <v>129854.26796762399</v>
      </c>
      <c r="K20" s="87">
        <v>143808.14904867901</v>
      </c>
      <c r="L20" s="87">
        <v>166406.07885641701</v>
      </c>
      <c r="M20" s="87">
        <v>189129.39404860901</v>
      </c>
      <c r="N20" s="87">
        <v>224911.042537709</v>
      </c>
      <c r="O20" s="87">
        <v>256205.44585882701</v>
      </c>
      <c r="P20" s="87">
        <v>286092.96357093798</v>
      </c>
      <c r="Q20" s="87">
        <v>318001.90526743198</v>
      </c>
      <c r="R20" s="87">
        <v>361447.88509482</v>
      </c>
      <c r="S20" s="87">
        <v>387227.31657220097</v>
      </c>
      <c r="T20" s="87">
        <v>2604027.0782132898</v>
      </c>
      <c r="U20" s="87">
        <v>358998.35406364198</v>
      </c>
      <c r="V20" s="87">
        <v>484537.81444861798</v>
      </c>
      <c r="W20" s="87">
        <v>533228.09194921597</v>
      </c>
      <c r="X20" s="87">
        <v>568497.90706691297</v>
      </c>
      <c r="Y20" s="87">
        <v>607603.40142497304</v>
      </c>
      <c r="Z20" s="87">
        <v>650633.376032789</v>
      </c>
      <c r="AA20" s="87">
        <v>693958.95486260694</v>
      </c>
      <c r="AB20" s="87">
        <v>739258.52311420604</v>
      </c>
      <c r="AC20" s="87">
        <v>785815.36838718597</v>
      </c>
      <c r="AD20" s="87">
        <v>831872.27529172297</v>
      </c>
      <c r="AE20" s="87">
        <v>877172.82322951499</v>
      </c>
      <c r="AF20" s="87">
        <v>911785.34769319196</v>
      </c>
      <c r="AG20" s="87">
        <v>8043362.2375645796</v>
      </c>
      <c r="AH20" s="87">
        <v>1433983.7680847801</v>
      </c>
      <c r="AI20" s="87">
        <v>1457193.1244620599</v>
      </c>
      <c r="AJ20" s="87">
        <v>1482037.90256153</v>
      </c>
      <c r="AK20" s="87">
        <v>1519449.84439439</v>
      </c>
      <c r="AL20" s="87">
        <v>1557848.6846521799</v>
      </c>
      <c r="AM20" s="87">
        <v>1596690.5848713301</v>
      </c>
      <c r="AN20" s="87">
        <v>1635395.43237652</v>
      </c>
      <c r="AO20" s="87">
        <v>1674983.0575059601</v>
      </c>
      <c r="AP20" s="87">
        <v>1714255.42926981</v>
      </c>
      <c r="AQ20" s="87">
        <v>1753469.76866787</v>
      </c>
      <c r="AR20" s="87">
        <v>1792332.40119383</v>
      </c>
      <c r="AS20" s="87">
        <v>1821549.0213792601</v>
      </c>
      <c r="AT20" s="87">
        <v>19439189.019419499</v>
      </c>
      <c r="AU20" s="87">
        <v>2832987.6276111901</v>
      </c>
      <c r="AV20" s="87">
        <v>2857009.1963899699</v>
      </c>
      <c r="AW20" s="87">
        <v>2884585.2275628299</v>
      </c>
      <c r="AX20" s="87">
        <v>2932432.1534347399</v>
      </c>
      <c r="AY20" s="87">
        <v>2971853.2906709001</v>
      </c>
      <c r="AZ20" s="87">
        <v>3011491.48440522</v>
      </c>
      <c r="BA20" s="87">
        <v>3050086.2869627201</v>
      </c>
      <c r="BB20" s="87">
        <v>3094397.6121156202</v>
      </c>
      <c r="BC20" s="87">
        <v>3139576.8893356798</v>
      </c>
      <c r="BD20" s="87">
        <v>3439683.2312615602</v>
      </c>
      <c r="BE20" s="87">
        <v>3483938.6243124502</v>
      </c>
      <c r="BF20" s="87">
        <v>3520189.6737425202</v>
      </c>
      <c r="BG20" s="87">
        <v>37218231.297805399</v>
      </c>
      <c r="BH20" s="87">
        <v>5186053.7133410601</v>
      </c>
      <c r="BI20" s="87">
        <v>5210225.9072506502</v>
      </c>
      <c r="BJ20" s="87">
        <v>5237987.0218678303</v>
      </c>
      <c r="BK20" s="87">
        <v>5285605.7614718303</v>
      </c>
      <c r="BL20" s="87">
        <v>5324720.3000970799</v>
      </c>
      <c r="BM20" s="87">
        <v>5364051.1268781302</v>
      </c>
      <c r="BN20" s="87">
        <v>5402321.6015053699</v>
      </c>
      <c r="BO20" s="87">
        <v>5446365.0347568505</v>
      </c>
      <c r="BP20" s="87">
        <v>5491287.1622257195</v>
      </c>
      <c r="BQ20" s="87">
        <v>5532829.3340299102</v>
      </c>
      <c r="BR20" s="87">
        <v>5576837.9303927803</v>
      </c>
      <c r="BS20" s="87">
        <v>5613212.61870394</v>
      </c>
      <c r="BT20" s="87">
        <v>64671497.512521103</v>
      </c>
      <c r="BU20" s="87">
        <v>6119355.70044656</v>
      </c>
      <c r="BV20" s="87">
        <v>6142320.5620133597</v>
      </c>
      <c r="BW20" s="87">
        <v>6169362.3586965604</v>
      </c>
      <c r="BX20" s="87">
        <v>6216451.2030160297</v>
      </c>
      <c r="BY20" s="87">
        <v>6254001.3491316</v>
      </c>
      <c r="BZ20" s="87">
        <v>6291752.0387285901</v>
      </c>
      <c r="CA20" s="87">
        <v>6328356.3957826402</v>
      </c>
      <c r="CB20" s="87">
        <v>6371304.87233443</v>
      </c>
      <c r="CC20" s="87">
        <v>6415146.0351852896</v>
      </c>
      <c r="CD20" s="87">
        <v>6455197.3769500498</v>
      </c>
      <c r="CE20" s="87">
        <v>6498064.7594566699</v>
      </c>
      <c r="CF20" s="87">
        <v>6533765.3196455203</v>
      </c>
      <c r="CG20" s="87">
        <v>75795077.971387297</v>
      </c>
    </row>
    <row r="21" spans="1:85" s="87" customFormat="1" ht="14.4" collapsed="1" x14ac:dyDescent="0.3">
      <c r="A21" s="93" t="s">
        <v>180</v>
      </c>
      <c r="B21" s="5" t="s">
        <v>93</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row>
    <row r="22" spans="1:85" s="87" customFormat="1" hidden="1" outlineLevel="1" x14ac:dyDescent="0.25">
      <c r="B22" s="5" t="s">
        <v>94</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row>
    <row r="23" spans="1:85" s="87" customFormat="1" hidden="1" outlineLevel="1" x14ac:dyDescent="0.25">
      <c r="B23" s="7" t="s">
        <v>95</v>
      </c>
      <c r="C23" s="8"/>
      <c r="D23" s="8"/>
      <c r="E23" s="8"/>
      <c r="F23" s="8"/>
      <c r="G23" s="8"/>
      <c r="H23" s="8">
        <v>0</v>
      </c>
      <c r="I23" s="8">
        <v>0</v>
      </c>
      <c r="J23" s="8">
        <v>0</v>
      </c>
      <c r="K23" s="8">
        <v>0</v>
      </c>
      <c r="L23" s="8">
        <v>0</v>
      </c>
      <c r="M23" s="8">
        <v>0</v>
      </c>
      <c r="N23" s="8">
        <v>0</v>
      </c>
      <c r="O23" s="8">
        <v>0</v>
      </c>
      <c r="P23" s="8">
        <v>0</v>
      </c>
      <c r="Q23" s="8">
        <v>0</v>
      </c>
      <c r="R23" s="8">
        <v>0</v>
      </c>
      <c r="S23" s="8">
        <v>0</v>
      </c>
      <c r="T23" s="8">
        <v>0</v>
      </c>
      <c r="U23" s="8">
        <v>30056604.406978801</v>
      </c>
      <c r="V23" s="8">
        <v>38021607.990626</v>
      </c>
      <c r="W23" s="8">
        <v>43007846.711370401</v>
      </c>
      <c r="X23" s="8">
        <v>49721977.288326003</v>
      </c>
      <c r="Y23" s="8">
        <v>57870238.103107996</v>
      </c>
      <c r="Z23" s="8">
        <v>66226208.810857996</v>
      </c>
      <c r="AA23" s="8">
        <v>75165320.433523998</v>
      </c>
      <c r="AB23" s="8">
        <v>84573141.418293998</v>
      </c>
      <c r="AC23" s="8">
        <v>93737058.035345897</v>
      </c>
      <c r="AD23" s="8">
        <v>102708119.853157</v>
      </c>
      <c r="AE23" s="8">
        <v>107762340.325699</v>
      </c>
      <c r="AF23" s="8">
        <v>289104852.93727797</v>
      </c>
      <c r="AG23" s="8">
        <v>289104852.93727797</v>
      </c>
      <c r="AH23" s="8">
        <v>290029166.20692199</v>
      </c>
      <c r="AI23" s="8">
        <v>291178731.796924</v>
      </c>
      <c r="AJ23" s="8">
        <v>296843222.19081002</v>
      </c>
      <c r="AK23" s="8">
        <v>302762159.30602002</v>
      </c>
      <c r="AL23" s="8">
        <v>308817247.847592</v>
      </c>
      <c r="AM23" s="8">
        <v>314842490.844064</v>
      </c>
      <c r="AN23" s="8">
        <v>321147586.37423801</v>
      </c>
      <c r="AO23" s="8">
        <v>327421111.80436403</v>
      </c>
      <c r="AP23" s="8">
        <v>333472219.33905798</v>
      </c>
      <c r="AQ23" s="8">
        <v>339385541.49583602</v>
      </c>
      <c r="AR23" s="8">
        <v>341710750.56928802</v>
      </c>
      <c r="AS23" s="8">
        <v>712178273.04927397</v>
      </c>
      <c r="AT23" s="8">
        <v>712178273.04927397</v>
      </c>
      <c r="AU23" s="8">
        <v>714333570.22331202</v>
      </c>
      <c r="AV23" s="8">
        <v>716444312.29026496</v>
      </c>
      <c r="AW23" s="8">
        <v>723539521.54996204</v>
      </c>
      <c r="AX23" s="8">
        <v>730645682.90695298</v>
      </c>
      <c r="AY23" s="8">
        <v>737799458.94273496</v>
      </c>
      <c r="AZ23" s="8">
        <v>744943624.35856199</v>
      </c>
      <c r="BA23" s="8">
        <v>752126314.37673795</v>
      </c>
      <c r="BB23" s="8">
        <v>759354443.41948402</v>
      </c>
      <c r="BC23" s="8">
        <v>862256931.91701198</v>
      </c>
      <c r="BD23" s="8">
        <v>869330119.88882899</v>
      </c>
      <c r="BE23" s="8">
        <v>872877892.67121601</v>
      </c>
      <c r="BF23" s="8">
        <v>1479636603.68817</v>
      </c>
      <c r="BG23" s="8">
        <v>1479636603.68817</v>
      </c>
      <c r="BH23" s="8">
        <v>1481784215.1524601</v>
      </c>
      <c r="BI23" s="8">
        <v>1483887609.6278501</v>
      </c>
      <c r="BJ23" s="8">
        <v>1490799212.7348299</v>
      </c>
      <c r="BK23" s="8">
        <v>1497721314.4025199</v>
      </c>
      <c r="BL23" s="8">
        <v>1504690446.22142</v>
      </c>
      <c r="BM23" s="8">
        <v>1511647123.66061</v>
      </c>
      <c r="BN23" s="8">
        <v>1518644252.59409</v>
      </c>
      <c r="BO23" s="8">
        <v>1525688280.05739</v>
      </c>
      <c r="BP23" s="8">
        <v>1532678834.28263</v>
      </c>
      <c r="BQ23" s="8">
        <v>1539573469.48738</v>
      </c>
      <c r="BR23" s="8">
        <v>1543074887.11186</v>
      </c>
      <c r="BS23" s="8">
        <v>1718141883.16137</v>
      </c>
      <c r="BT23" s="8">
        <v>1718141883.16137</v>
      </c>
      <c r="BU23" s="8">
        <v>1719836450.63851</v>
      </c>
      <c r="BV23" s="8">
        <v>1721715669.66643</v>
      </c>
      <c r="BW23" s="8">
        <v>1728562407.9460101</v>
      </c>
      <c r="BX23" s="8">
        <v>1734925792.7774999</v>
      </c>
      <c r="BY23" s="8">
        <v>1741331529.1565001</v>
      </c>
      <c r="BZ23" s="8">
        <v>1747679655.3958001</v>
      </c>
      <c r="CA23" s="8">
        <v>1754353228.1136601</v>
      </c>
      <c r="CB23" s="8">
        <v>1761088619.73419</v>
      </c>
      <c r="CC23" s="8">
        <v>1767576750.1673</v>
      </c>
      <c r="CD23" s="8">
        <v>1774133812.4387901</v>
      </c>
      <c r="CE23" s="8">
        <v>1777490463.7275701</v>
      </c>
      <c r="CF23" s="8">
        <v>1781128518.0555699</v>
      </c>
      <c r="CG23" s="8">
        <v>1781128518.0555699</v>
      </c>
    </row>
    <row r="24" spans="1:85" s="87" customFormat="1" hidden="1" outlineLevel="1" x14ac:dyDescent="0.25">
      <c r="B24" s="9" t="s">
        <v>96</v>
      </c>
      <c r="C24" s="10"/>
      <c r="D24" s="10"/>
      <c r="E24" s="10"/>
      <c r="F24" s="10"/>
      <c r="G24" s="10"/>
      <c r="H24" s="10">
        <v>26901246.93</v>
      </c>
      <c r="I24" s="10">
        <v>36954124.539999999</v>
      </c>
      <c r="J24" s="10">
        <v>38994409.549999997</v>
      </c>
      <c r="K24" s="10">
        <v>42932488.619999997</v>
      </c>
      <c r="L24" s="10">
        <v>47291884.009999998</v>
      </c>
      <c r="M24" s="10">
        <v>54133245.829999998</v>
      </c>
      <c r="N24" s="10">
        <v>59315075.329999998</v>
      </c>
      <c r="O24" s="10">
        <v>64821297.119999997</v>
      </c>
      <c r="P24" s="10">
        <v>69240152.75</v>
      </c>
      <c r="Q24" s="10">
        <v>76865420.150000006</v>
      </c>
      <c r="R24" s="10">
        <v>80790927.480000004</v>
      </c>
      <c r="S24" s="10">
        <v>87705350.370000005</v>
      </c>
      <c r="T24" s="10">
        <v>87705350.370000005</v>
      </c>
      <c r="U24" s="10">
        <v>87705350.370000005</v>
      </c>
      <c r="V24" s="10">
        <v>87705350.370000005</v>
      </c>
      <c r="W24" s="10">
        <v>87705350.370000005</v>
      </c>
      <c r="X24" s="10">
        <v>87705350.370000005</v>
      </c>
      <c r="Y24" s="10">
        <v>87705350.370000005</v>
      </c>
      <c r="Z24" s="10">
        <v>87705350.370000005</v>
      </c>
      <c r="AA24" s="10">
        <v>87705350.370000005</v>
      </c>
      <c r="AB24" s="10">
        <v>87705350.370000005</v>
      </c>
      <c r="AC24" s="10">
        <v>87705350.370000005</v>
      </c>
      <c r="AD24" s="10">
        <v>87705350.370000005</v>
      </c>
      <c r="AE24" s="10">
        <v>87705350.370000005</v>
      </c>
      <c r="AF24" s="10">
        <v>87705350.370000005</v>
      </c>
      <c r="AG24" s="10">
        <v>87705350.370000005</v>
      </c>
      <c r="AH24" s="10">
        <v>87705350.370000005</v>
      </c>
      <c r="AI24" s="10">
        <v>87705350.370000005</v>
      </c>
      <c r="AJ24" s="10">
        <v>87705350.370000005</v>
      </c>
      <c r="AK24" s="10">
        <v>87705350.370000005</v>
      </c>
      <c r="AL24" s="10">
        <v>87705350.370000005</v>
      </c>
      <c r="AM24" s="10">
        <v>87705350.370000005</v>
      </c>
      <c r="AN24" s="10">
        <v>87705350.370000005</v>
      </c>
      <c r="AO24" s="10">
        <v>87705350.370000005</v>
      </c>
      <c r="AP24" s="10">
        <v>87705350.370000005</v>
      </c>
      <c r="AQ24" s="10">
        <v>87705350.370000005</v>
      </c>
      <c r="AR24" s="10">
        <v>87705350.370000005</v>
      </c>
      <c r="AS24" s="10">
        <v>87705350.370000005</v>
      </c>
      <c r="AT24" s="10">
        <v>87705350.370000005</v>
      </c>
      <c r="AU24" s="10">
        <v>87705350.370000005</v>
      </c>
      <c r="AV24" s="10">
        <v>87705350.370000005</v>
      </c>
      <c r="AW24" s="10">
        <v>87705350.370000005</v>
      </c>
      <c r="AX24" s="10">
        <v>87705350.370000005</v>
      </c>
      <c r="AY24" s="10">
        <v>87705350.370000005</v>
      </c>
      <c r="AZ24" s="10">
        <v>87705350.370000005</v>
      </c>
      <c r="BA24" s="10">
        <v>87705350.370000005</v>
      </c>
      <c r="BB24" s="10">
        <v>87705350.370000005</v>
      </c>
      <c r="BC24" s="10">
        <v>87705350.370000005</v>
      </c>
      <c r="BD24" s="10">
        <v>87705350.370000005</v>
      </c>
      <c r="BE24" s="10">
        <v>87705350.370000005</v>
      </c>
      <c r="BF24" s="10">
        <v>87705350.370000005</v>
      </c>
      <c r="BG24" s="10">
        <v>87705350.370000005</v>
      </c>
      <c r="BH24" s="10">
        <v>87705350.370000005</v>
      </c>
      <c r="BI24" s="10">
        <v>87705350.370000005</v>
      </c>
      <c r="BJ24" s="10">
        <v>87705350.370000005</v>
      </c>
      <c r="BK24" s="10">
        <v>87705350.370000005</v>
      </c>
      <c r="BL24" s="10">
        <v>87705350.370000005</v>
      </c>
      <c r="BM24" s="10">
        <v>87705350.370000005</v>
      </c>
      <c r="BN24" s="10">
        <v>87705350.370000005</v>
      </c>
      <c r="BO24" s="10">
        <v>87705350.370000005</v>
      </c>
      <c r="BP24" s="10">
        <v>87705350.370000005</v>
      </c>
      <c r="BQ24" s="10">
        <v>87705350.370000005</v>
      </c>
      <c r="BR24" s="10">
        <v>87705350.370000005</v>
      </c>
      <c r="BS24" s="10">
        <v>87705350.370000005</v>
      </c>
      <c r="BT24" s="10">
        <v>87705350.370000005</v>
      </c>
      <c r="BU24" s="10">
        <v>87705350.370000005</v>
      </c>
      <c r="BV24" s="10">
        <v>87705350.370000005</v>
      </c>
      <c r="BW24" s="10">
        <v>87705350.370000005</v>
      </c>
      <c r="BX24" s="10">
        <v>87705350.370000005</v>
      </c>
      <c r="BY24" s="10">
        <v>87705350.370000005</v>
      </c>
      <c r="BZ24" s="10">
        <v>87705350.370000005</v>
      </c>
      <c r="CA24" s="10">
        <v>87705350.370000005</v>
      </c>
      <c r="CB24" s="10">
        <v>87705350.370000005</v>
      </c>
      <c r="CC24" s="10">
        <v>87705350.370000005</v>
      </c>
      <c r="CD24" s="10">
        <v>87705350.370000005</v>
      </c>
      <c r="CE24" s="10">
        <v>87705350.370000005</v>
      </c>
      <c r="CF24" s="10">
        <v>87705350.370000005</v>
      </c>
      <c r="CG24" s="10">
        <v>87705350.370000005</v>
      </c>
    </row>
    <row r="25" spans="1:85" s="87" customFormat="1" hidden="1" outlineLevel="1" x14ac:dyDescent="0.25">
      <c r="B25" s="11" t="s">
        <v>97</v>
      </c>
      <c r="C25" s="12"/>
      <c r="D25" s="12"/>
      <c r="E25" s="12"/>
      <c r="F25" s="12"/>
      <c r="G25" s="12"/>
      <c r="H25" s="12">
        <v>-631411.63324740902</v>
      </c>
      <c r="I25" s="12">
        <v>-631411.63324742601</v>
      </c>
      <c r="J25" s="12">
        <v>-631411.63324741495</v>
      </c>
      <c r="K25" s="12">
        <v>-631411.63324740704</v>
      </c>
      <c r="L25" s="12">
        <v>-631411.63324741996</v>
      </c>
      <c r="M25" s="12">
        <v>-631411.63324741402</v>
      </c>
      <c r="N25" s="12">
        <v>-631411.63324745104</v>
      </c>
      <c r="O25" s="12">
        <v>-631411.63324745104</v>
      </c>
      <c r="P25" s="12">
        <v>-631411.63324745104</v>
      </c>
      <c r="Q25" s="12">
        <v>-631411.63324745104</v>
      </c>
      <c r="R25" s="12">
        <v>-631411.63324745104</v>
      </c>
      <c r="S25" s="12">
        <v>-631411.63324745104</v>
      </c>
      <c r="T25" s="12">
        <v>-631411.63324745104</v>
      </c>
      <c r="U25" s="12">
        <v>-631411.63324745104</v>
      </c>
      <c r="V25" s="12">
        <v>-631411.63324745104</v>
      </c>
      <c r="W25" s="12">
        <v>-631411.63324745104</v>
      </c>
      <c r="X25" s="12">
        <v>-631411.63324745104</v>
      </c>
      <c r="Y25" s="12">
        <v>-631411.63324745104</v>
      </c>
      <c r="Z25" s="12">
        <v>-631411.63324745104</v>
      </c>
      <c r="AA25" s="12">
        <v>-631411.63324745104</v>
      </c>
      <c r="AB25" s="12">
        <v>-631411.63324745104</v>
      </c>
      <c r="AC25" s="12">
        <v>-631411.63324745104</v>
      </c>
      <c r="AD25" s="12">
        <v>-631411.63324745104</v>
      </c>
      <c r="AE25" s="12">
        <v>-631411.63324745104</v>
      </c>
      <c r="AF25" s="12">
        <v>-631411.63324745104</v>
      </c>
      <c r="AG25" s="12">
        <v>-631411.63324745104</v>
      </c>
      <c r="AH25" s="12">
        <v>-631411.63324745104</v>
      </c>
      <c r="AI25" s="12">
        <v>-631411.63324745104</v>
      </c>
      <c r="AJ25" s="12">
        <v>-631411.63324745104</v>
      </c>
      <c r="AK25" s="12">
        <v>-631411.63324745104</v>
      </c>
      <c r="AL25" s="12">
        <v>-631411.63324745104</v>
      </c>
      <c r="AM25" s="12">
        <v>-631411.63324745104</v>
      </c>
      <c r="AN25" s="12">
        <v>-631411.63324745104</v>
      </c>
      <c r="AO25" s="12">
        <v>-631411.63324745104</v>
      </c>
      <c r="AP25" s="12">
        <v>-631411.63324745104</v>
      </c>
      <c r="AQ25" s="12">
        <v>-631411.63324745104</v>
      </c>
      <c r="AR25" s="12">
        <v>-631411.63324745104</v>
      </c>
      <c r="AS25" s="12">
        <v>-631411.63324745104</v>
      </c>
      <c r="AT25" s="12">
        <v>-631411.63324745104</v>
      </c>
      <c r="AU25" s="12">
        <v>-631411.63324745104</v>
      </c>
      <c r="AV25" s="12">
        <v>-631411.63324745104</v>
      </c>
      <c r="AW25" s="12">
        <v>-631411.63324745104</v>
      </c>
      <c r="AX25" s="12">
        <v>-631411.63324745104</v>
      </c>
      <c r="AY25" s="12">
        <v>-631411.63324745104</v>
      </c>
      <c r="AZ25" s="12">
        <v>-631411.63324745104</v>
      </c>
      <c r="BA25" s="12">
        <v>-631411.63324745104</v>
      </c>
      <c r="BB25" s="12">
        <v>-631411.63324745104</v>
      </c>
      <c r="BC25" s="12">
        <v>-631411.63324745104</v>
      </c>
      <c r="BD25" s="12">
        <v>-631411.63324745104</v>
      </c>
      <c r="BE25" s="12">
        <v>-631411.63324745104</v>
      </c>
      <c r="BF25" s="12">
        <v>-631411.63324745104</v>
      </c>
      <c r="BG25" s="12">
        <v>-631411.63324745104</v>
      </c>
      <c r="BH25" s="12">
        <v>-631411.63324745104</v>
      </c>
      <c r="BI25" s="12">
        <v>-631411.63324745104</v>
      </c>
      <c r="BJ25" s="12">
        <v>-631411.63324745104</v>
      </c>
      <c r="BK25" s="12">
        <v>-631411.63324745104</v>
      </c>
      <c r="BL25" s="12">
        <v>-631411.63324745104</v>
      </c>
      <c r="BM25" s="12">
        <v>-631411.63324745104</v>
      </c>
      <c r="BN25" s="12">
        <v>-631411.63324745104</v>
      </c>
      <c r="BO25" s="12">
        <v>-631411.63324745104</v>
      </c>
      <c r="BP25" s="12">
        <v>-631411.63324745104</v>
      </c>
      <c r="BQ25" s="12">
        <v>-631411.63324745104</v>
      </c>
      <c r="BR25" s="12">
        <v>-631411.63324745104</v>
      </c>
      <c r="BS25" s="12">
        <v>-631411.63324745104</v>
      </c>
      <c r="BT25" s="12">
        <v>-631411.63324745104</v>
      </c>
      <c r="BU25" s="12">
        <v>-631411.63324745104</v>
      </c>
      <c r="BV25" s="12">
        <v>-631411.63324745104</v>
      </c>
      <c r="BW25" s="12">
        <v>-631411.63324745104</v>
      </c>
      <c r="BX25" s="12">
        <v>-631411.63324745104</v>
      </c>
      <c r="BY25" s="12">
        <v>-631411.63324745104</v>
      </c>
      <c r="BZ25" s="12">
        <v>-631411.63324745104</v>
      </c>
      <c r="CA25" s="12">
        <v>-631411.63324745104</v>
      </c>
      <c r="CB25" s="12">
        <v>-631411.63324745104</v>
      </c>
      <c r="CC25" s="12">
        <v>-631411.63324745104</v>
      </c>
      <c r="CD25" s="12">
        <v>-631411.63324745104</v>
      </c>
      <c r="CE25" s="12">
        <v>-631411.63324745104</v>
      </c>
      <c r="CF25" s="12">
        <v>-631411.63324745104</v>
      </c>
      <c r="CG25" s="12">
        <v>-631411.63324745104</v>
      </c>
    </row>
    <row r="26" spans="1:85" s="87" customFormat="1" hidden="1" outlineLevel="1" x14ac:dyDescent="0.25">
      <c r="B26" s="15" t="s">
        <v>98</v>
      </c>
      <c r="C26" s="6"/>
      <c r="D26" s="6"/>
      <c r="E26" s="6"/>
      <c r="F26" s="6"/>
      <c r="G26" s="6"/>
      <c r="H26" s="6">
        <v>26269835.296752501</v>
      </c>
      <c r="I26" s="6">
        <v>36322712.906752497</v>
      </c>
      <c r="J26" s="6">
        <v>38362997.916752502</v>
      </c>
      <c r="K26" s="6">
        <v>42301076.986752503</v>
      </c>
      <c r="L26" s="6">
        <v>46660472.376752503</v>
      </c>
      <c r="M26" s="6">
        <v>53501834.196752504</v>
      </c>
      <c r="N26" s="6">
        <v>58683663.696752504</v>
      </c>
      <c r="O26" s="6">
        <v>64189885.486752503</v>
      </c>
      <c r="P26" s="6">
        <v>68608741.116752505</v>
      </c>
      <c r="Q26" s="6">
        <v>76234008.516752496</v>
      </c>
      <c r="R26" s="6">
        <v>80159515.846752495</v>
      </c>
      <c r="S26" s="6">
        <v>87073938.736752495</v>
      </c>
      <c r="T26" s="6">
        <v>87073938.736752495</v>
      </c>
      <c r="U26" s="6">
        <v>117130543.143731</v>
      </c>
      <c r="V26" s="6">
        <v>125095546.727378</v>
      </c>
      <c r="W26" s="6">
        <v>130081785.44812199</v>
      </c>
      <c r="X26" s="6">
        <v>136795916.025078</v>
      </c>
      <c r="Y26" s="6">
        <v>144944176.83985999</v>
      </c>
      <c r="Z26" s="6">
        <v>153300147.54761001</v>
      </c>
      <c r="AA26" s="6">
        <v>162239259.17027599</v>
      </c>
      <c r="AB26" s="6">
        <v>171647080.15504599</v>
      </c>
      <c r="AC26" s="6">
        <v>180810996.772098</v>
      </c>
      <c r="AD26" s="6">
        <v>189782058.58991</v>
      </c>
      <c r="AE26" s="6">
        <v>194836279.06245199</v>
      </c>
      <c r="AF26" s="6">
        <v>376178791.67403001</v>
      </c>
      <c r="AG26" s="6">
        <v>376178791.67403001</v>
      </c>
      <c r="AH26" s="6">
        <v>377103104.94367403</v>
      </c>
      <c r="AI26" s="6">
        <v>378252670.53367603</v>
      </c>
      <c r="AJ26" s="6">
        <v>383917160.927562</v>
      </c>
      <c r="AK26" s="6">
        <v>389836098.042772</v>
      </c>
      <c r="AL26" s="6">
        <v>395891186.58434403</v>
      </c>
      <c r="AM26" s="6">
        <v>401916429.58081597</v>
      </c>
      <c r="AN26" s="6">
        <v>408221525.11098999</v>
      </c>
      <c r="AO26" s="6">
        <v>414495050.541116</v>
      </c>
      <c r="AP26" s="6">
        <v>420546158.07581002</v>
      </c>
      <c r="AQ26" s="6">
        <v>426459480.23258799</v>
      </c>
      <c r="AR26" s="6">
        <v>428784689.30603999</v>
      </c>
      <c r="AS26" s="6">
        <v>799252211.786026</v>
      </c>
      <c r="AT26" s="6">
        <v>799252211.786026</v>
      </c>
      <c r="AU26" s="6">
        <v>801407508.96006405</v>
      </c>
      <c r="AV26" s="6">
        <v>803518251.02701795</v>
      </c>
      <c r="AW26" s="6">
        <v>810613460.28671503</v>
      </c>
      <c r="AX26" s="6">
        <v>817719621.64370501</v>
      </c>
      <c r="AY26" s="6">
        <v>824873397.67948794</v>
      </c>
      <c r="AZ26" s="6">
        <v>832017563.09531403</v>
      </c>
      <c r="BA26" s="6">
        <v>839200253.11349106</v>
      </c>
      <c r="BB26" s="6">
        <v>846428382.15623701</v>
      </c>
      <c r="BC26" s="6">
        <v>949330870.65376401</v>
      </c>
      <c r="BD26" s="6">
        <v>956404058.62558198</v>
      </c>
      <c r="BE26" s="6">
        <v>959951831.40796804</v>
      </c>
      <c r="BF26" s="6">
        <v>1566710542.4249201</v>
      </c>
      <c r="BG26" s="6">
        <v>1566710542.4249201</v>
      </c>
      <c r="BH26" s="6">
        <v>1568858153.88922</v>
      </c>
      <c r="BI26" s="6">
        <v>1570961548.3645999</v>
      </c>
      <c r="BJ26" s="6">
        <v>1577873151.47158</v>
      </c>
      <c r="BK26" s="6">
        <v>1584795253.1392701</v>
      </c>
      <c r="BL26" s="6">
        <v>1591764384.9581699</v>
      </c>
      <c r="BM26" s="6">
        <v>1598721062.3973601</v>
      </c>
      <c r="BN26" s="6">
        <v>1605718191.3308401</v>
      </c>
      <c r="BO26" s="6">
        <v>1612762218.7941401</v>
      </c>
      <c r="BP26" s="6">
        <v>1619752773.0193801</v>
      </c>
      <c r="BQ26" s="6">
        <v>1626647408.2241299</v>
      </c>
      <c r="BR26" s="6">
        <v>1630148825.8486099</v>
      </c>
      <c r="BS26" s="6">
        <v>1805215821.8981199</v>
      </c>
      <c r="BT26" s="6">
        <v>1805215821.8981199</v>
      </c>
      <c r="BU26" s="6">
        <v>1806910389.3752699</v>
      </c>
      <c r="BV26" s="6">
        <v>1808789608.4031799</v>
      </c>
      <c r="BW26" s="6">
        <v>1815636346.68276</v>
      </c>
      <c r="BX26" s="6">
        <v>1821999731.51425</v>
      </c>
      <c r="BY26" s="6">
        <v>1828405467.89325</v>
      </c>
      <c r="BZ26" s="6">
        <v>1834753594.13255</v>
      </c>
      <c r="CA26" s="6">
        <v>1841427166.85042</v>
      </c>
      <c r="CB26" s="6">
        <v>1848162558.4709499</v>
      </c>
      <c r="CC26" s="6">
        <v>1854650688.9040501</v>
      </c>
      <c r="CD26" s="6">
        <v>1861207751.17554</v>
      </c>
      <c r="CE26" s="6">
        <v>1864564402.46433</v>
      </c>
      <c r="CF26" s="6">
        <v>1868202456.79232</v>
      </c>
      <c r="CG26" s="6">
        <v>1868202456.79232</v>
      </c>
    </row>
    <row r="27" spans="1:85" s="87" customFormat="1" hidden="1" outlineLevel="1" x14ac:dyDescent="0.25">
      <c r="B27" s="7" t="s">
        <v>99</v>
      </c>
      <c r="C27" s="8"/>
      <c r="D27" s="8"/>
      <c r="E27" s="8"/>
      <c r="F27" s="8"/>
      <c r="G27" s="8"/>
      <c r="H27" s="8">
        <v>0</v>
      </c>
      <c r="I27" s="8">
        <v>0</v>
      </c>
      <c r="J27" s="8">
        <v>0</v>
      </c>
      <c r="K27" s="8">
        <v>0</v>
      </c>
      <c r="L27" s="8">
        <v>0</v>
      </c>
      <c r="M27" s="8">
        <v>0</v>
      </c>
      <c r="N27" s="8">
        <v>0</v>
      </c>
      <c r="O27" s="8">
        <v>0</v>
      </c>
      <c r="P27" s="8">
        <v>0</v>
      </c>
      <c r="Q27" s="8">
        <v>0</v>
      </c>
      <c r="R27" s="8">
        <v>0</v>
      </c>
      <c r="S27" s="8">
        <v>0</v>
      </c>
      <c r="T27" s="8">
        <v>0</v>
      </c>
      <c r="U27" s="8">
        <v>11963138.1502</v>
      </c>
      <c r="V27" s="8">
        <v>24763728.459799901</v>
      </c>
      <c r="W27" s="8">
        <v>37635820.5735</v>
      </c>
      <c r="X27" s="8">
        <v>50618504.547399998</v>
      </c>
      <c r="Y27" s="8">
        <v>63689970.241999999</v>
      </c>
      <c r="Z27" s="8">
        <v>76596397.591999993</v>
      </c>
      <c r="AA27" s="8">
        <v>89746861.267899901</v>
      </c>
      <c r="AB27" s="8">
        <v>102889845.249299</v>
      </c>
      <c r="AC27" s="8">
        <v>116128748.948199</v>
      </c>
      <c r="AD27" s="8">
        <v>129217518.73809899</v>
      </c>
      <c r="AE27" s="8">
        <v>142234269.38209999</v>
      </c>
      <c r="AF27" s="8">
        <v>155115359.70410001</v>
      </c>
      <c r="AG27" s="8">
        <v>155115359.70410001</v>
      </c>
      <c r="AH27" s="8">
        <v>168071654.018399</v>
      </c>
      <c r="AI27" s="8">
        <v>181624973.00219899</v>
      </c>
      <c r="AJ27" s="8">
        <v>195415347.53200001</v>
      </c>
      <c r="AK27" s="8">
        <v>209392387.89439899</v>
      </c>
      <c r="AL27" s="8">
        <v>223412742.89309999</v>
      </c>
      <c r="AM27" s="8">
        <v>237395936.38949999</v>
      </c>
      <c r="AN27" s="8">
        <v>251451696.73980001</v>
      </c>
      <c r="AO27" s="8">
        <v>265363501.3075</v>
      </c>
      <c r="AP27" s="8">
        <v>279605969.88639998</v>
      </c>
      <c r="AQ27" s="8">
        <v>293865731.66039997</v>
      </c>
      <c r="AR27" s="8">
        <v>308146886.13019902</v>
      </c>
      <c r="AS27" s="8">
        <v>322219406.24339998</v>
      </c>
      <c r="AT27" s="8">
        <v>322219406.24339998</v>
      </c>
      <c r="AU27" s="8">
        <v>334498763.95203602</v>
      </c>
      <c r="AV27" s="8">
        <v>348985094.47934997</v>
      </c>
      <c r="AW27" s="8">
        <v>367569005.64663899</v>
      </c>
      <c r="AX27" s="8">
        <v>381074724.56502402</v>
      </c>
      <c r="AY27" s="8">
        <v>394633649.807091</v>
      </c>
      <c r="AZ27" s="8">
        <v>407581497.85038102</v>
      </c>
      <c r="BA27" s="8">
        <v>423900206.85542798</v>
      </c>
      <c r="BB27" s="8">
        <v>440666569.09032601</v>
      </c>
      <c r="BC27" s="8">
        <v>455507192.42084301</v>
      </c>
      <c r="BD27" s="8">
        <v>471969748.19682997</v>
      </c>
      <c r="BE27" s="8">
        <v>489337619.05230099</v>
      </c>
      <c r="BF27" s="8">
        <v>508611088.24339998</v>
      </c>
      <c r="BG27" s="8">
        <v>508611088.24339998</v>
      </c>
      <c r="BH27" s="8">
        <v>521005952.945346</v>
      </c>
      <c r="BI27" s="8">
        <v>535630264.920546</v>
      </c>
      <c r="BJ27" s="8">
        <v>554393884.77820599</v>
      </c>
      <c r="BK27" s="8">
        <v>568027599.19862604</v>
      </c>
      <c r="BL27" s="8">
        <v>581715061.76322305</v>
      </c>
      <c r="BM27" s="8">
        <v>594785224.29447496</v>
      </c>
      <c r="BN27" s="8">
        <v>611260574.56347597</v>
      </c>
      <c r="BO27" s="8">
        <v>628188136.68765199</v>
      </c>
      <c r="BP27" s="8">
        <v>643170349.36618102</v>
      </c>
      <c r="BQ27" s="8">
        <v>659791011.25321496</v>
      </c>
      <c r="BR27" s="8">
        <v>677326207.39201295</v>
      </c>
      <c r="BS27" s="8">
        <v>696786407.24339902</v>
      </c>
      <c r="BT27" s="8">
        <v>696786407.24339902</v>
      </c>
      <c r="BU27" s="8">
        <v>708896186.91921604</v>
      </c>
      <c r="BV27" s="8">
        <v>723362193.56841004</v>
      </c>
      <c r="BW27" s="8">
        <v>742202893.89202797</v>
      </c>
      <c r="BX27" s="8">
        <v>755621971.68744898</v>
      </c>
      <c r="BY27" s="8">
        <v>769097854.06784296</v>
      </c>
      <c r="BZ27" s="8">
        <v>781921333.044631</v>
      </c>
      <c r="CA27" s="8">
        <v>798343639.09095895</v>
      </c>
      <c r="CB27" s="8">
        <v>815243872.46197701</v>
      </c>
      <c r="CC27" s="8">
        <v>830088132.18810701</v>
      </c>
      <c r="CD27" s="8">
        <v>846664013.13977695</v>
      </c>
      <c r="CE27" s="8">
        <v>864206434.22807002</v>
      </c>
      <c r="CF27" s="8">
        <v>883783326.24339902</v>
      </c>
      <c r="CG27" s="8">
        <v>883783326.24339902</v>
      </c>
    </row>
    <row r="28" spans="1:85" s="87" customFormat="1" hidden="1" outlineLevel="1" x14ac:dyDescent="0.25">
      <c r="B28" s="9" t="s">
        <v>100</v>
      </c>
      <c r="C28" s="10"/>
      <c r="D28" s="10"/>
      <c r="E28" s="10"/>
      <c r="F28" s="10"/>
      <c r="G28" s="10"/>
      <c r="H28" s="10">
        <v>54887039.289999999</v>
      </c>
      <c r="I28" s="10">
        <v>60746042.490000002</v>
      </c>
      <c r="J28" s="10">
        <v>66695671.030000001</v>
      </c>
      <c r="K28" s="10">
        <v>74015696.659999996</v>
      </c>
      <c r="L28" s="10">
        <v>82360870.930000007</v>
      </c>
      <c r="M28" s="10">
        <v>91310718.019999996</v>
      </c>
      <c r="N28" s="10">
        <v>105353795.91</v>
      </c>
      <c r="O28" s="10">
        <v>115908595.83</v>
      </c>
      <c r="P28" s="10">
        <v>129364587.28</v>
      </c>
      <c r="Q28" s="10">
        <v>146473941.46000001</v>
      </c>
      <c r="R28" s="10">
        <v>152129514.41</v>
      </c>
      <c r="S28" s="10">
        <v>171728859.05000001</v>
      </c>
      <c r="T28" s="10">
        <v>171728859.05000001</v>
      </c>
      <c r="U28" s="10">
        <v>171728859.05000001</v>
      </c>
      <c r="V28" s="10">
        <v>171728859.05000001</v>
      </c>
      <c r="W28" s="10">
        <v>171728859.05000001</v>
      </c>
      <c r="X28" s="10">
        <v>171728859.05000001</v>
      </c>
      <c r="Y28" s="10">
        <v>171728859.05000001</v>
      </c>
      <c r="Z28" s="10">
        <v>171728859.05000001</v>
      </c>
      <c r="AA28" s="10">
        <v>171728859.05000001</v>
      </c>
      <c r="AB28" s="10">
        <v>171728859.05000001</v>
      </c>
      <c r="AC28" s="10">
        <v>171728859.05000001</v>
      </c>
      <c r="AD28" s="10">
        <v>171728859.05000001</v>
      </c>
      <c r="AE28" s="10">
        <v>171728859.05000001</v>
      </c>
      <c r="AF28" s="10">
        <v>171728859.05000001</v>
      </c>
      <c r="AG28" s="10">
        <v>171728859.05000001</v>
      </c>
      <c r="AH28" s="10">
        <v>171728859.05000001</v>
      </c>
      <c r="AI28" s="10">
        <v>171728859.05000001</v>
      </c>
      <c r="AJ28" s="10">
        <v>171728859.05000001</v>
      </c>
      <c r="AK28" s="10">
        <v>171728859.05000001</v>
      </c>
      <c r="AL28" s="10">
        <v>171728859.05000001</v>
      </c>
      <c r="AM28" s="10">
        <v>171728859.05000001</v>
      </c>
      <c r="AN28" s="10">
        <v>171728859.05000001</v>
      </c>
      <c r="AO28" s="10">
        <v>171728859.05000001</v>
      </c>
      <c r="AP28" s="10">
        <v>171728859.05000001</v>
      </c>
      <c r="AQ28" s="10">
        <v>171728859.05000001</v>
      </c>
      <c r="AR28" s="10">
        <v>171728859.05000001</v>
      </c>
      <c r="AS28" s="10">
        <v>171728859.05000001</v>
      </c>
      <c r="AT28" s="10">
        <v>171728859.05000001</v>
      </c>
      <c r="AU28" s="10">
        <v>171728859.05000001</v>
      </c>
      <c r="AV28" s="10">
        <v>171728859.05000001</v>
      </c>
      <c r="AW28" s="10">
        <v>171728859.05000001</v>
      </c>
      <c r="AX28" s="10">
        <v>171728859.05000001</v>
      </c>
      <c r="AY28" s="10">
        <v>171728859.05000001</v>
      </c>
      <c r="AZ28" s="10">
        <v>171728859.05000001</v>
      </c>
      <c r="BA28" s="10">
        <v>171728859.05000001</v>
      </c>
      <c r="BB28" s="10">
        <v>171728859.05000001</v>
      </c>
      <c r="BC28" s="10">
        <v>171728859.05000001</v>
      </c>
      <c r="BD28" s="10">
        <v>171728859.05000001</v>
      </c>
      <c r="BE28" s="10">
        <v>171728859.05000001</v>
      </c>
      <c r="BF28" s="10">
        <v>171728859.05000001</v>
      </c>
      <c r="BG28" s="10">
        <v>171728859.05000001</v>
      </c>
      <c r="BH28" s="10">
        <v>171728859.05000001</v>
      </c>
      <c r="BI28" s="10">
        <v>171728859.05000001</v>
      </c>
      <c r="BJ28" s="10">
        <v>171728859.05000001</v>
      </c>
      <c r="BK28" s="10">
        <v>171728859.05000001</v>
      </c>
      <c r="BL28" s="10">
        <v>171728859.05000001</v>
      </c>
      <c r="BM28" s="10">
        <v>171728859.05000001</v>
      </c>
      <c r="BN28" s="10">
        <v>171728859.05000001</v>
      </c>
      <c r="BO28" s="10">
        <v>171728859.05000001</v>
      </c>
      <c r="BP28" s="10">
        <v>171728859.05000001</v>
      </c>
      <c r="BQ28" s="10">
        <v>171728859.05000001</v>
      </c>
      <c r="BR28" s="10">
        <v>171728859.05000001</v>
      </c>
      <c r="BS28" s="10">
        <v>171728859.05000001</v>
      </c>
      <c r="BT28" s="10">
        <v>171728859.05000001</v>
      </c>
      <c r="BU28" s="10">
        <v>171728859.05000001</v>
      </c>
      <c r="BV28" s="10">
        <v>171728859.05000001</v>
      </c>
      <c r="BW28" s="10">
        <v>171728859.05000001</v>
      </c>
      <c r="BX28" s="10">
        <v>171728859.05000001</v>
      </c>
      <c r="BY28" s="10">
        <v>171728859.05000001</v>
      </c>
      <c r="BZ28" s="10">
        <v>171728859.05000001</v>
      </c>
      <c r="CA28" s="10">
        <v>171728859.05000001</v>
      </c>
      <c r="CB28" s="10">
        <v>171728859.05000001</v>
      </c>
      <c r="CC28" s="10">
        <v>171728859.05000001</v>
      </c>
      <c r="CD28" s="10">
        <v>171728859.05000001</v>
      </c>
      <c r="CE28" s="10">
        <v>171728859.05000001</v>
      </c>
      <c r="CF28" s="10">
        <v>171728859.05000001</v>
      </c>
      <c r="CG28" s="10">
        <v>171728859.05000001</v>
      </c>
    </row>
    <row r="29" spans="1:85" s="87" customFormat="1" hidden="1" outlineLevel="1" x14ac:dyDescent="0.25">
      <c r="B29" s="11" t="s">
        <v>101</v>
      </c>
      <c r="C29" s="12"/>
      <c r="D29" s="12"/>
      <c r="E29" s="12"/>
      <c r="F29" s="12"/>
      <c r="G29" s="12"/>
      <c r="H29" s="12">
        <v>-34168588.366752498</v>
      </c>
      <c r="I29" s="12">
        <v>-34168588.366752498</v>
      </c>
      <c r="J29" s="12">
        <v>-34168588.366752498</v>
      </c>
      <c r="K29" s="12">
        <v>-34168588.366752602</v>
      </c>
      <c r="L29" s="12">
        <v>-34168588.366752602</v>
      </c>
      <c r="M29" s="12">
        <v>-34168588.366752602</v>
      </c>
      <c r="N29" s="12">
        <v>-34168588.366752602</v>
      </c>
      <c r="O29" s="12">
        <v>-34168588.366752602</v>
      </c>
      <c r="P29" s="12">
        <v>-34168588.366752602</v>
      </c>
      <c r="Q29" s="12">
        <v>-34168588.366752602</v>
      </c>
      <c r="R29" s="12">
        <v>-34168588.366752602</v>
      </c>
      <c r="S29" s="12">
        <v>-34168588.366752602</v>
      </c>
      <c r="T29" s="12">
        <v>-34168588.366752602</v>
      </c>
      <c r="U29" s="12">
        <v>-34168588.366752602</v>
      </c>
      <c r="V29" s="12">
        <v>-34168588.366752602</v>
      </c>
      <c r="W29" s="12">
        <v>-34168588.366752602</v>
      </c>
      <c r="X29" s="12">
        <v>-34168588.366752602</v>
      </c>
      <c r="Y29" s="12">
        <v>-34168588.366752602</v>
      </c>
      <c r="Z29" s="12">
        <v>-34168588.366752602</v>
      </c>
      <c r="AA29" s="12">
        <v>-34168588.366752602</v>
      </c>
      <c r="AB29" s="12">
        <v>-34168588.366752602</v>
      </c>
      <c r="AC29" s="12">
        <v>-34168588.366752602</v>
      </c>
      <c r="AD29" s="12">
        <v>-34168588.366752602</v>
      </c>
      <c r="AE29" s="12">
        <v>-34168588.366752602</v>
      </c>
      <c r="AF29" s="12">
        <v>-34168588.366752602</v>
      </c>
      <c r="AG29" s="12">
        <v>-34168588.366752602</v>
      </c>
      <c r="AH29" s="12">
        <v>-34168588.366752602</v>
      </c>
      <c r="AI29" s="12">
        <v>-34168588.366752602</v>
      </c>
      <c r="AJ29" s="12">
        <v>-34168588.366752602</v>
      </c>
      <c r="AK29" s="12">
        <v>-34168588.366752602</v>
      </c>
      <c r="AL29" s="12">
        <v>-34168588.366752602</v>
      </c>
      <c r="AM29" s="12">
        <v>-34168588.366752602</v>
      </c>
      <c r="AN29" s="12">
        <v>-34168588.366752602</v>
      </c>
      <c r="AO29" s="12">
        <v>-34168588.366752602</v>
      </c>
      <c r="AP29" s="12">
        <v>-34168588.366752602</v>
      </c>
      <c r="AQ29" s="12">
        <v>-34168588.366752602</v>
      </c>
      <c r="AR29" s="12">
        <v>-34168588.366752602</v>
      </c>
      <c r="AS29" s="12">
        <v>-34168588.366752602</v>
      </c>
      <c r="AT29" s="12">
        <v>-34168588.366752602</v>
      </c>
      <c r="AU29" s="12">
        <v>-34168588.366752602</v>
      </c>
      <c r="AV29" s="12">
        <v>-34168588.366752602</v>
      </c>
      <c r="AW29" s="12">
        <v>-34168588.366752602</v>
      </c>
      <c r="AX29" s="12">
        <v>-34168588.366752602</v>
      </c>
      <c r="AY29" s="12">
        <v>-34168588.366752602</v>
      </c>
      <c r="AZ29" s="12">
        <v>-34168588.366752602</v>
      </c>
      <c r="BA29" s="12">
        <v>-34168588.366752602</v>
      </c>
      <c r="BB29" s="12">
        <v>-34168588.366752602</v>
      </c>
      <c r="BC29" s="12">
        <v>-34168588.366752602</v>
      </c>
      <c r="BD29" s="12">
        <v>-34168588.366752602</v>
      </c>
      <c r="BE29" s="12">
        <v>-34168588.366752602</v>
      </c>
      <c r="BF29" s="12">
        <v>-34168588.366752602</v>
      </c>
      <c r="BG29" s="12">
        <v>-34168588.366752602</v>
      </c>
      <c r="BH29" s="12">
        <v>-34168588.366752602</v>
      </c>
      <c r="BI29" s="12">
        <v>-34168588.366752602</v>
      </c>
      <c r="BJ29" s="12">
        <v>-34168588.366752602</v>
      </c>
      <c r="BK29" s="12">
        <v>-34168588.366752602</v>
      </c>
      <c r="BL29" s="12">
        <v>-34168588.366752602</v>
      </c>
      <c r="BM29" s="12">
        <v>-34168588.366752602</v>
      </c>
      <c r="BN29" s="12">
        <v>-34168588.366752602</v>
      </c>
      <c r="BO29" s="12">
        <v>-34168588.366752602</v>
      </c>
      <c r="BP29" s="12">
        <v>-34168588.366752602</v>
      </c>
      <c r="BQ29" s="12">
        <v>-34168588.366752602</v>
      </c>
      <c r="BR29" s="12">
        <v>-34168588.366752602</v>
      </c>
      <c r="BS29" s="12">
        <v>-34168588.366752602</v>
      </c>
      <c r="BT29" s="12">
        <v>-34168588.366752602</v>
      </c>
      <c r="BU29" s="12">
        <v>-34168588.366752602</v>
      </c>
      <c r="BV29" s="12">
        <v>-34168588.366752602</v>
      </c>
      <c r="BW29" s="12">
        <v>-34168588.366752602</v>
      </c>
      <c r="BX29" s="12">
        <v>-34168588.366752602</v>
      </c>
      <c r="BY29" s="12">
        <v>-34168588.366752602</v>
      </c>
      <c r="BZ29" s="12">
        <v>-34168588.366752602</v>
      </c>
      <c r="CA29" s="12">
        <v>-34168588.366752602</v>
      </c>
      <c r="CB29" s="12">
        <v>-34168588.366752602</v>
      </c>
      <c r="CC29" s="12">
        <v>-34168588.366752602</v>
      </c>
      <c r="CD29" s="12">
        <v>-34168588.366752602</v>
      </c>
      <c r="CE29" s="12">
        <v>-34168588.366752602</v>
      </c>
      <c r="CF29" s="12">
        <v>-34168588.366752602</v>
      </c>
      <c r="CG29" s="12">
        <v>-34168588.366752602</v>
      </c>
    </row>
    <row r="30" spans="1:85" s="87" customFormat="1" hidden="1" outlineLevel="1" x14ac:dyDescent="0.25">
      <c r="B30" s="15" t="s">
        <v>102</v>
      </c>
      <c r="C30" s="6"/>
      <c r="D30" s="6"/>
      <c r="E30" s="6"/>
      <c r="F30" s="6"/>
      <c r="G30" s="6"/>
      <c r="H30" s="6">
        <v>20718450.923247501</v>
      </c>
      <c r="I30" s="6">
        <v>26577454.123247501</v>
      </c>
      <c r="J30" s="6">
        <v>32527082.6632475</v>
      </c>
      <c r="K30" s="6">
        <v>39847108.293247402</v>
      </c>
      <c r="L30" s="6">
        <v>48192282.563247398</v>
      </c>
      <c r="M30" s="6">
        <v>57142129.653247401</v>
      </c>
      <c r="N30" s="6">
        <v>71185207.543247402</v>
      </c>
      <c r="O30" s="6">
        <v>81740007.463247404</v>
      </c>
      <c r="P30" s="6">
        <v>95195998.913247406</v>
      </c>
      <c r="Q30" s="6">
        <v>112305353.093247</v>
      </c>
      <c r="R30" s="6">
        <v>117960926.043247</v>
      </c>
      <c r="S30" s="6">
        <v>137560270.683247</v>
      </c>
      <c r="T30" s="6">
        <v>137560270.683247</v>
      </c>
      <c r="U30" s="6">
        <v>149523408.83344701</v>
      </c>
      <c r="V30" s="6">
        <v>162323999.143047</v>
      </c>
      <c r="W30" s="6">
        <v>175196091.25674701</v>
      </c>
      <c r="X30" s="6">
        <v>188178775.230647</v>
      </c>
      <c r="Y30" s="6">
        <v>201250240.92524701</v>
      </c>
      <c r="Z30" s="6">
        <v>214156668.27524701</v>
      </c>
      <c r="AA30" s="6">
        <v>227307131.95114699</v>
      </c>
      <c r="AB30" s="6">
        <v>240450115.932547</v>
      </c>
      <c r="AC30" s="6">
        <v>253689019.63144699</v>
      </c>
      <c r="AD30" s="6">
        <v>266777789.42134699</v>
      </c>
      <c r="AE30" s="6">
        <v>279794540.06534702</v>
      </c>
      <c r="AF30" s="6">
        <v>292675630.38734698</v>
      </c>
      <c r="AG30" s="6">
        <v>292675630.38734698</v>
      </c>
      <c r="AH30" s="6">
        <v>305631924.70164698</v>
      </c>
      <c r="AI30" s="6">
        <v>319185243.68544698</v>
      </c>
      <c r="AJ30" s="6">
        <v>332975618.21524698</v>
      </c>
      <c r="AK30" s="6">
        <v>346952658.57764697</v>
      </c>
      <c r="AL30" s="6">
        <v>360973013.57634699</v>
      </c>
      <c r="AM30" s="6">
        <v>374956207.07274699</v>
      </c>
      <c r="AN30" s="6">
        <v>389011967.42304701</v>
      </c>
      <c r="AO30" s="6">
        <v>402923771.99074697</v>
      </c>
      <c r="AP30" s="6">
        <v>417166240.56964701</v>
      </c>
      <c r="AQ30" s="6">
        <v>431426002.343647</v>
      </c>
      <c r="AR30" s="6">
        <v>445707156.813447</v>
      </c>
      <c r="AS30" s="6">
        <v>459779676.92664701</v>
      </c>
      <c r="AT30" s="6">
        <v>459779676.92664701</v>
      </c>
      <c r="AU30" s="6">
        <v>472059034.63528401</v>
      </c>
      <c r="AV30" s="6">
        <v>486545365.16259801</v>
      </c>
      <c r="AW30" s="6">
        <v>505129276.32988602</v>
      </c>
      <c r="AX30" s="6">
        <v>518634995.248272</v>
      </c>
      <c r="AY30" s="6">
        <v>532193920.49033803</v>
      </c>
      <c r="AZ30" s="6">
        <v>545141768.53362799</v>
      </c>
      <c r="BA30" s="6">
        <v>561460477.53867602</v>
      </c>
      <c r="BB30" s="6">
        <v>578226839.77357399</v>
      </c>
      <c r="BC30" s="6">
        <v>593067463.10409105</v>
      </c>
      <c r="BD30" s="6">
        <v>609530018.880077</v>
      </c>
      <c r="BE30" s="6">
        <v>626897889.73554897</v>
      </c>
      <c r="BF30" s="6">
        <v>646171358.92664695</v>
      </c>
      <c r="BG30" s="6">
        <v>646171358.92664695</v>
      </c>
      <c r="BH30" s="6">
        <v>658566223.62859297</v>
      </c>
      <c r="BI30" s="6">
        <v>673190535.60379303</v>
      </c>
      <c r="BJ30" s="6">
        <v>691954155.46145296</v>
      </c>
      <c r="BK30" s="6">
        <v>705587869.88187397</v>
      </c>
      <c r="BL30" s="6">
        <v>719275332.44647002</v>
      </c>
      <c r="BM30" s="6">
        <v>732345494.97772205</v>
      </c>
      <c r="BN30" s="6">
        <v>748820845.24672306</v>
      </c>
      <c r="BO30" s="6">
        <v>765748407.37089896</v>
      </c>
      <c r="BP30" s="6">
        <v>780730620.04942906</v>
      </c>
      <c r="BQ30" s="6">
        <v>797351281.936463</v>
      </c>
      <c r="BR30" s="6">
        <v>814886478.075261</v>
      </c>
      <c r="BS30" s="6">
        <v>834346677.92664695</v>
      </c>
      <c r="BT30" s="6">
        <v>834346677.92664695</v>
      </c>
      <c r="BU30" s="6">
        <v>846456457.60246301</v>
      </c>
      <c r="BV30" s="6">
        <v>860922464.25165701</v>
      </c>
      <c r="BW30" s="6">
        <v>879763164.57527602</v>
      </c>
      <c r="BX30" s="6">
        <v>893182242.37069702</v>
      </c>
      <c r="BY30" s="6">
        <v>906658124.751091</v>
      </c>
      <c r="BZ30" s="6">
        <v>919481603.72787797</v>
      </c>
      <c r="CA30" s="6">
        <v>935903909.774207</v>
      </c>
      <c r="CB30" s="6">
        <v>952804143.14522398</v>
      </c>
      <c r="CC30" s="6">
        <v>967648402.87135398</v>
      </c>
      <c r="CD30" s="6">
        <v>984224283.82302403</v>
      </c>
      <c r="CE30" s="6">
        <v>1001766704.91131</v>
      </c>
      <c r="CF30" s="6">
        <v>1021343596.92664</v>
      </c>
      <c r="CG30" s="6">
        <v>1021343596.92664</v>
      </c>
    </row>
    <row r="31" spans="1:85" s="87" customFormat="1" hidden="1" outlineLevel="1" x14ac:dyDescent="0.25">
      <c r="B31" s="81" t="s">
        <v>103</v>
      </c>
      <c r="C31" s="82"/>
      <c r="D31" s="82"/>
      <c r="E31" s="82"/>
      <c r="F31" s="82"/>
      <c r="G31" s="82"/>
      <c r="H31" s="82">
        <v>46988286.219999999</v>
      </c>
      <c r="I31" s="82">
        <v>62900167.030000001</v>
      </c>
      <c r="J31" s="82">
        <v>70890080.579999998</v>
      </c>
      <c r="K31" s="82">
        <v>82148185.279999897</v>
      </c>
      <c r="L31" s="82">
        <v>94852754.939999893</v>
      </c>
      <c r="M31" s="82">
        <v>110643963.849999</v>
      </c>
      <c r="N31" s="82">
        <v>129868871.239999</v>
      </c>
      <c r="O31" s="82">
        <v>145929892.949999</v>
      </c>
      <c r="P31" s="82">
        <v>163804740.02999899</v>
      </c>
      <c r="Q31" s="82">
        <v>188539361.609999</v>
      </c>
      <c r="R31" s="82">
        <v>198120441.889999</v>
      </c>
      <c r="S31" s="82">
        <v>224634209.419999</v>
      </c>
      <c r="T31" s="82">
        <v>224634209.419999</v>
      </c>
      <c r="U31" s="82">
        <v>266653951.97717801</v>
      </c>
      <c r="V31" s="82">
        <v>287419545.870426</v>
      </c>
      <c r="W31" s="82">
        <v>305277876.70486999</v>
      </c>
      <c r="X31" s="82">
        <v>324974691.25572503</v>
      </c>
      <c r="Y31" s="82">
        <v>346194417.76510698</v>
      </c>
      <c r="Z31" s="82">
        <v>367456815.82285798</v>
      </c>
      <c r="AA31" s="82">
        <v>389546391.12142301</v>
      </c>
      <c r="AB31" s="82">
        <v>412097196.08759302</v>
      </c>
      <c r="AC31" s="82">
        <v>434500016.40354502</v>
      </c>
      <c r="AD31" s="82">
        <v>456559848.01125699</v>
      </c>
      <c r="AE31" s="82">
        <v>474630819.12779897</v>
      </c>
      <c r="AF31" s="82">
        <v>668854422.06137705</v>
      </c>
      <c r="AG31" s="82">
        <v>668854422.06137705</v>
      </c>
      <c r="AH31" s="82">
        <v>682735029.64532101</v>
      </c>
      <c r="AI31" s="82">
        <v>697437914.21912301</v>
      </c>
      <c r="AJ31" s="82">
        <v>716892779.14280999</v>
      </c>
      <c r="AK31" s="82">
        <v>736788756.62041903</v>
      </c>
      <c r="AL31" s="82">
        <v>756864200.16069198</v>
      </c>
      <c r="AM31" s="82">
        <v>776872636.65356398</v>
      </c>
      <c r="AN31" s="82">
        <v>797233492.53403795</v>
      </c>
      <c r="AO31" s="82">
        <v>817418822.53186405</v>
      </c>
      <c r="AP31" s="82">
        <v>837712398.64545798</v>
      </c>
      <c r="AQ31" s="82">
        <v>857885482.57623601</v>
      </c>
      <c r="AR31" s="82">
        <v>874491846.11948705</v>
      </c>
      <c r="AS31" s="82">
        <v>1259031888.7126701</v>
      </c>
      <c r="AT31" s="82">
        <v>1259031888.7126701</v>
      </c>
      <c r="AU31" s="82">
        <v>1273466543.59534</v>
      </c>
      <c r="AV31" s="82">
        <v>1290063616.18961</v>
      </c>
      <c r="AW31" s="82">
        <v>1315742736.6166</v>
      </c>
      <c r="AX31" s="82">
        <v>1336354616.8919699</v>
      </c>
      <c r="AY31" s="82">
        <v>1357067318.1698201</v>
      </c>
      <c r="AZ31" s="82">
        <v>1377159331.6289401</v>
      </c>
      <c r="BA31" s="82">
        <v>1400660730.6521599</v>
      </c>
      <c r="BB31" s="82">
        <v>1424655221.92981</v>
      </c>
      <c r="BC31" s="82">
        <v>1542398333.7578499</v>
      </c>
      <c r="BD31" s="82">
        <v>1565934077.5056601</v>
      </c>
      <c r="BE31" s="82">
        <v>1586849721.1435101</v>
      </c>
      <c r="BF31" s="82">
        <v>2212881901.3515701</v>
      </c>
      <c r="BG31" s="82">
        <v>2212881901.3515701</v>
      </c>
      <c r="BH31" s="82">
        <v>2227424377.5178099</v>
      </c>
      <c r="BI31" s="82">
        <v>2244152083.9684</v>
      </c>
      <c r="BJ31" s="82">
        <v>2269827306.9330401</v>
      </c>
      <c r="BK31" s="82">
        <v>2290383123.0211401</v>
      </c>
      <c r="BL31" s="82">
        <v>2311039717.4046402</v>
      </c>
      <c r="BM31" s="82">
        <v>2331066557.3750901</v>
      </c>
      <c r="BN31" s="82">
        <v>2354539036.5775599</v>
      </c>
      <c r="BO31" s="82">
        <v>2378510626.16504</v>
      </c>
      <c r="BP31" s="82">
        <v>2400483393.06881</v>
      </c>
      <c r="BQ31" s="82">
        <v>2423998690.1605902</v>
      </c>
      <c r="BR31" s="82">
        <v>2445035303.9238701</v>
      </c>
      <c r="BS31" s="82">
        <v>2639562499.82477</v>
      </c>
      <c r="BT31" s="82">
        <v>2639562499.82477</v>
      </c>
      <c r="BU31" s="82">
        <v>2653366846.9777298</v>
      </c>
      <c r="BV31" s="82">
        <v>2669712072.65484</v>
      </c>
      <c r="BW31" s="82">
        <v>2695399511.25804</v>
      </c>
      <c r="BX31" s="82">
        <v>2715181973.8849502</v>
      </c>
      <c r="BY31" s="82">
        <v>2735063592.64434</v>
      </c>
      <c r="BZ31" s="82">
        <v>2754235197.8604298</v>
      </c>
      <c r="CA31" s="82">
        <v>2777331076.62462</v>
      </c>
      <c r="CB31" s="82">
        <v>2800966701.6161699</v>
      </c>
      <c r="CC31" s="82">
        <v>2822299091.7754002</v>
      </c>
      <c r="CD31" s="82">
        <v>2845432034.99857</v>
      </c>
      <c r="CE31" s="82">
        <v>2866331107.3756399</v>
      </c>
      <c r="CF31" s="82">
        <v>2889546053.7189698</v>
      </c>
      <c r="CG31" s="82">
        <v>2889546053.7189698</v>
      </c>
    </row>
    <row r="32" spans="1:85" s="89" customFormat="1" ht="14.4" collapsed="1" x14ac:dyDescent="0.3">
      <c r="A32" s="93" t="s">
        <v>210</v>
      </c>
      <c r="B32" s="42" t="s">
        <v>212</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row>
    <row r="33" spans="1:85" s="87" customFormat="1" hidden="1" outlineLevel="1" x14ac:dyDescent="0.25">
      <c r="B33" s="7" t="s">
        <v>213</v>
      </c>
      <c r="C33" s="8"/>
      <c r="D33" s="8"/>
      <c r="E33" s="8"/>
      <c r="F33" s="8"/>
      <c r="G33" s="8"/>
      <c r="H33" s="8">
        <v>0</v>
      </c>
      <c r="I33" s="8">
        <v>0</v>
      </c>
      <c r="J33" s="8">
        <v>0</v>
      </c>
      <c r="K33" s="8">
        <v>0</v>
      </c>
      <c r="L33" s="8">
        <v>0</v>
      </c>
      <c r="M33" s="8">
        <v>0</v>
      </c>
      <c r="N33" s="8">
        <v>0</v>
      </c>
      <c r="O33" s="8">
        <v>0</v>
      </c>
      <c r="P33" s="8">
        <v>0</v>
      </c>
      <c r="Q33" s="8">
        <v>0</v>
      </c>
      <c r="R33" s="8">
        <v>0</v>
      </c>
      <c r="S33" s="8">
        <v>0</v>
      </c>
      <c r="T33" s="8">
        <v>0</v>
      </c>
      <c r="U33" s="8">
        <v>0</v>
      </c>
      <c r="V33" s="8">
        <v>105558.629337525</v>
      </c>
      <c r="W33" s="8">
        <v>238413.43291174699</v>
      </c>
      <c r="X33" s="8">
        <v>385024.50443172199</v>
      </c>
      <c r="Y33" s="8">
        <v>549042.85842361697</v>
      </c>
      <c r="Z33" s="8">
        <v>734244.180445579</v>
      </c>
      <c r="AA33" s="8">
        <v>941199.68283006002</v>
      </c>
      <c r="AB33" s="8">
        <v>1171473.5400022999</v>
      </c>
      <c r="AC33" s="8">
        <v>1426334.34555956</v>
      </c>
      <c r="AD33" s="8">
        <v>1705120.9157190099</v>
      </c>
      <c r="AE33" s="8">
        <v>2007326.3902064101</v>
      </c>
      <c r="AF33" s="8">
        <v>2322384.1861739699</v>
      </c>
      <c r="AG33" s="8">
        <v>2322384.1861739699</v>
      </c>
      <c r="AH33" s="8">
        <v>3138131.1775442199</v>
      </c>
      <c r="AI33" s="8">
        <v>3955469.3535617702</v>
      </c>
      <c r="AJ33" s="8">
        <v>4775019.6048681196</v>
      </c>
      <c r="AK33" s="8">
        <v>5608951.8809342599</v>
      </c>
      <c r="AL33" s="8">
        <v>6457941.1333264401</v>
      </c>
      <c r="AM33" s="8">
        <v>7322356.5281806299</v>
      </c>
      <c r="AN33" s="8">
        <v>8202122.2893396998</v>
      </c>
      <c r="AO33" s="8">
        <v>9097997.1751429792</v>
      </c>
      <c r="AP33" s="8">
        <v>10009906.1054706</v>
      </c>
      <c r="AQ33" s="8">
        <v>10937235.962141</v>
      </c>
      <c r="AR33" s="8">
        <v>11879608.0947704</v>
      </c>
      <c r="AS33" s="8">
        <v>12827340.627898</v>
      </c>
      <c r="AT33" s="8">
        <v>12827340.627898</v>
      </c>
      <c r="AU33" s="8">
        <v>14774329.930012399</v>
      </c>
      <c r="AV33" s="8">
        <v>16725451.0656962</v>
      </c>
      <c r="AW33" s="8">
        <v>18680583.823382601</v>
      </c>
      <c r="AX33" s="8">
        <v>20653176.506774601</v>
      </c>
      <c r="AY33" s="8">
        <v>22643258.6650948</v>
      </c>
      <c r="AZ33" s="8">
        <v>24650958.764764398</v>
      </c>
      <c r="BA33" s="8">
        <v>26676250.875923298</v>
      </c>
      <c r="BB33" s="8">
        <v>28719238.939581301</v>
      </c>
      <c r="BC33" s="8">
        <v>30780045.552152101</v>
      </c>
      <c r="BD33" s="8">
        <v>33116804.189651899</v>
      </c>
      <c r="BE33" s="8">
        <v>35470963.3384896</v>
      </c>
      <c r="BF33" s="8">
        <v>37833011.279094301</v>
      </c>
      <c r="BG33" s="8">
        <v>37833011.279094301</v>
      </c>
      <c r="BH33" s="8">
        <v>41830436.683926001</v>
      </c>
      <c r="BI33" s="8">
        <v>45831973.185956597</v>
      </c>
      <c r="BJ33" s="8">
        <v>49837501.485876501</v>
      </c>
      <c r="BK33" s="8">
        <v>53859994.334321797</v>
      </c>
      <c r="BL33" s="8">
        <v>57899480.056854203</v>
      </c>
      <c r="BM33" s="8">
        <v>61956085.542814501</v>
      </c>
      <c r="BN33" s="8">
        <v>66029777.189758599</v>
      </c>
      <c r="BO33" s="8">
        <v>70120664.1375321</v>
      </c>
      <c r="BP33" s="8">
        <v>74228872.920355901</v>
      </c>
      <c r="BQ33" s="8">
        <v>78354259.265167803</v>
      </c>
      <c r="BR33" s="8">
        <v>82496564.378385797</v>
      </c>
      <c r="BS33" s="8">
        <v>86646633.2151905</v>
      </c>
      <c r="BT33" s="8">
        <v>86646633.2151905</v>
      </c>
      <c r="BU33" s="8">
        <v>91271679.651637301</v>
      </c>
      <c r="BV33" s="8">
        <v>95899990.031274006</v>
      </c>
      <c r="BW33" s="8">
        <v>100531808.03737199</v>
      </c>
      <c r="BX33" s="8">
        <v>105180063.702617</v>
      </c>
      <c r="BY33" s="8">
        <v>109844038.550623</v>
      </c>
      <c r="BZ33" s="8">
        <v>114523840.71175399</v>
      </c>
      <c r="CA33" s="8">
        <v>119219385.22258601</v>
      </c>
      <c r="CB33" s="8">
        <v>123931161.41415399</v>
      </c>
      <c r="CC33" s="8">
        <v>128659284.451822</v>
      </c>
      <c r="CD33" s="8">
        <v>133403309.29616299</v>
      </c>
      <c r="CE33" s="8">
        <v>138163234.882296</v>
      </c>
      <c r="CF33" s="8">
        <v>142930321.962239</v>
      </c>
      <c r="CG33" s="8">
        <v>142930321.962239</v>
      </c>
    </row>
    <row r="34" spans="1:85" s="87" customFormat="1" hidden="1" outlineLevel="1" x14ac:dyDescent="0.25">
      <c r="B34" s="9" t="s">
        <v>214</v>
      </c>
      <c r="C34" s="10"/>
      <c r="D34" s="10"/>
      <c r="E34" s="10"/>
      <c r="F34" s="10"/>
      <c r="G34" s="10"/>
      <c r="H34" s="10">
        <v>97537.270316115799</v>
      </c>
      <c r="I34" s="10">
        <v>167728.62789444899</v>
      </c>
      <c r="J34" s="10">
        <v>263865.93961519899</v>
      </c>
      <c r="K34" s="10">
        <v>365048.03276144899</v>
      </c>
      <c r="L34" s="10">
        <v>476518.82643003197</v>
      </c>
      <c r="M34" s="10">
        <v>599516.91806419904</v>
      </c>
      <c r="N34" s="10">
        <v>740396.88373753196</v>
      </c>
      <c r="O34" s="10">
        <v>895216.33274236601</v>
      </c>
      <c r="P34" s="10">
        <v>1065179.5182606999</v>
      </c>
      <c r="Q34" s="10">
        <v>1247874.9828713699</v>
      </c>
      <c r="R34" s="10">
        <v>1449972.3366529499</v>
      </c>
      <c r="S34" s="10">
        <v>1662877.8441893701</v>
      </c>
      <c r="T34" s="10">
        <v>1662877.8441893701</v>
      </c>
      <c r="U34" s="10">
        <v>1875783.3517257799</v>
      </c>
      <c r="V34" s="10">
        <v>2088688.8592621901</v>
      </c>
      <c r="W34" s="10">
        <v>2301594.36679861</v>
      </c>
      <c r="X34" s="10">
        <v>2514499.8743350301</v>
      </c>
      <c r="Y34" s="10">
        <v>2727405.3818714502</v>
      </c>
      <c r="Z34" s="10">
        <v>2940310.8894078699</v>
      </c>
      <c r="AA34" s="10">
        <v>3153216.3969442798</v>
      </c>
      <c r="AB34" s="10">
        <v>3366121.9044806999</v>
      </c>
      <c r="AC34" s="10">
        <v>3579027.4120171098</v>
      </c>
      <c r="AD34" s="10">
        <v>3791932.9195535299</v>
      </c>
      <c r="AE34" s="10">
        <v>4004838.4270899501</v>
      </c>
      <c r="AF34" s="10">
        <v>4217743.9346263697</v>
      </c>
      <c r="AG34" s="10">
        <v>4217743.9346263697</v>
      </c>
      <c r="AH34" s="10">
        <v>4430649.4421627801</v>
      </c>
      <c r="AI34" s="10">
        <v>4643554.9496991998</v>
      </c>
      <c r="AJ34" s="10">
        <v>4856460.4572356204</v>
      </c>
      <c r="AK34" s="10">
        <v>5069365.9647720298</v>
      </c>
      <c r="AL34" s="10">
        <v>5282271.4723084504</v>
      </c>
      <c r="AM34" s="10">
        <v>5495176.97984487</v>
      </c>
      <c r="AN34" s="10">
        <v>5708082.4873812702</v>
      </c>
      <c r="AO34" s="10">
        <v>5920987.9949177001</v>
      </c>
      <c r="AP34" s="10">
        <v>6133893.5024541197</v>
      </c>
      <c r="AQ34" s="10">
        <v>6346799.0099905301</v>
      </c>
      <c r="AR34" s="10">
        <v>6559704.5175269498</v>
      </c>
      <c r="AS34" s="10">
        <v>6772610.0250633704</v>
      </c>
      <c r="AT34" s="10">
        <v>6772610.0250633704</v>
      </c>
      <c r="AU34" s="10">
        <v>6985515.5325997798</v>
      </c>
      <c r="AV34" s="10">
        <v>7198421.0401361901</v>
      </c>
      <c r="AW34" s="10">
        <v>7411326.54767262</v>
      </c>
      <c r="AX34" s="10">
        <v>7624232.0552090202</v>
      </c>
      <c r="AY34" s="10">
        <v>7837137.5627454501</v>
      </c>
      <c r="AZ34" s="10">
        <v>8050043.0702818697</v>
      </c>
      <c r="BA34" s="10">
        <v>8262948.5778182801</v>
      </c>
      <c r="BB34" s="10">
        <v>8475854.0853547007</v>
      </c>
      <c r="BC34" s="10">
        <v>8688759.5928911194</v>
      </c>
      <c r="BD34" s="10">
        <v>8901665.1004275307</v>
      </c>
      <c r="BE34" s="10">
        <v>9114570.6079639494</v>
      </c>
      <c r="BF34" s="10">
        <v>9327476.1155003607</v>
      </c>
      <c r="BG34" s="10">
        <v>9327476.1155003607</v>
      </c>
      <c r="BH34" s="10">
        <v>9540381.6230367795</v>
      </c>
      <c r="BI34" s="10">
        <v>9753287.1305732001</v>
      </c>
      <c r="BJ34" s="10">
        <v>9966192.6381096095</v>
      </c>
      <c r="BK34" s="10">
        <v>10179098.145646</v>
      </c>
      <c r="BL34" s="10">
        <v>10392003.6531824</v>
      </c>
      <c r="BM34" s="10">
        <v>10604909.160718899</v>
      </c>
      <c r="BN34" s="10">
        <v>10817814.668255299</v>
      </c>
      <c r="BO34" s="10">
        <v>11030720.175791699</v>
      </c>
      <c r="BP34" s="10">
        <v>11243625.6833281</v>
      </c>
      <c r="BQ34" s="10">
        <v>11456531.1908645</v>
      </c>
      <c r="BR34" s="10">
        <v>11669436.6984009</v>
      </c>
      <c r="BS34" s="10">
        <v>11882342.2059374</v>
      </c>
      <c r="BT34" s="10">
        <v>11882342.2059374</v>
      </c>
      <c r="BU34" s="10">
        <v>12067428.735251799</v>
      </c>
      <c r="BV34" s="10">
        <v>12252515.2645662</v>
      </c>
      <c r="BW34" s="10">
        <v>12437601.793880699</v>
      </c>
      <c r="BX34" s="10">
        <v>12622688.3231951</v>
      </c>
      <c r="BY34" s="10">
        <v>12807774.8525094</v>
      </c>
      <c r="BZ34" s="10">
        <v>12992861.381824</v>
      </c>
      <c r="CA34" s="10">
        <v>13177947.9111384</v>
      </c>
      <c r="CB34" s="10">
        <v>13363034.440452799</v>
      </c>
      <c r="CC34" s="10">
        <v>13548120.9697673</v>
      </c>
      <c r="CD34" s="10">
        <v>13733207.499081699</v>
      </c>
      <c r="CE34" s="10">
        <v>13918294.0283961</v>
      </c>
      <c r="CF34" s="10">
        <v>14103380.557710599</v>
      </c>
      <c r="CG34" s="10">
        <v>14103380.557710599</v>
      </c>
    </row>
    <row r="35" spans="1:85" s="87" customFormat="1" hidden="1" outlineLevel="1" x14ac:dyDescent="0.25">
      <c r="B35" s="11" t="s">
        <v>215</v>
      </c>
      <c r="C35" s="12"/>
      <c r="D35" s="12"/>
      <c r="E35" s="12"/>
      <c r="F35" s="12"/>
      <c r="G35" s="12"/>
      <c r="H35" s="12">
        <v>0</v>
      </c>
      <c r="I35" s="12">
        <v>0</v>
      </c>
      <c r="J35" s="12">
        <v>0</v>
      </c>
      <c r="K35" s="12">
        <v>0</v>
      </c>
      <c r="L35" s="12">
        <v>0</v>
      </c>
      <c r="M35" s="12">
        <v>0</v>
      </c>
      <c r="N35" s="12">
        <v>0</v>
      </c>
      <c r="O35" s="12">
        <v>0</v>
      </c>
      <c r="P35" s="12">
        <v>0</v>
      </c>
      <c r="Q35" s="12">
        <v>0</v>
      </c>
      <c r="R35" s="12">
        <v>0</v>
      </c>
      <c r="S35" s="12">
        <v>0</v>
      </c>
      <c r="T35" s="12">
        <v>0</v>
      </c>
      <c r="U35" s="12">
        <v>0</v>
      </c>
      <c r="V35" s="12">
        <v>0</v>
      </c>
      <c r="W35" s="12">
        <v>0</v>
      </c>
      <c r="X35" s="12">
        <v>0</v>
      </c>
      <c r="Y35" s="12">
        <v>0</v>
      </c>
      <c r="Z35" s="12">
        <v>0</v>
      </c>
      <c r="AA35" s="12">
        <v>0</v>
      </c>
      <c r="AB35" s="12">
        <v>0</v>
      </c>
      <c r="AC35" s="12">
        <v>0</v>
      </c>
      <c r="AD35" s="12">
        <v>0</v>
      </c>
      <c r="AE35" s="12">
        <v>0</v>
      </c>
      <c r="AF35" s="12">
        <v>0</v>
      </c>
      <c r="AG35" s="12">
        <v>0</v>
      </c>
      <c r="AH35" s="12">
        <v>0</v>
      </c>
      <c r="AI35" s="12">
        <v>0</v>
      </c>
      <c r="AJ35" s="12">
        <v>0</v>
      </c>
      <c r="AK35" s="12">
        <v>0</v>
      </c>
      <c r="AL35" s="12">
        <v>0</v>
      </c>
      <c r="AM35" s="12">
        <v>0</v>
      </c>
      <c r="AN35" s="12">
        <v>0</v>
      </c>
      <c r="AO35" s="12">
        <v>0</v>
      </c>
      <c r="AP35" s="12">
        <v>0</v>
      </c>
      <c r="AQ35" s="12">
        <v>0</v>
      </c>
      <c r="AR35" s="12">
        <v>0</v>
      </c>
      <c r="AS35" s="12">
        <v>0</v>
      </c>
      <c r="AT35" s="12">
        <v>0</v>
      </c>
      <c r="AU35" s="12">
        <v>0</v>
      </c>
      <c r="AV35" s="12">
        <v>0</v>
      </c>
      <c r="AW35" s="12">
        <v>0</v>
      </c>
      <c r="AX35" s="12">
        <v>0</v>
      </c>
      <c r="AY35" s="12">
        <v>0</v>
      </c>
      <c r="AZ35" s="12">
        <v>0</v>
      </c>
      <c r="BA35" s="12">
        <v>0</v>
      </c>
      <c r="BB35" s="12">
        <v>0</v>
      </c>
      <c r="BC35" s="12">
        <v>0</v>
      </c>
      <c r="BD35" s="12">
        <v>0</v>
      </c>
      <c r="BE35" s="12">
        <v>0</v>
      </c>
      <c r="BF35" s="12">
        <v>0</v>
      </c>
      <c r="BG35" s="12">
        <v>0</v>
      </c>
      <c r="BH35" s="12">
        <v>0</v>
      </c>
      <c r="BI35" s="12">
        <v>0</v>
      </c>
      <c r="BJ35" s="12">
        <v>0</v>
      </c>
      <c r="BK35" s="12">
        <v>0</v>
      </c>
      <c r="BL35" s="12">
        <v>0</v>
      </c>
      <c r="BM35" s="12">
        <v>0</v>
      </c>
      <c r="BN35" s="12">
        <v>0</v>
      </c>
      <c r="BO35" s="12">
        <v>0</v>
      </c>
      <c r="BP35" s="12">
        <v>0</v>
      </c>
      <c r="BQ35" s="12">
        <v>0</v>
      </c>
      <c r="BR35" s="12">
        <v>0</v>
      </c>
      <c r="BS35" s="12">
        <v>0</v>
      </c>
      <c r="BT35" s="12">
        <v>0</v>
      </c>
      <c r="BU35" s="12">
        <v>0</v>
      </c>
      <c r="BV35" s="12">
        <v>0</v>
      </c>
      <c r="BW35" s="12">
        <v>0</v>
      </c>
      <c r="BX35" s="12">
        <v>0</v>
      </c>
      <c r="BY35" s="12">
        <v>0</v>
      </c>
      <c r="BZ35" s="12">
        <v>0</v>
      </c>
      <c r="CA35" s="12">
        <v>0</v>
      </c>
      <c r="CB35" s="12">
        <v>0</v>
      </c>
      <c r="CC35" s="12">
        <v>0</v>
      </c>
      <c r="CD35" s="12">
        <v>0</v>
      </c>
      <c r="CE35" s="12">
        <v>0</v>
      </c>
      <c r="CF35" s="12">
        <v>0</v>
      </c>
      <c r="CG35" s="12">
        <v>0</v>
      </c>
    </row>
    <row r="36" spans="1:85" s="89" customFormat="1" ht="10.199999999999999" hidden="1" outlineLevel="1" x14ac:dyDescent="0.2">
      <c r="B36" s="44" t="s">
        <v>216</v>
      </c>
      <c r="C36" s="43"/>
      <c r="D36" s="43"/>
      <c r="E36" s="43"/>
      <c r="F36" s="43"/>
      <c r="G36" s="43"/>
      <c r="H36" s="43">
        <v>97537.270316115799</v>
      </c>
      <c r="I36" s="43">
        <v>167728.62789444899</v>
      </c>
      <c r="J36" s="43">
        <v>263865.93961519899</v>
      </c>
      <c r="K36" s="43">
        <v>365048.03276144899</v>
      </c>
      <c r="L36" s="43">
        <v>476518.82643003197</v>
      </c>
      <c r="M36" s="43">
        <v>599516.91806419904</v>
      </c>
      <c r="N36" s="43">
        <v>740396.88373753196</v>
      </c>
      <c r="O36" s="43">
        <v>895216.33274236601</v>
      </c>
      <c r="P36" s="43">
        <v>1065179.5182606999</v>
      </c>
      <c r="Q36" s="43">
        <v>1247874.9828713699</v>
      </c>
      <c r="R36" s="43">
        <v>1449972.3366529499</v>
      </c>
      <c r="S36" s="43">
        <v>1662877.8441893701</v>
      </c>
      <c r="T36" s="43">
        <v>1662877.8441893701</v>
      </c>
      <c r="U36" s="43">
        <v>1875783.3517257799</v>
      </c>
      <c r="V36" s="43">
        <v>2194247.4885997199</v>
      </c>
      <c r="W36" s="43">
        <v>2540007.7997103599</v>
      </c>
      <c r="X36" s="43">
        <v>2899524.37876675</v>
      </c>
      <c r="Y36" s="43">
        <v>3276448.24029506</v>
      </c>
      <c r="Z36" s="43">
        <v>3674555.0698534399</v>
      </c>
      <c r="AA36" s="43">
        <v>4094416.0797743401</v>
      </c>
      <c r="AB36" s="43">
        <v>4537595.4444829999</v>
      </c>
      <c r="AC36" s="43">
        <v>5005361.7575766798</v>
      </c>
      <c r="AD36" s="43">
        <v>5497053.8352725403</v>
      </c>
      <c r="AE36" s="43">
        <v>6012164.8172963597</v>
      </c>
      <c r="AF36" s="43">
        <v>6540128.1208003396</v>
      </c>
      <c r="AG36" s="43">
        <v>6540128.1208003396</v>
      </c>
      <c r="AH36" s="43">
        <v>7568780.6197070004</v>
      </c>
      <c r="AI36" s="43">
        <v>8599024.3032609709</v>
      </c>
      <c r="AJ36" s="43">
        <v>9631480.0621037409</v>
      </c>
      <c r="AK36" s="43">
        <v>10678317.8457062</v>
      </c>
      <c r="AL36" s="43">
        <v>11740212.605634799</v>
      </c>
      <c r="AM36" s="43">
        <v>12817533.508025501</v>
      </c>
      <c r="AN36" s="43">
        <v>13910204.7767209</v>
      </c>
      <c r="AO36" s="43">
        <v>15018985.170060599</v>
      </c>
      <c r="AP36" s="43">
        <v>16143799.6079247</v>
      </c>
      <c r="AQ36" s="43">
        <v>17284034.972131599</v>
      </c>
      <c r="AR36" s="43">
        <v>18439312.6122973</v>
      </c>
      <c r="AS36" s="43">
        <v>19599950.652961399</v>
      </c>
      <c r="AT36" s="43">
        <v>19599950.652961399</v>
      </c>
      <c r="AU36" s="43">
        <v>21759845.462612201</v>
      </c>
      <c r="AV36" s="43">
        <v>23923872.105832402</v>
      </c>
      <c r="AW36" s="43">
        <v>26091910.371055201</v>
      </c>
      <c r="AX36" s="43">
        <v>28277408.5619836</v>
      </c>
      <c r="AY36" s="43">
        <v>30480396.227840301</v>
      </c>
      <c r="AZ36" s="43">
        <v>32701001.835046198</v>
      </c>
      <c r="BA36" s="43">
        <v>34939199.453741603</v>
      </c>
      <c r="BB36" s="43">
        <v>37195093.024935998</v>
      </c>
      <c r="BC36" s="43">
        <v>39468805.145043202</v>
      </c>
      <c r="BD36" s="43">
        <v>42018469.290079497</v>
      </c>
      <c r="BE36" s="43">
        <v>44585533.946453601</v>
      </c>
      <c r="BF36" s="43">
        <v>47160487.394594699</v>
      </c>
      <c r="BG36" s="43">
        <v>47160487.394594699</v>
      </c>
      <c r="BH36" s="43">
        <v>51370818.306962803</v>
      </c>
      <c r="BI36" s="43">
        <v>55585260.316529803</v>
      </c>
      <c r="BJ36" s="43">
        <v>59803694.123986103</v>
      </c>
      <c r="BK36" s="43">
        <v>64039092.479967803</v>
      </c>
      <c r="BL36" s="43">
        <v>68291483.710036606</v>
      </c>
      <c r="BM36" s="43">
        <v>72560994.703533396</v>
      </c>
      <c r="BN36" s="43">
        <v>76847591.858013898</v>
      </c>
      <c r="BO36" s="43">
        <v>81151384.313323796</v>
      </c>
      <c r="BP36" s="43">
        <v>85472498.603683993</v>
      </c>
      <c r="BQ36" s="43">
        <v>89810790.456032202</v>
      </c>
      <c r="BR36" s="43">
        <v>94166001.076786697</v>
      </c>
      <c r="BS36" s="43">
        <v>98528975.4211279</v>
      </c>
      <c r="BT36" s="43">
        <v>98528975.4211279</v>
      </c>
      <c r="BU36" s="43">
        <v>103339108.386889</v>
      </c>
      <c r="BV36" s="43">
        <v>108152505.29584</v>
      </c>
      <c r="BW36" s="43">
        <v>112969409.83125301</v>
      </c>
      <c r="BX36" s="43">
        <v>117802752.025813</v>
      </c>
      <c r="BY36" s="43">
        <v>122651813.403133</v>
      </c>
      <c r="BZ36" s="43">
        <v>127516702.093578</v>
      </c>
      <c r="CA36" s="43">
        <v>132397333.133725</v>
      </c>
      <c r="CB36" s="43">
        <v>137294195.85460699</v>
      </c>
      <c r="CC36" s="43">
        <v>142207405.42158899</v>
      </c>
      <c r="CD36" s="43">
        <v>147136516.79524499</v>
      </c>
      <c r="CE36" s="43">
        <v>152081528.91069201</v>
      </c>
      <c r="CF36" s="43">
        <v>157033702.51995</v>
      </c>
      <c r="CG36" s="43">
        <v>157033702.51995</v>
      </c>
    </row>
    <row r="37" spans="1:85" s="87" customFormat="1" hidden="1" outlineLevel="1" x14ac:dyDescent="0.25">
      <c r="B37" s="7" t="s">
        <v>217</v>
      </c>
      <c r="C37" s="8"/>
      <c r="D37" s="8"/>
      <c r="E37" s="8"/>
      <c r="F37" s="8"/>
      <c r="G37" s="8"/>
      <c r="H37" s="8">
        <v>0</v>
      </c>
      <c r="I37" s="8">
        <v>0</v>
      </c>
      <c r="J37" s="8">
        <v>0</v>
      </c>
      <c r="K37" s="8">
        <v>0</v>
      </c>
      <c r="L37" s="8">
        <v>0</v>
      </c>
      <c r="M37" s="8">
        <v>0</v>
      </c>
      <c r="N37" s="8">
        <v>0</v>
      </c>
      <c r="O37" s="8">
        <v>0</v>
      </c>
      <c r="P37" s="8">
        <v>0</v>
      </c>
      <c r="Q37" s="8">
        <v>0</v>
      </c>
      <c r="R37" s="8">
        <v>0</v>
      </c>
      <c r="S37" s="8">
        <v>0</v>
      </c>
      <c r="T37" s="8">
        <v>0</v>
      </c>
      <c r="U37" s="8">
        <v>0</v>
      </c>
      <c r="V37" s="8">
        <v>27734.975496863699</v>
      </c>
      <c r="W37" s="8">
        <v>85166.660224317195</v>
      </c>
      <c r="X37" s="8">
        <v>172460.85178381801</v>
      </c>
      <c r="Y37" s="8">
        <v>289873.87941969198</v>
      </c>
      <c r="Z37" s="8">
        <v>437612.28194486402</v>
      </c>
      <c r="AA37" s="8">
        <v>615293.49348047504</v>
      </c>
      <c r="AB37" s="8">
        <v>823486.36968924699</v>
      </c>
      <c r="AC37" s="8">
        <v>1062175.2022678501</v>
      </c>
      <c r="AD37" s="8">
        <v>1331583.81261824</v>
      </c>
      <c r="AE37" s="8">
        <v>1631365.8768009101</v>
      </c>
      <c r="AF37" s="8">
        <v>1961352.8256113101</v>
      </c>
      <c r="AG37" s="8">
        <v>1961352.8256113101</v>
      </c>
      <c r="AH37" s="8">
        <v>2321196.2817214802</v>
      </c>
      <c r="AI37" s="8">
        <v>2711047.4718340202</v>
      </c>
      <c r="AJ37" s="8">
        <v>3132314.64541547</v>
      </c>
      <c r="AK37" s="8">
        <v>3585549.16731187</v>
      </c>
      <c r="AL37" s="8">
        <v>4071184.0444618301</v>
      </c>
      <c r="AM37" s="8">
        <v>4589321.8473455599</v>
      </c>
      <c r="AN37" s="8">
        <v>5139877.5192505801</v>
      </c>
      <c r="AO37" s="8">
        <v>5723023.2087637195</v>
      </c>
      <c r="AP37" s="8">
        <v>6338425.5364038199</v>
      </c>
      <c r="AQ37" s="8">
        <v>6986855.0052328603</v>
      </c>
      <c r="AR37" s="8">
        <v>7668349.0149783501</v>
      </c>
      <c r="AS37" s="8">
        <v>8382957.34649048</v>
      </c>
      <c r="AT37" s="8">
        <v>8382957.34649048</v>
      </c>
      <c r="AU37" s="8">
        <v>9130187.8924397491</v>
      </c>
      <c r="AV37" s="8">
        <v>9905472.8486029003</v>
      </c>
      <c r="AW37" s="8">
        <v>10713995.3312768</v>
      </c>
      <c r="AX37" s="8">
        <v>11565378.584034501</v>
      </c>
      <c r="AY37" s="8">
        <v>12447696.3788855</v>
      </c>
      <c r="AZ37" s="8">
        <v>13361073.671860499</v>
      </c>
      <c r="BA37" s="8">
        <v>14304075.336907901</v>
      </c>
      <c r="BB37" s="8">
        <v>15284617.903056599</v>
      </c>
      <c r="BC37" s="8">
        <v>16303752.6921588</v>
      </c>
      <c r="BD37" s="8">
        <v>17356957.070942901</v>
      </c>
      <c r="BE37" s="8">
        <v>18448040.177618202</v>
      </c>
      <c r="BF37" s="8">
        <v>19579128.1613167</v>
      </c>
      <c r="BG37" s="8">
        <v>19579128.1613167</v>
      </c>
      <c r="BH37" s="8">
        <v>20754696.354809199</v>
      </c>
      <c r="BI37" s="8">
        <v>21958590.228815999</v>
      </c>
      <c r="BJ37" s="8">
        <v>23196045.681304201</v>
      </c>
      <c r="BK37" s="8">
        <v>24476783.953044102</v>
      </c>
      <c r="BL37" s="8">
        <v>25788757.3666704</v>
      </c>
      <c r="BM37" s="8">
        <v>27132092.1506892</v>
      </c>
      <c r="BN37" s="8">
        <v>28505338.564607199</v>
      </c>
      <c r="BO37" s="8">
        <v>29916493.7545189</v>
      </c>
      <c r="BP37" s="8">
        <v>31366619.748291701</v>
      </c>
      <c r="BQ37" s="8">
        <v>32851147.856937099</v>
      </c>
      <c r="BR37" s="8">
        <v>34373926.008586399</v>
      </c>
      <c r="BS37" s="8">
        <v>35937102.003767401</v>
      </c>
      <c r="BT37" s="8">
        <v>35937102.003767401</v>
      </c>
      <c r="BU37" s="8">
        <v>37545196.749135897</v>
      </c>
      <c r="BV37" s="8">
        <v>39181122.367501102</v>
      </c>
      <c r="BW37" s="8">
        <v>40850293.974199802</v>
      </c>
      <c r="BX37" s="8">
        <v>42562765.554301098</v>
      </c>
      <c r="BY37" s="8">
        <v>44306077.0555121</v>
      </c>
      <c r="BZ37" s="8">
        <v>46080359.026961803</v>
      </c>
      <c r="CA37" s="8">
        <v>47884112.105593599</v>
      </c>
      <c r="CB37" s="8">
        <v>49725607.168483198</v>
      </c>
      <c r="CC37" s="8">
        <v>51605942.595207103</v>
      </c>
      <c r="CD37" s="8">
        <v>53520393.317025296</v>
      </c>
      <c r="CE37" s="8">
        <v>55472938.971197702</v>
      </c>
      <c r="CF37" s="8">
        <v>57465800.874421097</v>
      </c>
      <c r="CG37" s="8">
        <v>57465800.874421097</v>
      </c>
    </row>
    <row r="38" spans="1:85" s="87" customFormat="1" hidden="1" outlineLevel="1" x14ac:dyDescent="0.25">
      <c r="B38" s="9" t="s">
        <v>218</v>
      </c>
      <c r="C38" s="10"/>
      <c r="D38" s="10"/>
      <c r="E38" s="10"/>
      <c r="F38" s="10"/>
      <c r="G38" s="10"/>
      <c r="H38" s="10">
        <v>527788.10044108296</v>
      </c>
      <c r="I38" s="10">
        <v>664736.10277158394</v>
      </c>
      <c r="J38" s="10">
        <v>815292.99121124996</v>
      </c>
      <c r="K38" s="10">
        <v>978804.36502958299</v>
      </c>
      <c r="L38" s="10">
        <v>1159376.78545708</v>
      </c>
      <c r="M38" s="10">
        <v>1356510.6541512499</v>
      </c>
      <c r="N38" s="10">
        <v>1572239.4560434199</v>
      </c>
      <c r="O38" s="10">
        <v>1816362.5502285799</v>
      </c>
      <c r="P38" s="10">
        <v>2080964.82489908</v>
      </c>
      <c r="Q38" s="10">
        <v>2372203.5728925699</v>
      </c>
      <c r="R38" s="10">
        <v>2696839.6743550799</v>
      </c>
      <c r="S38" s="10">
        <v>3042270.9500300698</v>
      </c>
      <c r="T38" s="10">
        <v>3042270.9500300698</v>
      </c>
      <c r="U38" s="10">
        <v>3365502.3090733099</v>
      </c>
      <c r="V38" s="10">
        <v>3688733.66811655</v>
      </c>
      <c r="W38" s="10">
        <v>4011965.0271597998</v>
      </c>
      <c r="X38" s="10">
        <v>4335196.3862030301</v>
      </c>
      <c r="Y38" s="10">
        <v>4658427.7452462697</v>
      </c>
      <c r="Z38" s="10">
        <v>4981659.1042895</v>
      </c>
      <c r="AA38" s="10">
        <v>5304890.4633327397</v>
      </c>
      <c r="AB38" s="10">
        <v>5628121.82237597</v>
      </c>
      <c r="AC38" s="10">
        <v>5951353.1814192198</v>
      </c>
      <c r="AD38" s="10">
        <v>6274584.5404624501</v>
      </c>
      <c r="AE38" s="10">
        <v>6597815.8995056897</v>
      </c>
      <c r="AF38" s="10">
        <v>6921047.25854892</v>
      </c>
      <c r="AG38" s="10">
        <v>6921047.25854892</v>
      </c>
      <c r="AH38" s="10">
        <v>7244278.6175921597</v>
      </c>
      <c r="AI38" s="10">
        <v>7567509.97663539</v>
      </c>
      <c r="AJ38" s="10">
        <v>7890741.3356786398</v>
      </c>
      <c r="AK38" s="10">
        <v>8213972.6947218804</v>
      </c>
      <c r="AL38" s="10">
        <v>8537204.0537651107</v>
      </c>
      <c r="AM38" s="10">
        <v>8860435.4128083494</v>
      </c>
      <c r="AN38" s="10">
        <v>9183666.7718515899</v>
      </c>
      <c r="AO38" s="10">
        <v>9506898.1308948305</v>
      </c>
      <c r="AP38" s="10">
        <v>9830129.4899380691</v>
      </c>
      <c r="AQ38" s="10">
        <v>10153360.8489813</v>
      </c>
      <c r="AR38" s="10">
        <v>10476592.2080245</v>
      </c>
      <c r="AS38" s="10">
        <v>10799823.5670678</v>
      </c>
      <c r="AT38" s="10">
        <v>10799823.5670678</v>
      </c>
      <c r="AU38" s="10">
        <v>11123054.926111</v>
      </c>
      <c r="AV38" s="10">
        <v>11446286.2851543</v>
      </c>
      <c r="AW38" s="10">
        <v>11769517.644197499</v>
      </c>
      <c r="AX38" s="10">
        <v>12092749.003240701</v>
      </c>
      <c r="AY38" s="10">
        <v>12415980.362283999</v>
      </c>
      <c r="AZ38" s="10">
        <v>12739211.7213271</v>
      </c>
      <c r="BA38" s="10">
        <v>13062443.080370501</v>
      </c>
      <c r="BB38" s="10">
        <v>13385674.4394137</v>
      </c>
      <c r="BC38" s="10">
        <v>13708905.7984569</v>
      </c>
      <c r="BD38" s="10">
        <v>14032137.1575002</v>
      </c>
      <c r="BE38" s="10">
        <v>14355368.5165434</v>
      </c>
      <c r="BF38" s="10">
        <v>14678599.875586599</v>
      </c>
      <c r="BG38" s="10">
        <v>14678599.875586599</v>
      </c>
      <c r="BH38" s="10">
        <v>15001831.234629899</v>
      </c>
      <c r="BI38" s="10">
        <v>15325062.593673</v>
      </c>
      <c r="BJ38" s="10">
        <v>15648293.9527163</v>
      </c>
      <c r="BK38" s="10">
        <v>15971525.3117596</v>
      </c>
      <c r="BL38" s="10">
        <v>16294756.6708028</v>
      </c>
      <c r="BM38" s="10">
        <v>16617988.0298461</v>
      </c>
      <c r="BN38" s="10">
        <v>16941219.388889302</v>
      </c>
      <c r="BO38" s="10">
        <v>17264450.747932501</v>
      </c>
      <c r="BP38" s="10">
        <v>17587682.106975801</v>
      </c>
      <c r="BQ38" s="10">
        <v>17910913.466019001</v>
      </c>
      <c r="BR38" s="10">
        <v>18234144.825062301</v>
      </c>
      <c r="BS38" s="10">
        <v>18557376.1841054</v>
      </c>
      <c r="BT38" s="10">
        <v>18557376.1841054</v>
      </c>
      <c r="BU38" s="10">
        <v>18880607.5431487</v>
      </c>
      <c r="BV38" s="10">
        <v>19203838.902192</v>
      </c>
      <c r="BW38" s="10">
        <v>19527070.2612352</v>
      </c>
      <c r="BX38" s="10">
        <v>19850301.6202785</v>
      </c>
      <c r="BY38" s="10">
        <v>20173532.9793217</v>
      </c>
      <c r="BZ38" s="10">
        <v>20496764.338364899</v>
      </c>
      <c r="CA38" s="10">
        <v>20819995.697408199</v>
      </c>
      <c r="CB38" s="10">
        <v>21143227.056451399</v>
      </c>
      <c r="CC38" s="10">
        <v>21466458.415494699</v>
      </c>
      <c r="CD38" s="10">
        <v>21789689.774537899</v>
      </c>
      <c r="CE38" s="10">
        <v>22112921.133581098</v>
      </c>
      <c r="CF38" s="10">
        <v>22436152.492624398</v>
      </c>
      <c r="CG38" s="10">
        <v>22436152.492624398</v>
      </c>
    </row>
    <row r="39" spans="1:85" s="87" customFormat="1" hidden="1" outlineLevel="1" x14ac:dyDescent="0.25">
      <c r="B39" s="11" t="s">
        <v>219</v>
      </c>
      <c r="C39" s="12"/>
      <c r="D39" s="12"/>
      <c r="E39" s="12"/>
      <c r="F39" s="12"/>
      <c r="G39" s="12"/>
      <c r="H39" s="12">
        <v>-459059.21500839997</v>
      </c>
      <c r="I39" s="12">
        <v>-541144.42990225099</v>
      </c>
      <c r="J39" s="12">
        <v>-623398.81213777</v>
      </c>
      <c r="K39" s="12">
        <v>-706232.89899861999</v>
      </c>
      <c r="L39" s="12">
        <v>-789030.455885306</v>
      </c>
      <c r="M39" s="12">
        <v>-872838.14116949099</v>
      </c>
      <c r="N39" s="12">
        <v>-950377.88989873196</v>
      </c>
      <c r="O39" s="12">
        <v>-1032205.86654114</v>
      </c>
      <c r="P39" s="12">
        <v>-1114033.8431835501</v>
      </c>
      <c r="Q39" s="12">
        <v>-1195861.8198259501</v>
      </c>
      <c r="R39" s="12">
        <v>-1277689.7964683599</v>
      </c>
      <c r="S39" s="12">
        <v>-1359517.7731107699</v>
      </c>
      <c r="T39" s="12">
        <v>-1359517.7731107699</v>
      </c>
      <c r="U39" s="12">
        <v>-1441345.7497531699</v>
      </c>
      <c r="V39" s="12">
        <v>-1523173.72639558</v>
      </c>
      <c r="W39" s="12">
        <v>-1605001.70303799</v>
      </c>
      <c r="X39" s="12">
        <v>-1686829.6796804001</v>
      </c>
      <c r="Y39" s="12">
        <v>-1768657.6563228001</v>
      </c>
      <c r="Z39" s="12">
        <v>-1850485.6329652099</v>
      </c>
      <c r="AA39" s="12">
        <v>-1932313.6096076199</v>
      </c>
      <c r="AB39" s="12">
        <v>-2014141.58625002</v>
      </c>
      <c r="AC39" s="12">
        <v>-2095969.56289243</v>
      </c>
      <c r="AD39" s="12">
        <v>-2177797.5395348398</v>
      </c>
      <c r="AE39" s="12">
        <v>-2259625.5161772398</v>
      </c>
      <c r="AF39" s="12">
        <v>-2341453.4928196501</v>
      </c>
      <c r="AG39" s="12">
        <v>-2341453.4928196501</v>
      </c>
      <c r="AH39" s="12">
        <v>-2423281.4694620599</v>
      </c>
      <c r="AI39" s="12">
        <v>-2505109.4461044702</v>
      </c>
      <c r="AJ39" s="12">
        <v>-2586937.4227468702</v>
      </c>
      <c r="AK39" s="12">
        <v>-2668765.39938928</v>
      </c>
      <c r="AL39" s="12">
        <v>-2750593.3760316898</v>
      </c>
      <c r="AM39" s="12">
        <v>-2832421.3526740898</v>
      </c>
      <c r="AN39" s="12">
        <v>-2914249.3293164899</v>
      </c>
      <c r="AO39" s="12">
        <v>-2996077.3059589099</v>
      </c>
      <c r="AP39" s="12">
        <v>-3077905.2826013099</v>
      </c>
      <c r="AQ39" s="12">
        <v>-3159733.2592437202</v>
      </c>
      <c r="AR39" s="12">
        <v>-3241561.23588613</v>
      </c>
      <c r="AS39" s="12">
        <v>-3323389.2125285398</v>
      </c>
      <c r="AT39" s="12">
        <v>-3323389.2125285398</v>
      </c>
      <c r="AU39" s="12">
        <v>-3405217.1891709398</v>
      </c>
      <c r="AV39" s="12">
        <v>-3487045.1658133501</v>
      </c>
      <c r="AW39" s="12">
        <v>-3568873.1424557599</v>
      </c>
      <c r="AX39" s="12">
        <v>-3650701.11909816</v>
      </c>
      <c r="AY39" s="12">
        <v>-3732529.0957405702</v>
      </c>
      <c r="AZ39" s="12">
        <v>-3814357.07238298</v>
      </c>
      <c r="BA39" s="12">
        <v>-3896185.0490253898</v>
      </c>
      <c r="BB39" s="12">
        <v>-3978013.0256677899</v>
      </c>
      <c r="BC39" s="12">
        <v>-4059841.0023102001</v>
      </c>
      <c r="BD39" s="12">
        <v>-4141668.9789526099</v>
      </c>
      <c r="BE39" s="12">
        <v>-4223496.95559501</v>
      </c>
      <c r="BF39" s="12">
        <v>-4305324.9322374202</v>
      </c>
      <c r="BG39" s="12">
        <v>-4305324.9322374202</v>
      </c>
      <c r="BH39" s="12">
        <v>-4387152.9088798296</v>
      </c>
      <c r="BI39" s="12">
        <v>-4468980.8855222296</v>
      </c>
      <c r="BJ39" s="12">
        <v>-4550808.8621646399</v>
      </c>
      <c r="BK39" s="12">
        <v>-4632636.8388070399</v>
      </c>
      <c r="BL39" s="12">
        <v>-4714464.8154494502</v>
      </c>
      <c r="BM39" s="12">
        <v>-4796292.7920918604</v>
      </c>
      <c r="BN39" s="12">
        <v>-4878120.7687342698</v>
      </c>
      <c r="BO39" s="12">
        <v>-4959948.7453766698</v>
      </c>
      <c r="BP39" s="12">
        <v>-5041776.7220190801</v>
      </c>
      <c r="BQ39" s="12">
        <v>-5123604.6986614903</v>
      </c>
      <c r="BR39" s="12">
        <v>-5205432.6753038904</v>
      </c>
      <c r="BS39" s="12">
        <v>-5287260.6519462997</v>
      </c>
      <c r="BT39" s="12">
        <v>-5287260.6519462997</v>
      </c>
      <c r="BU39" s="12">
        <v>-5369088.62858871</v>
      </c>
      <c r="BV39" s="12">
        <v>-5450916.60523111</v>
      </c>
      <c r="BW39" s="12">
        <v>-5532744.58187351</v>
      </c>
      <c r="BX39" s="12">
        <v>-5614572.5585159296</v>
      </c>
      <c r="BY39" s="12">
        <v>-5696400.5351583296</v>
      </c>
      <c r="BZ39" s="12">
        <v>-5778228.5118007399</v>
      </c>
      <c r="CA39" s="12">
        <v>-5860056.4884431399</v>
      </c>
      <c r="CB39" s="12">
        <v>-5941884.4650855502</v>
      </c>
      <c r="CC39" s="12">
        <v>-6023712.4417279596</v>
      </c>
      <c r="CD39" s="12">
        <v>-6105540.4183703698</v>
      </c>
      <c r="CE39" s="12">
        <v>-6187368.3950127698</v>
      </c>
      <c r="CF39" s="12">
        <v>-6269196.3716551801</v>
      </c>
      <c r="CG39" s="12">
        <v>-6269196.3716551801</v>
      </c>
    </row>
    <row r="40" spans="1:85" s="89" customFormat="1" ht="10.199999999999999" hidden="1" outlineLevel="1" x14ac:dyDescent="0.2">
      <c r="B40" s="44" t="s">
        <v>220</v>
      </c>
      <c r="C40" s="43"/>
      <c r="D40" s="43"/>
      <c r="E40" s="43"/>
      <c r="F40" s="43"/>
      <c r="G40" s="43"/>
      <c r="H40" s="43">
        <v>68728.885432683004</v>
      </c>
      <c r="I40" s="43">
        <v>123591.67286933299</v>
      </c>
      <c r="J40" s="43">
        <v>191894.179073479</v>
      </c>
      <c r="K40" s="43">
        <v>272571.46603096201</v>
      </c>
      <c r="L40" s="43">
        <v>370346.32957177301</v>
      </c>
      <c r="M40" s="43">
        <v>483672.51298175898</v>
      </c>
      <c r="N40" s="43">
        <v>621861.56614468805</v>
      </c>
      <c r="O40" s="43">
        <v>784156.68368743896</v>
      </c>
      <c r="P40" s="43">
        <v>966930.98171553004</v>
      </c>
      <c r="Q40" s="43">
        <v>1176341.7530666201</v>
      </c>
      <c r="R40" s="43">
        <v>1419149.87788672</v>
      </c>
      <c r="S40" s="43">
        <v>1682753.1769193099</v>
      </c>
      <c r="T40" s="43">
        <v>1682753.1769193099</v>
      </c>
      <c r="U40" s="43">
        <v>1924156.5593201499</v>
      </c>
      <c r="V40" s="43">
        <v>2193294.91721784</v>
      </c>
      <c r="W40" s="43">
        <v>2492129.9843461202</v>
      </c>
      <c r="X40" s="43">
        <v>2820827.5583064398</v>
      </c>
      <c r="Y40" s="43">
        <v>3179643.9683431601</v>
      </c>
      <c r="Z40" s="43">
        <v>3568785.7532691602</v>
      </c>
      <c r="AA40" s="43">
        <v>3987870.34720559</v>
      </c>
      <c r="AB40" s="43">
        <v>4437466.6058152001</v>
      </c>
      <c r="AC40" s="43">
        <v>4917558.8207946401</v>
      </c>
      <c r="AD40" s="43">
        <v>5428370.8135458501</v>
      </c>
      <c r="AE40" s="43">
        <v>5969556.2601293596</v>
      </c>
      <c r="AF40" s="43">
        <v>6540946.5913405903</v>
      </c>
      <c r="AG40" s="43">
        <v>6540946.5913405903</v>
      </c>
      <c r="AH40" s="43">
        <v>7142193.4298515804</v>
      </c>
      <c r="AI40" s="43">
        <v>7773448.0023649503</v>
      </c>
      <c r="AJ40" s="43">
        <v>8436118.5583472401</v>
      </c>
      <c r="AK40" s="43">
        <v>9130756.4626444709</v>
      </c>
      <c r="AL40" s="43">
        <v>9857794.7221952509</v>
      </c>
      <c r="AM40" s="43">
        <v>10617335.9074798</v>
      </c>
      <c r="AN40" s="43">
        <v>11409294.9617856</v>
      </c>
      <c r="AO40" s="43">
        <v>12233844.0336996</v>
      </c>
      <c r="AP40" s="43">
        <v>13090649.743740501</v>
      </c>
      <c r="AQ40" s="43">
        <v>13980482.5949704</v>
      </c>
      <c r="AR40" s="43">
        <v>14903379.9871167</v>
      </c>
      <c r="AS40" s="43">
        <v>15859391.701029699</v>
      </c>
      <c r="AT40" s="43">
        <v>15859391.701029699</v>
      </c>
      <c r="AU40" s="43">
        <v>16848025.629379801</v>
      </c>
      <c r="AV40" s="43">
        <v>17864713.967943799</v>
      </c>
      <c r="AW40" s="43">
        <v>18914639.8330185</v>
      </c>
      <c r="AX40" s="43">
        <v>20007426.468176998</v>
      </c>
      <c r="AY40" s="43">
        <v>21131147.6454289</v>
      </c>
      <c r="AZ40" s="43">
        <v>22285928.320804801</v>
      </c>
      <c r="BA40" s="43">
        <v>23470333.368253</v>
      </c>
      <c r="BB40" s="43">
        <v>24692279.316802502</v>
      </c>
      <c r="BC40" s="43">
        <v>25952817.488305502</v>
      </c>
      <c r="BD40" s="43">
        <v>27247425.249490399</v>
      </c>
      <c r="BE40" s="43">
        <v>28579911.7385666</v>
      </c>
      <c r="BF40" s="43">
        <v>29952403.104665902</v>
      </c>
      <c r="BG40" s="43">
        <v>29952403.104665902</v>
      </c>
      <c r="BH40" s="43">
        <v>31369374.6805593</v>
      </c>
      <c r="BI40" s="43">
        <v>32814671.936966799</v>
      </c>
      <c r="BJ40" s="43">
        <v>34293530.771856003</v>
      </c>
      <c r="BK40" s="43">
        <v>35815672.425996698</v>
      </c>
      <c r="BL40" s="43">
        <v>37369049.2220238</v>
      </c>
      <c r="BM40" s="43">
        <v>38953787.3884435</v>
      </c>
      <c r="BN40" s="43">
        <v>40568437.184762202</v>
      </c>
      <c r="BO40" s="43">
        <v>42220995.757074803</v>
      </c>
      <c r="BP40" s="43">
        <v>43912525.133248404</v>
      </c>
      <c r="BQ40" s="43">
        <v>45638456.624294601</v>
      </c>
      <c r="BR40" s="43">
        <v>47402638.158344798</v>
      </c>
      <c r="BS40" s="43">
        <v>49207217.535926498</v>
      </c>
      <c r="BT40" s="43">
        <v>49207217.535926498</v>
      </c>
      <c r="BU40" s="43">
        <v>51056715.663695902</v>
      </c>
      <c r="BV40" s="43">
        <v>52934044.664462</v>
      </c>
      <c r="BW40" s="43">
        <v>54844619.653561398</v>
      </c>
      <c r="BX40" s="43">
        <v>56798494.616063699</v>
      </c>
      <c r="BY40" s="43">
        <v>58783209.499675497</v>
      </c>
      <c r="BZ40" s="43">
        <v>60798894.853525899</v>
      </c>
      <c r="CA40" s="43">
        <v>62844051.3145587</v>
      </c>
      <c r="CB40" s="43">
        <v>64926949.759848997</v>
      </c>
      <c r="CC40" s="43">
        <v>67048688.568973802</v>
      </c>
      <c r="CD40" s="43">
        <v>69204542.673192799</v>
      </c>
      <c r="CE40" s="43">
        <v>71398491.709766001</v>
      </c>
      <c r="CF40" s="43">
        <v>73632756.995390296</v>
      </c>
      <c r="CG40" s="43">
        <v>73632756.995390296</v>
      </c>
    </row>
    <row r="41" spans="1:85" s="89" customFormat="1" ht="10.199999999999999" hidden="1" outlineLevel="1" x14ac:dyDescent="0.2">
      <c r="B41" s="83" t="s">
        <v>221</v>
      </c>
      <c r="C41" s="84"/>
      <c r="D41" s="84"/>
      <c r="E41" s="84"/>
      <c r="F41" s="84"/>
      <c r="G41" s="84"/>
      <c r="H41" s="84">
        <v>166266.15574879799</v>
      </c>
      <c r="I41" s="84">
        <v>291320.300763782</v>
      </c>
      <c r="J41" s="84">
        <v>455760.11868867802</v>
      </c>
      <c r="K41" s="84">
        <v>637619.49879241094</v>
      </c>
      <c r="L41" s="84">
        <v>846865.15600180498</v>
      </c>
      <c r="M41" s="84">
        <v>1083189.4310459499</v>
      </c>
      <c r="N41" s="84">
        <v>1362258.44988222</v>
      </c>
      <c r="O41" s="84">
        <v>1679373.0164298001</v>
      </c>
      <c r="P41" s="84">
        <v>2032110.4999762301</v>
      </c>
      <c r="Q41" s="84">
        <v>2424216.735938</v>
      </c>
      <c r="R41" s="84">
        <v>2869122.2145396699</v>
      </c>
      <c r="S41" s="84">
        <v>3345631.0211086799</v>
      </c>
      <c r="T41" s="84">
        <v>3345631.0211086799</v>
      </c>
      <c r="U41" s="84">
        <v>3799939.9110459299</v>
      </c>
      <c r="V41" s="84">
        <v>4387542.4058175599</v>
      </c>
      <c r="W41" s="84">
        <v>5032137.7840564903</v>
      </c>
      <c r="X41" s="84">
        <v>5720351.9370732</v>
      </c>
      <c r="Y41" s="84">
        <v>6456092.2086382201</v>
      </c>
      <c r="Z41" s="84">
        <v>7243340.8231226103</v>
      </c>
      <c r="AA41" s="84">
        <v>8082286.4269799301</v>
      </c>
      <c r="AB41" s="84">
        <v>8975062.0502982009</v>
      </c>
      <c r="AC41" s="84">
        <v>9922920.5783713292</v>
      </c>
      <c r="AD41" s="84">
        <v>10925424.6488184</v>
      </c>
      <c r="AE41" s="84">
        <v>11981721.0774257</v>
      </c>
      <c r="AF41" s="84">
        <v>13081074.712140899</v>
      </c>
      <c r="AG41" s="84">
        <v>13081074.712140899</v>
      </c>
      <c r="AH41" s="84">
        <v>14710974.0495585</v>
      </c>
      <c r="AI41" s="84">
        <v>16372472.305625901</v>
      </c>
      <c r="AJ41" s="84">
        <v>18067598.620450899</v>
      </c>
      <c r="AK41" s="84">
        <v>19809074.308350701</v>
      </c>
      <c r="AL41" s="84">
        <v>21598007.327830099</v>
      </c>
      <c r="AM41" s="84">
        <v>23434869.415505301</v>
      </c>
      <c r="AN41" s="84">
        <v>25319499.7385066</v>
      </c>
      <c r="AO41" s="84">
        <v>27252829.2037603</v>
      </c>
      <c r="AP41" s="84">
        <v>29234449.351665299</v>
      </c>
      <c r="AQ41" s="84">
        <v>31264517.567102</v>
      </c>
      <c r="AR41" s="84">
        <v>33342692.599414099</v>
      </c>
      <c r="AS41" s="84">
        <v>35459342.353991203</v>
      </c>
      <c r="AT41" s="84">
        <v>35459342.353991203</v>
      </c>
      <c r="AU41" s="84">
        <v>38607871.091991998</v>
      </c>
      <c r="AV41" s="84">
        <v>41788586.073776297</v>
      </c>
      <c r="AW41" s="84">
        <v>45006550.204073802</v>
      </c>
      <c r="AX41" s="84">
        <v>48284835.030160703</v>
      </c>
      <c r="AY41" s="84">
        <v>51611543.8732692</v>
      </c>
      <c r="AZ41" s="84">
        <v>54986930.155850999</v>
      </c>
      <c r="BA41" s="84">
        <v>58409532.821994603</v>
      </c>
      <c r="BB41" s="84">
        <v>61887372.341738597</v>
      </c>
      <c r="BC41" s="84">
        <v>65421622.633348703</v>
      </c>
      <c r="BD41" s="84">
        <v>69265894.539570004</v>
      </c>
      <c r="BE41" s="84">
        <v>73165445.685020193</v>
      </c>
      <c r="BF41" s="84">
        <v>77112890.499260604</v>
      </c>
      <c r="BG41" s="84">
        <v>77112890.499260604</v>
      </c>
      <c r="BH41" s="84">
        <v>82740192.987522095</v>
      </c>
      <c r="BI41" s="84">
        <v>88399932.253496706</v>
      </c>
      <c r="BJ41" s="84">
        <v>94097224.895842195</v>
      </c>
      <c r="BK41" s="84">
        <v>99854764.905964598</v>
      </c>
      <c r="BL41" s="84">
        <v>105660532.93206</v>
      </c>
      <c r="BM41" s="84">
        <v>111514782.091976</v>
      </c>
      <c r="BN41" s="84">
        <v>117416029.042776</v>
      </c>
      <c r="BO41" s="84">
        <v>123372380.070398</v>
      </c>
      <c r="BP41" s="84">
        <v>129385023.73693199</v>
      </c>
      <c r="BQ41" s="84">
        <v>135449247.08032599</v>
      </c>
      <c r="BR41" s="84">
        <v>141568639.235131</v>
      </c>
      <c r="BS41" s="84">
        <v>147736192.95705399</v>
      </c>
      <c r="BT41" s="84">
        <v>147736192.95705399</v>
      </c>
      <c r="BU41" s="84">
        <v>154395824.050585</v>
      </c>
      <c r="BV41" s="84">
        <v>161086549.960302</v>
      </c>
      <c r="BW41" s="84">
        <v>167814029.48481399</v>
      </c>
      <c r="BX41" s="84">
        <v>174601246.64187601</v>
      </c>
      <c r="BY41" s="84">
        <v>181435022.90280801</v>
      </c>
      <c r="BZ41" s="84">
        <v>188315596.94710401</v>
      </c>
      <c r="CA41" s="84">
        <v>195241384.44828299</v>
      </c>
      <c r="CB41" s="84">
        <v>202221145.614456</v>
      </c>
      <c r="CC41" s="84">
        <v>209256093.99056301</v>
      </c>
      <c r="CD41" s="84">
        <v>216341059.46843699</v>
      </c>
      <c r="CE41" s="84">
        <v>223480020.62045801</v>
      </c>
      <c r="CF41" s="84">
        <v>230666459.51534</v>
      </c>
      <c r="CG41" s="84">
        <v>230666459.51534</v>
      </c>
    </row>
    <row r="42" spans="1:85" s="43" customFormat="1" ht="14.4" collapsed="1" x14ac:dyDescent="0.3">
      <c r="A42" s="93" t="s">
        <v>276</v>
      </c>
      <c r="B42" s="42" t="s">
        <v>263</v>
      </c>
    </row>
    <row r="43" spans="1:85" s="87" customFormat="1" hidden="1" outlineLevel="1" x14ac:dyDescent="0.25">
      <c r="B43" s="7" t="s">
        <v>264</v>
      </c>
      <c r="C43" s="8"/>
      <c r="D43" s="8"/>
      <c r="E43" s="8"/>
      <c r="F43" s="8"/>
      <c r="G43" s="8"/>
      <c r="H43" s="8">
        <v>25795570</v>
      </c>
      <c r="I43" s="8">
        <v>19801480</v>
      </c>
      <c r="J43" s="8">
        <v>23444079.999999899</v>
      </c>
      <c r="K43" s="8">
        <v>29719010</v>
      </c>
      <c r="L43" s="8">
        <v>35293570</v>
      </c>
      <c r="M43" s="8">
        <v>41646740</v>
      </c>
      <c r="N43" s="8">
        <v>46365439.999999903</v>
      </c>
      <c r="O43" s="8">
        <v>56520650</v>
      </c>
      <c r="P43" s="8">
        <v>66931819.999999903</v>
      </c>
      <c r="Q43" s="8">
        <v>67149370</v>
      </c>
      <c r="R43" s="8">
        <v>73885950</v>
      </c>
      <c r="S43" s="8">
        <v>85865099.999999896</v>
      </c>
      <c r="T43" s="8">
        <v>85865099.999999896</v>
      </c>
      <c r="U43" s="8">
        <v>81895889.586421102</v>
      </c>
      <c r="V43" s="8">
        <v>102097460.678673</v>
      </c>
      <c r="W43" s="8">
        <v>130199850.25478899</v>
      </c>
      <c r="X43" s="8">
        <v>161468154.69985399</v>
      </c>
      <c r="Y43" s="8">
        <v>192861560.724112</v>
      </c>
      <c r="Z43" s="8">
        <v>224823195.73492199</v>
      </c>
      <c r="AA43" s="8">
        <v>256977930.647856</v>
      </c>
      <c r="AB43" s="8">
        <v>289734268.97670603</v>
      </c>
      <c r="AC43" s="8">
        <v>321504783.774014</v>
      </c>
      <c r="AD43" s="8">
        <v>352894041.01424199</v>
      </c>
      <c r="AE43" s="8">
        <v>383967759.23487997</v>
      </c>
      <c r="AF43" s="8">
        <v>239586584.100622</v>
      </c>
      <c r="AG43" s="8">
        <v>239586584.100622</v>
      </c>
      <c r="AH43" s="8">
        <v>279116538.12447798</v>
      </c>
      <c r="AI43" s="8">
        <v>318575034.57867599</v>
      </c>
      <c r="AJ43" s="8">
        <v>357753305.25038999</v>
      </c>
      <c r="AK43" s="8">
        <v>396790369.89797997</v>
      </c>
      <c r="AL43" s="8">
        <v>435987748.20470798</v>
      </c>
      <c r="AM43" s="8">
        <v>474757617.30593598</v>
      </c>
      <c r="AN43" s="8">
        <v>513585985.50546199</v>
      </c>
      <c r="AO43" s="8">
        <v>552761471.44993603</v>
      </c>
      <c r="AP43" s="8">
        <v>591833795.29174197</v>
      </c>
      <c r="AQ43" s="8">
        <v>631011879.16006303</v>
      </c>
      <c r="AR43" s="8">
        <v>670554039.39441097</v>
      </c>
      <c r="AS43" s="8">
        <v>341006154.669626</v>
      </c>
      <c r="AT43" s="8">
        <v>341006154.669626</v>
      </c>
      <c r="AU43" s="8">
        <v>384385028.592677</v>
      </c>
      <c r="AV43" s="8">
        <v>428794765.489694</v>
      </c>
      <c r="AW43" s="8">
        <v>475294251.45299703</v>
      </c>
      <c r="AX43" s="8">
        <v>520984920.851533</v>
      </c>
      <c r="AY43" s="8">
        <v>566191243.73872697</v>
      </c>
      <c r="AZ43" s="8">
        <v>611167948.16089904</v>
      </c>
      <c r="BA43" s="8">
        <v>656225359.98350406</v>
      </c>
      <c r="BB43" s="8">
        <v>699997690.36821997</v>
      </c>
      <c r="BC43" s="8">
        <v>647791938.38051999</v>
      </c>
      <c r="BD43" s="8">
        <v>692010917.12405503</v>
      </c>
      <c r="BE43" s="8">
        <v>734785581.50511098</v>
      </c>
      <c r="BF43" s="8">
        <v>173963563.11272499</v>
      </c>
      <c r="BG43" s="8">
        <v>173963563.11272499</v>
      </c>
      <c r="BH43" s="8">
        <v>216784542.733383</v>
      </c>
      <c r="BI43" s="8">
        <v>259604949.08209699</v>
      </c>
      <c r="BJ43" s="8">
        <v>302553202.71873099</v>
      </c>
      <c r="BK43" s="8">
        <v>345505297.87144101</v>
      </c>
      <c r="BL43" s="8">
        <v>388460091.49301302</v>
      </c>
      <c r="BM43" s="8">
        <v>431379389.83439898</v>
      </c>
      <c r="BN43" s="8">
        <v>474298760.04641199</v>
      </c>
      <c r="BO43" s="8">
        <v>517219760.54761201</v>
      </c>
      <c r="BP43" s="8">
        <v>560138316.91538596</v>
      </c>
      <c r="BQ43" s="8">
        <v>603054253.21071303</v>
      </c>
      <c r="BR43" s="8">
        <v>645901533.78739297</v>
      </c>
      <c r="BS43" s="8">
        <v>517225200.76792502</v>
      </c>
      <c r="BT43" s="8">
        <v>517225200.76792502</v>
      </c>
      <c r="BU43" s="8">
        <v>557337972.05088699</v>
      </c>
      <c r="BV43" s="8">
        <v>597450197.26152301</v>
      </c>
      <c r="BW43" s="8">
        <v>637686851.85762203</v>
      </c>
      <c r="BX43" s="8">
        <v>677927443.80833399</v>
      </c>
      <c r="BY43" s="8">
        <v>718170766.37582099</v>
      </c>
      <c r="BZ43" s="8">
        <v>758377479.56839097</v>
      </c>
      <c r="CA43" s="8">
        <v>798584265.23927903</v>
      </c>
      <c r="CB43" s="8">
        <v>838792718.89249301</v>
      </c>
      <c r="CC43" s="8">
        <v>878998739.62451696</v>
      </c>
      <c r="CD43" s="8">
        <v>919202200.98055696</v>
      </c>
      <c r="CE43" s="8">
        <v>959340213.46345699</v>
      </c>
      <c r="CF43" s="8">
        <v>999477801.35372603</v>
      </c>
      <c r="CG43" s="8">
        <v>999477801.35372603</v>
      </c>
    </row>
    <row r="44" spans="1:85" s="87" customFormat="1" hidden="1" outlineLevel="1" x14ac:dyDescent="0.25">
      <c r="B44" s="9" t="s">
        <v>265</v>
      </c>
      <c r="C44" s="10"/>
      <c r="D44" s="10"/>
      <c r="E44" s="10"/>
      <c r="F44" s="10"/>
      <c r="G44" s="10"/>
      <c r="H44" s="10">
        <v>0</v>
      </c>
      <c r="I44" s="10">
        <v>0</v>
      </c>
      <c r="J44" s="10">
        <v>0</v>
      </c>
      <c r="K44" s="10">
        <v>0</v>
      </c>
      <c r="L44" s="10">
        <v>0</v>
      </c>
      <c r="M44" s="10">
        <v>0</v>
      </c>
      <c r="N44" s="10">
        <v>0</v>
      </c>
      <c r="O44" s="10">
        <v>0</v>
      </c>
      <c r="P44" s="10">
        <v>0</v>
      </c>
      <c r="Q44" s="10">
        <v>0</v>
      </c>
      <c r="R44" s="10">
        <v>0</v>
      </c>
      <c r="S44" s="10">
        <v>100230000</v>
      </c>
      <c r="T44" s="10">
        <v>100230000</v>
      </c>
      <c r="U44" s="10">
        <v>0</v>
      </c>
      <c r="V44" s="10">
        <v>0</v>
      </c>
      <c r="W44" s="10">
        <v>0</v>
      </c>
      <c r="X44" s="10">
        <v>0</v>
      </c>
      <c r="Y44" s="10">
        <v>0</v>
      </c>
      <c r="Z44" s="10">
        <v>0</v>
      </c>
      <c r="AA44" s="10">
        <v>0</v>
      </c>
      <c r="AB44" s="10">
        <v>0</v>
      </c>
      <c r="AC44" s="10">
        <v>0</v>
      </c>
      <c r="AD44" s="10">
        <v>0</v>
      </c>
      <c r="AE44" s="10">
        <v>0</v>
      </c>
      <c r="AF44" s="10">
        <v>0</v>
      </c>
      <c r="AG44" s="10">
        <v>0</v>
      </c>
      <c r="AH44" s="10">
        <v>0</v>
      </c>
      <c r="AI44" s="10">
        <v>0</v>
      </c>
      <c r="AJ44" s="10">
        <v>0</v>
      </c>
      <c r="AK44" s="10">
        <v>0</v>
      </c>
      <c r="AL44" s="10">
        <v>0</v>
      </c>
      <c r="AM44" s="10">
        <v>0</v>
      </c>
      <c r="AN44" s="10">
        <v>0</v>
      </c>
      <c r="AO44" s="10">
        <v>0</v>
      </c>
      <c r="AP44" s="10">
        <v>0</v>
      </c>
      <c r="AQ44" s="10">
        <v>0</v>
      </c>
      <c r="AR44" s="10">
        <v>0</v>
      </c>
      <c r="AS44" s="10">
        <v>0</v>
      </c>
      <c r="AT44" s="10">
        <v>0</v>
      </c>
      <c r="AU44" s="10">
        <v>0</v>
      </c>
      <c r="AV44" s="10">
        <v>0</v>
      </c>
      <c r="AW44" s="10">
        <v>0</v>
      </c>
      <c r="AX44" s="10">
        <v>0</v>
      </c>
      <c r="AY44" s="10">
        <v>0</v>
      </c>
      <c r="AZ44" s="10">
        <v>0</v>
      </c>
      <c r="BA44" s="10">
        <v>0</v>
      </c>
      <c r="BB44" s="10">
        <v>0</v>
      </c>
      <c r="BC44" s="10">
        <v>0</v>
      </c>
      <c r="BD44" s="10">
        <v>0</v>
      </c>
      <c r="BE44" s="10">
        <v>0</v>
      </c>
      <c r="BF44" s="10">
        <v>0</v>
      </c>
      <c r="BG44" s="10">
        <v>0</v>
      </c>
      <c r="BH44" s="10">
        <v>0</v>
      </c>
      <c r="BI44" s="10">
        <v>0</v>
      </c>
      <c r="BJ44" s="10">
        <v>0</v>
      </c>
      <c r="BK44" s="10">
        <v>0</v>
      </c>
      <c r="BL44" s="10">
        <v>0</v>
      </c>
      <c r="BM44" s="10">
        <v>0</v>
      </c>
      <c r="BN44" s="10">
        <v>0</v>
      </c>
      <c r="BO44" s="10">
        <v>0</v>
      </c>
      <c r="BP44" s="10">
        <v>0</v>
      </c>
      <c r="BQ44" s="10">
        <v>0</v>
      </c>
      <c r="BR44" s="10">
        <v>0</v>
      </c>
      <c r="BS44" s="10">
        <v>0</v>
      </c>
      <c r="BT44" s="10">
        <v>0</v>
      </c>
      <c r="BU44" s="10">
        <v>0</v>
      </c>
      <c r="BV44" s="10">
        <v>0</v>
      </c>
      <c r="BW44" s="10">
        <v>0</v>
      </c>
      <c r="BX44" s="10">
        <v>0</v>
      </c>
      <c r="BY44" s="10">
        <v>0</v>
      </c>
      <c r="BZ44" s="10">
        <v>0</v>
      </c>
      <c r="CA44" s="10">
        <v>0</v>
      </c>
      <c r="CB44" s="10">
        <v>0</v>
      </c>
      <c r="CC44" s="10">
        <v>0</v>
      </c>
      <c r="CD44" s="10">
        <v>0</v>
      </c>
      <c r="CE44" s="10">
        <v>0</v>
      </c>
      <c r="CF44" s="10">
        <v>0</v>
      </c>
      <c r="CG44" s="10">
        <v>0</v>
      </c>
    </row>
    <row r="45" spans="1:85" s="43" customFormat="1" ht="10.199999999999999" hidden="1" outlineLevel="1" x14ac:dyDescent="0.2">
      <c r="B45" s="42" t="s">
        <v>266</v>
      </c>
      <c r="H45" s="43">
        <v>0</v>
      </c>
      <c r="I45" s="43">
        <v>0</v>
      </c>
      <c r="J45" s="43">
        <v>0</v>
      </c>
      <c r="K45" s="43">
        <v>0</v>
      </c>
      <c r="L45" s="43">
        <v>0</v>
      </c>
      <c r="M45" s="43">
        <v>0</v>
      </c>
      <c r="N45" s="43">
        <v>0</v>
      </c>
      <c r="O45" s="43">
        <v>0</v>
      </c>
      <c r="P45" s="43">
        <v>0</v>
      </c>
      <c r="Q45" s="43">
        <v>0</v>
      </c>
      <c r="R45" s="43">
        <v>0</v>
      </c>
      <c r="S45" s="43">
        <v>0</v>
      </c>
      <c r="T45" s="43">
        <v>0</v>
      </c>
      <c r="U45" s="43">
        <v>0</v>
      </c>
      <c r="V45" s="43">
        <v>0</v>
      </c>
      <c r="W45" s="43">
        <v>0</v>
      </c>
      <c r="X45" s="43">
        <v>0</v>
      </c>
      <c r="Y45" s="43">
        <v>0</v>
      </c>
      <c r="Z45" s="43">
        <v>0</v>
      </c>
      <c r="AA45" s="43">
        <v>0</v>
      </c>
      <c r="AB45" s="43">
        <v>0</v>
      </c>
      <c r="AC45" s="43">
        <v>0</v>
      </c>
      <c r="AD45" s="43">
        <v>0</v>
      </c>
      <c r="AE45" s="43">
        <v>0</v>
      </c>
      <c r="AF45" s="43">
        <v>0</v>
      </c>
      <c r="AG45" s="43">
        <v>0</v>
      </c>
      <c r="AH45" s="43">
        <v>0</v>
      </c>
      <c r="AI45" s="43">
        <v>0</v>
      </c>
      <c r="AJ45" s="43">
        <v>0</v>
      </c>
      <c r="AK45" s="43">
        <v>0</v>
      </c>
      <c r="AL45" s="43">
        <v>0</v>
      </c>
      <c r="AM45" s="43">
        <v>0</v>
      </c>
      <c r="AN45" s="43">
        <v>0</v>
      </c>
      <c r="AO45" s="43">
        <v>0</v>
      </c>
      <c r="AP45" s="43">
        <v>0</v>
      </c>
      <c r="AQ45" s="43">
        <v>0</v>
      </c>
      <c r="AR45" s="43">
        <v>0</v>
      </c>
      <c r="AS45" s="43">
        <v>0</v>
      </c>
      <c r="AT45" s="43">
        <v>0</v>
      </c>
      <c r="AU45" s="43">
        <v>0</v>
      </c>
      <c r="AV45" s="43">
        <v>0</v>
      </c>
      <c r="AW45" s="43">
        <v>0</v>
      </c>
      <c r="AX45" s="43">
        <v>0</v>
      </c>
      <c r="AY45" s="43">
        <v>0</v>
      </c>
      <c r="AZ45" s="43">
        <v>0</v>
      </c>
      <c r="BA45" s="43">
        <v>0</v>
      </c>
      <c r="BB45" s="43">
        <v>0</v>
      </c>
      <c r="BC45" s="43">
        <v>0</v>
      </c>
      <c r="BD45" s="43">
        <v>0</v>
      </c>
      <c r="BE45" s="43">
        <v>0</v>
      </c>
      <c r="BF45" s="43">
        <v>0</v>
      </c>
      <c r="BG45" s="43">
        <v>0</v>
      </c>
      <c r="BH45" s="43">
        <v>0</v>
      </c>
      <c r="BI45" s="43">
        <v>0</v>
      </c>
      <c r="BJ45" s="43">
        <v>0</v>
      </c>
      <c r="BK45" s="43">
        <v>0</v>
      </c>
      <c r="BL45" s="43">
        <v>0</v>
      </c>
      <c r="BM45" s="43">
        <v>0</v>
      </c>
      <c r="BN45" s="43">
        <v>0</v>
      </c>
      <c r="BO45" s="43">
        <v>0</v>
      </c>
      <c r="BP45" s="43">
        <v>0</v>
      </c>
      <c r="BQ45" s="43">
        <v>0</v>
      </c>
      <c r="BR45" s="43">
        <v>0</v>
      </c>
      <c r="BS45" s="43">
        <v>0</v>
      </c>
      <c r="BT45" s="43">
        <v>0</v>
      </c>
      <c r="BU45" s="43">
        <v>0</v>
      </c>
      <c r="BV45" s="43">
        <v>0</v>
      </c>
      <c r="BW45" s="43">
        <v>0</v>
      </c>
      <c r="BX45" s="43">
        <v>0</v>
      </c>
      <c r="BY45" s="43">
        <v>0</v>
      </c>
      <c r="BZ45" s="43">
        <v>0</v>
      </c>
      <c r="CA45" s="43">
        <v>0</v>
      </c>
      <c r="CB45" s="43">
        <v>0</v>
      </c>
      <c r="CC45" s="43">
        <v>0</v>
      </c>
      <c r="CD45" s="43">
        <v>0</v>
      </c>
      <c r="CE45" s="43">
        <v>0</v>
      </c>
      <c r="CF45" s="43">
        <v>0</v>
      </c>
      <c r="CG45" s="43">
        <v>0</v>
      </c>
    </row>
    <row r="46" spans="1:85" s="43" customFormat="1" ht="10.199999999999999" hidden="1" outlineLevel="1" x14ac:dyDescent="0.2">
      <c r="B46" s="44" t="s">
        <v>267</v>
      </c>
      <c r="H46" s="43">
        <v>25795570</v>
      </c>
      <c r="I46" s="43">
        <v>19801480</v>
      </c>
      <c r="J46" s="43">
        <v>23444079.999999899</v>
      </c>
      <c r="K46" s="43">
        <v>29719010</v>
      </c>
      <c r="L46" s="43">
        <v>35293570</v>
      </c>
      <c r="M46" s="43">
        <v>41646740</v>
      </c>
      <c r="N46" s="43">
        <v>46365439.999999903</v>
      </c>
      <c r="O46" s="43">
        <v>56520650</v>
      </c>
      <c r="P46" s="43">
        <v>66931819.999999903</v>
      </c>
      <c r="Q46" s="43">
        <v>67149370</v>
      </c>
      <c r="R46" s="43">
        <v>73885950</v>
      </c>
      <c r="S46" s="43">
        <v>186095099.99999899</v>
      </c>
      <c r="T46" s="43">
        <v>186095099.99999899</v>
      </c>
      <c r="U46" s="43">
        <v>81895889.586421102</v>
      </c>
      <c r="V46" s="43">
        <v>102097460.678673</v>
      </c>
      <c r="W46" s="43">
        <v>130199850.25478899</v>
      </c>
      <c r="X46" s="43">
        <v>161468154.69985399</v>
      </c>
      <c r="Y46" s="43">
        <v>192861560.724112</v>
      </c>
      <c r="Z46" s="43">
        <v>224823195.73492199</v>
      </c>
      <c r="AA46" s="43">
        <v>256977930.647856</v>
      </c>
      <c r="AB46" s="43">
        <v>289734268.97670603</v>
      </c>
      <c r="AC46" s="43">
        <v>321504783.774014</v>
      </c>
      <c r="AD46" s="43">
        <v>352894041.01424199</v>
      </c>
      <c r="AE46" s="43">
        <v>383967759.23487997</v>
      </c>
      <c r="AF46" s="43">
        <v>239586584.100622</v>
      </c>
      <c r="AG46" s="43">
        <v>239586584.100622</v>
      </c>
      <c r="AH46" s="43">
        <v>279116538.12447798</v>
      </c>
      <c r="AI46" s="43">
        <v>318575034.57867599</v>
      </c>
      <c r="AJ46" s="43">
        <v>357753305.25038999</v>
      </c>
      <c r="AK46" s="43">
        <v>396790369.89797997</v>
      </c>
      <c r="AL46" s="43">
        <v>435987748.20470798</v>
      </c>
      <c r="AM46" s="43">
        <v>474757617.30593598</v>
      </c>
      <c r="AN46" s="43">
        <v>513585985.50546199</v>
      </c>
      <c r="AO46" s="43">
        <v>552761471.44993603</v>
      </c>
      <c r="AP46" s="43">
        <v>591833795.29174197</v>
      </c>
      <c r="AQ46" s="43">
        <v>631011879.16006303</v>
      </c>
      <c r="AR46" s="43">
        <v>670554039.39441097</v>
      </c>
      <c r="AS46" s="43">
        <v>341006154.669626</v>
      </c>
      <c r="AT46" s="43">
        <v>341006154.669626</v>
      </c>
      <c r="AU46" s="43">
        <v>384385028.592677</v>
      </c>
      <c r="AV46" s="43">
        <v>428794765.489694</v>
      </c>
      <c r="AW46" s="43">
        <v>475294251.45299703</v>
      </c>
      <c r="AX46" s="43">
        <v>520984920.851533</v>
      </c>
      <c r="AY46" s="43">
        <v>566191243.73872697</v>
      </c>
      <c r="AZ46" s="43">
        <v>611167948.16089904</v>
      </c>
      <c r="BA46" s="43">
        <v>656225359.98350406</v>
      </c>
      <c r="BB46" s="43">
        <v>699997690.36821997</v>
      </c>
      <c r="BC46" s="43">
        <v>647791938.38051999</v>
      </c>
      <c r="BD46" s="43">
        <v>692010917.12405503</v>
      </c>
      <c r="BE46" s="43">
        <v>734785581.50511098</v>
      </c>
      <c r="BF46" s="43">
        <v>173963563.11272499</v>
      </c>
      <c r="BG46" s="43">
        <v>173963563.11272499</v>
      </c>
      <c r="BH46" s="43">
        <v>216784542.733383</v>
      </c>
      <c r="BI46" s="43">
        <v>259604949.08209699</v>
      </c>
      <c r="BJ46" s="43">
        <v>302553202.71873099</v>
      </c>
      <c r="BK46" s="43">
        <v>345505297.87144101</v>
      </c>
      <c r="BL46" s="43">
        <v>388460091.49301302</v>
      </c>
      <c r="BM46" s="43">
        <v>431379389.83439898</v>
      </c>
      <c r="BN46" s="43">
        <v>474298760.04641199</v>
      </c>
      <c r="BO46" s="43">
        <v>517219760.54761201</v>
      </c>
      <c r="BP46" s="43">
        <v>560138316.91538596</v>
      </c>
      <c r="BQ46" s="43">
        <v>603054253.21071303</v>
      </c>
      <c r="BR46" s="43">
        <v>645901533.78739297</v>
      </c>
      <c r="BS46" s="43">
        <v>517225200.76792502</v>
      </c>
      <c r="BT46" s="43">
        <v>517225200.76792502</v>
      </c>
      <c r="BU46" s="43">
        <v>557337972.05088699</v>
      </c>
      <c r="BV46" s="43">
        <v>597450197.26152301</v>
      </c>
      <c r="BW46" s="43">
        <v>637686851.85762203</v>
      </c>
      <c r="BX46" s="43">
        <v>677927443.80833399</v>
      </c>
      <c r="BY46" s="43">
        <v>718170766.37582099</v>
      </c>
      <c r="BZ46" s="43">
        <v>758377479.56839097</v>
      </c>
      <c r="CA46" s="43">
        <v>798584265.23927903</v>
      </c>
      <c r="CB46" s="43">
        <v>838792718.89249301</v>
      </c>
      <c r="CC46" s="43">
        <v>878998739.62451696</v>
      </c>
      <c r="CD46" s="43">
        <v>919202200.98055696</v>
      </c>
      <c r="CE46" s="43">
        <v>959340213.46345699</v>
      </c>
      <c r="CF46" s="43">
        <v>999477801.35372603</v>
      </c>
      <c r="CG46" s="43">
        <v>999477801.35372603</v>
      </c>
    </row>
    <row r="47" spans="1:85" s="87" customFormat="1" hidden="1" outlineLevel="1" x14ac:dyDescent="0.25">
      <c r="B47" s="7" t="s">
        <v>268</v>
      </c>
      <c r="C47" s="8"/>
      <c r="D47" s="8"/>
      <c r="E47" s="8"/>
      <c r="F47" s="8"/>
      <c r="G47" s="8"/>
      <c r="H47" s="8">
        <v>11192940</v>
      </c>
      <c r="I47" s="8">
        <v>16121779.999999899</v>
      </c>
      <c r="J47" s="8">
        <v>16638080</v>
      </c>
      <c r="K47" s="8">
        <v>19085860</v>
      </c>
      <c r="L47" s="8">
        <v>23101390</v>
      </c>
      <c r="M47" s="8">
        <v>27972009.999999899</v>
      </c>
      <c r="N47" s="8">
        <v>27090990</v>
      </c>
      <c r="O47" s="8">
        <v>27038059.999999899</v>
      </c>
      <c r="P47" s="8">
        <v>25618990</v>
      </c>
      <c r="Q47" s="8">
        <v>24863540</v>
      </c>
      <c r="R47" s="8">
        <v>23872610</v>
      </c>
      <c r="S47" s="8">
        <v>17905270</v>
      </c>
      <c r="T47" s="8">
        <v>17905270</v>
      </c>
      <c r="U47" s="8">
        <v>17905270</v>
      </c>
      <c r="V47" s="8">
        <v>17905270</v>
      </c>
      <c r="W47" s="8">
        <v>17905270</v>
      </c>
      <c r="X47" s="8">
        <v>17905270</v>
      </c>
      <c r="Y47" s="8">
        <v>17905270</v>
      </c>
      <c r="Z47" s="8">
        <v>17905270</v>
      </c>
      <c r="AA47" s="8">
        <v>17905270</v>
      </c>
      <c r="AB47" s="8">
        <v>17905270</v>
      </c>
      <c r="AC47" s="8">
        <v>17905270</v>
      </c>
      <c r="AD47" s="8">
        <v>17905270</v>
      </c>
      <c r="AE47" s="8">
        <v>17905270</v>
      </c>
      <c r="AF47" s="8">
        <v>17905270</v>
      </c>
      <c r="AG47" s="8">
        <v>17905270</v>
      </c>
      <c r="AH47" s="8">
        <v>17905270</v>
      </c>
      <c r="AI47" s="8">
        <v>17905270</v>
      </c>
      <c r="AJ47" s="8">
        <v>17905270</v>
      </c>
      <c r="AK47" s="8">
        <v>17905270</v>
      </c>
      <c r="AL47" s="8">
        <v>17905270</v>
      </c>
      <c r="AM47" s="8">
        <v>17905270</v>
      </c>
      <c r="AN47" s="8">
        <v>17905270</v>
      </c>
      <c r="AO47" s="8">
        <v>17905270</v>
      </c>
      <c r="AP47" s="8">
        <v>17905270</v>
      </c>
      <c r="AQ47" s="8">
        <v>17905270</v>
      </c>
      <c r="AR47" s="8">
        <v>17905270</v>
      </c>
      <c r="AS47" s="8">
        <v>17905270</v>
      </c>
      <c r="AT47" s="8">
        <v>17905270</v>
      </c>
      <c r="AU47" s="8">
        <v>17905270</v>
      </c>
      <c r="AV47" s="8">
        <v>17905270</v>
      </c>
      <c r="AW47" s="8">
        <v>17905270</v>
      </c>
      <c r="AX47" s="8">
        <v>17905270</v>
      </c>
      <c r="AY47" s="8">
        <v>17905270</v>
      </c>
      <c r="AZ47" s="8">
        <v>17905270</v>
      </c>
      <c r="BA47" s="8">
        <v>17905270</v>
      </c>
      <c r="BB47" s="8">
        <v>17905270</v>
      </c>
      <c r="BC47" s="8">
        <v>17905270</v>
      </c>
      <c r="BD47" s="8">
        <v>17905270</v>
      </c>
      <c r="BE47" s="8">
        <v>17905270</v>
      </c>
      <c r="BF47" s="8">
        <v>17905270</v>
      </c>
      <c r="BG47" s="8">
        <v>17905270</v>
      </c>
      <c r="BH47" s="8">
        <v>17905270</v>
      </c>
      <c r="BI47" s="8">
        <v>17905270</v>
      </c>
      <c r="BJ47" s="8">
        <v>17905270</v>
      </c>
      <c r="BK47" s="8">
        <v>17905270</v>
      </c>
      <c r="BL47" s="8">
        <v>17905270</v>
      </c>
      <c r="BM47" s="8">
        <v>17905270</v>
      </c>
      <c r="BN47" s="8">
        <v>17905270</v>
      </c>
      <c r="BO47" s="8">
        <v>17905270</v>
      </c>
      <c r="BP47" s="8">
        <v>17905270</v>
      </c>
      <c r="BQ47" s="8">
        <v>17905270</v>
      </c>
      <c r="BR47" s="8">
        <v>17905270</v>
      </c>
      <c r="BS47" s="8">
        <v>17905270</v>
      </c>
      <c r="BT47" s="8">
        <v>17905270</v>
      </c>
      <c r="BU47" s="8">
        <v>17905270</v>
      </c>
      <c r="BV47" s="8">
        <v>17905270</v>
      </c>
      <c r="BW47" s="8">
        <v>17905270</v>
      </c>
      <c r="BX47" s="8">
        <v>17905270</v>
      </c>
      <c r="BY47" s="8">
        <v>17905270</v>
      </c>
      <c r="BZ47" s="8">
        <v>17905270</v>
      </c>
      <c r="CA47" s="8">
        <v>17905270</v>
      </c>
      <c r="CB47" s="8">
        <v>17905270</v>
      </c>
      <c r="CC47" s="8">
        <v>17905270</v>
      </c>
      <c r="CD47" s="8">
        <v>17905270</v>
      </c>
      <c r="CE47" s="8">
        <v>17905270</v>
      </c>
      <c r="CF47" s="8">
        <v>17905270</v>
      </c>
      <c r="CG47" s="8">
        <v>17905270</v>
      </c>
    </row>
    <row r="48" spans="1:85" s="87" customFormat="1" hidden="1" outlineLevel="1" x14ac:dyDescent="0.25">
      <c r="B48" s="9" t="s">
        <v>269</v>
      </c>
      <c r="C48" s="10"/>
      <c r="D48" s="10"/>
      <c r="E48" s="10"/>
      <c r="F48" s="10"/>
      <c r="G48" s="10"/>
      <c r="H48" s="10">
        <v>0</v>
      </c>
      <c r="I48" s="10">
        <v>0</v>
      </c>
      <c r="J48" s="10">
        <v>0</v>
      </c>
      <c r="K48" s="10">
        <v>0</v>
      </c>
      <c r="L48" s="10">
        <v>0</v>
      </c>
      <c r="M48" s="10">
        <v>0</v>
      </c>
      <c r="N48" s="10">
        <v>0</v>
      </c>
      <c r="O48" s="10">
        <v>0</v>
      </c>
      <c r="P48" s="10">
        <v>0</v>
      </c>
      <c r="Q48" s="10">
        <v>0</v>
      </c>
      <c r="R48" s="10">
        <v>0</v>
      </c>
      <c r="S48" s="10">
        <v>0</v>
      </c>
      <c r="T48" s="10">
        <v>0</v>
      </c>
      <c r="U48" s="10">
        <v>0</v>
      </c>
      <c r="V48" s="10">
        <v>0</v>
      </c>
      <c r="W48" s="10">
        <v>0</v>
      </c>
      <c r="X48" s="10">
        <v>0</v>
      </c>
      <c r="Y48" s="10">
        <v>0</v>
      </c>
      <c r="Z48" s="10">
        <v>0</v>
      </c>
      <c r="AA48" s="10">
        <v>0</v>
      </c>
      <c r="AB48" s="10">
        <v>0</v>
      </c>
      <c r="AC48" s="10">
        <v>0</v>
      </c>
      <c r="AD48" s="10">
        <v>0</v>
      </c>
      <c r="AE48" s="10">
        <v>0</v>
      </c>
      <c r="AF48" s="10">
        <v>0</v>
      </c>
      <c r="AG48" s="10">
        <v>0</v>
      </c>
      <c r="AH48" s="10">
        <v>0</v>
      </c>
      <c r="AI48" s="10">
        <v>0</v>
      </c>
      <c r="AJ48" s="10">
        <v>0</v>
      </c>
      <c r="AK48" s="10">
        <v>0</v>
      </c>
      <c r="AL48" s="10">
        <v>0</v>
      </c>
      <c r="AM48" s="10">
        <v>0</v>
      </c>
      <c r="AN48" s="10">
        <v>0</v>
      </c>
      <c r="AO48" s="10">
        <v>0</v>
      </c>
      <c r="AP48" s="10">
        <v>0</v>
      </c>
      <c r="AQ48" s="10">
        <v>0</v>
      </c>
      <c r="AR48" s="10">
        <v>0</v>
      </c>
      <c r="AS48" s="10">
        <v>0</v>
      </c>
      <c r="AT48" s="10">
        <v>0</v>
      </c>
      <c r="AU48" s="10">
        <v>0</v>
      </c>
      <c r="AV48" s="10">
        <v>0</v>
      </c>
      <c r="AW48" s="10">
        <v>0</v>
      </c>
      <c r="AX48" s="10">
        <v>0</v>
      </c>
      <c r="AY48" s="10">
        <v>0</v>
      </c>
      <c r="AZ48" s="10">
        <v>0</v>
      </c>
      <c r="BA48" s="10">
        <v>0</v>
      </c>
      <c r="BB48" s="10">
        <v>0</v>
      </c>
      <c r="BC48" s="10">
        <v>0</v>
      </c>
      <c r="BD48" s="10">
        <v>0</v>
      </c>
      <c r="BE48" s="10">
        <v>0</v>
      </c>
      <c r="BF48" s="10">
        <v>0</v>
      </c>
      <c r="BG48" s="10">
        <v>0</v>
      </c>
      <c r="BH48" s="10">
        <v>0</v>
      </c>
      <c r="BI48" s="10">
        <v>0</v>
      </c>
      <c r="BJ48" s="10">
        <v>0</v>
      </c>
      <c r="BK48" s="10">
        <v>0</v>
      </c>
      <c r="BL48" s="10">
        <v>0</v>
      </c>
      <c r="BM48" s="10">
        <v>0</v>
      </c>
      <c r="BN48" s="10">
        <v>0</v>
      </c>
      <c r="BO48" s="10">
        <v>0</v>
      </c>
      <c r="BP48" s="10">
        <v>0</v>
      </c>
      <c r="BQ48" s="10">
        <v>0</v>
      </c>
      <c r="BR48" s="10">
        <v>0</v>
      </c>
      <c r="BS48" s="10">
        <v>0</v>
      </c>
      <c r="BT48" s="10">
        <v>0</v>
      </c>
      <c r="BU48" s="10">
        <v>0</v>
      </c>
      <c r="BV48" s="10">
        <v>0</v>
      </c>
      <c r="BW48" s="10">
        <v>0</v>
      </c>
      <c r="BX48" s="10">
        <v>0</v>
      </c>
      <c r="BY48" s="10">
        <v>0</v>
      </c>
      <c r="BZ48" s="10">
        <v>0</v>
      </c>
      <c r="CA48" s="10">
        <v>0</v>
      </c>
      <c r="CB48" s="10">
        <v>0</v>
      </c>
      <c r="CC48" s="10">
        <v>0</v>
      </c>
      <c r="CD48" s="10">
        <v>0</v>
      </c>
      <c r="CE48" s="10">
        <v>0</v>
      </c>
      <c r="CF48" s="10">
        <v>0</v>
      </c>
      <c r="CG48" s="10">
        <v>0</v>
      </c>
    </row>
    <row r="49" spans="1:85" s="43" customFormat="1" ht="10.199999999999999" hidden="1" outlineLevel="1" x14ac:dyDescent="0.2">
      <c r="B49" s="42" t="s">
        <v>270</v>
      </c>
      <c r="H49" s="43">
        <v>0</v>
      </c>
      <c r="I49" s="43">
        <v>0</v>
      </c>
      <c r="J49" s="43">
        <v>0</v>
      </c>
      <c r="K49" s="43">
        <v>0</v>
      </c>
      <c r="L49" s="43">
        <v>0</v>
      </c>
      <c r="M49" s="43">
        <v>0</v>
      </c>
      <c r="N49" s="43">
        <v>0</v>
      </c>
      <c r="O49" s="43">
        <v>0</v>
      </c>
      <c r="P49" s="43">
        <v>0</v>
      </c>
      <c r="Q49" s="43">
        <v>0</v>
      </c>
      <c r="R49" s="43">
        <v>0</v>
      </c>
      <c r="S49" s="43">
        <v>0</v>
      </c>
      <c r="T49" s="43">
        <v>0</v>
      </c>
      <c r="U49" s="43">
        <v>0</v>
      </c>
      <c r="V49" s="43">
        <v>0</v>
      </c>
      <c r="W49" s="43">
        <v>0</v>
      </c>
      <c r="X49" s="43">
        <v>0</v>
      </c>
      <c r="Y49" s="43">
        <v>0</v>
      </c>
      <c r="Z49" s="43">
        <v>0</v>
      </c>
      <c r="AA49" s="43">
        <v>0</v>
      </c>
      <c r="AB49" s="43">
        <v>0</v>
      </c>
      <c r="AC49" s="43">
        <v>0</v>
      </c>
      <c r="AD49" s="43">
        <v>0</v>
      </c>
      <c r="AE49" s="43">
        <v>0</v>
      </c>
      <c r="AF49" s="43">
        <v>0</v>
      </c>
      <c r="AG49" s="43">
        <v>0</v>
      </c>
      <c r="AH49" s="43">
        <v>0</v>
      </c>
      <c r="AI49" s="43">
        <v>0</v>
      </c>
      <c r="AJ49" s="43">
        <v>0</v>
      </c>
      <c r="AK49" s="43">
        <v>0</v>
      </c>
      <c r="AL49" s="43">
        <v>0</v>
      </c>
      <c r="AM49" s="43">
        <v>0</v>
      </c>
      <c r="AN49" s="43">
        <v>0</v>
      </c>
      <c r="AO49" s="43">
        <v>0</v>
      </c>
      <c r="AP49" s="43">
        <v>0</v>
      </c>
      <c r="AQ49" s="43">
        <v>0</v>
      </c>
      <c r="AR49" s="43">
        <v>0</v>
      </c>
      <c r="AS49" s="43">
        <v>0</v>
      </c>
      <c r="AT49" s="43">
        <v>0</v>
      </c>
      <c r="AU49" s="43">
        <v>0</v>
      </c>
      <c r="AV49" s="43">
        <v>0</v>
      </c>
      <c r="AW49" s="43">
        <v>0</v>
      </c>
      <c r="AX49" s="43">
        <v>0</v>
      </c>
      <c r="AY49" s="43">
        <v>0</v>
      </c>
      <c r="AZ49" s="43">
        <v>0</v>
      </c>
      <c r="BA49" s="43">
        <v>0</v>
      </c>
      <c r="BB49" s="43">
        <v>0</v>
      </c>
      <c r="BC49" s="43">
        <v>0</v>
      </c>
      <c r="BD49" s="43">
        <v>0</v>
      </c>
      <c r="BE49" s="43">
        <v>0</v>
      </c>
      <c r="BF49" s="43">
        <v>0</v>
      </c>
      <c r="BG49" s="43">
        <v>0</v>
      </c>
      <c r="BH49" s="43">
        <v>0</v>
      </c>
      <c r="BI49" s="43">
        <v>0</v>
      </c>
      <c r="BJ49" s="43">
        <v>0</v>
      </c>
      <c r="BK49" s="43">
        <v>0</v>
      </c>
      <c r="BL49" s="43">
        <v>0</v>
      </c>
      <c r="BM49" s="43">
        <v>0</v>
      </c>
      <c r="BN49" s="43">
        <v>0</v>
      </c>
      <c r="BO49" s="43">
        <v>0</v>
      </c>
      <c r="BP49" s="43">
        <v>0</v>
      </c>
      <c r="BQ49" s="43">
        <v>0</v>
      </c>
      <c r="BR49" s="43">
        <v>0</v>
      </c>
      <c r="BS49" s="43">
        <v>0</v>
      </c>
      <c r="BT49" s="43">
        <v>0</v>
      </c>
      <c r="BU49" s="43">
        <v>0</v>
      </c>
      <c r="BV49" s="43">
        <v>0</v>
      </c>
      <c r="BW49" s="43">
        <v>0</v>
      </c>
      <c r="BX49" s="43">
        <v>0</v>
      </c>
      <c r="BY49" s="43">
        <v>0</v>
      </c>
      <c r="BZ49" s="43">
        <v>0</v>
      </c>
      <c r="CA49" s="43">
        <v>0</v>
      </c>
      <c r="CB49" s="43">
        <v>0</v>
      </c>
      <c r="CC49" s="43">
        <v>0</v>
      </c>
      <c r="CD49" s="43">
        <v>0</v>
      </c>
      <c r="CE49" s="43">
        <v>0</v>
      </c>
      <c r="CF49" s="43">
        <v>0</v>
      </c>
      <c r="CG49" s="43">
        <v>0</v>
      </c>
    </row>
    <row r="50" spans="1:85" s="43" customFormat="1" ht="10.199999999999999" hidden="1" outlineLevel="1" x14ac:dyDescent="0.2">
      <c r="B50" s="44" t="s">
        <v>271</v>
      </c>
      <c r="H50" s="43">
        <v>11192940</v>
      </c>
      <c r="I50" s="43">
        <v>16121779.999999899</v>
      </c>
      <c r="J50" s="43">
        <v>16638080</v>
      </c>
      <c r="K50" s="43">
        <v>19085860</v>
      </c>
      <c r="L50" s="43">
        <v>23101390</v>
      </c>
      <c r="M50" s="43">
        <v>27972009.999999899</v>
      </c>
      <c r="N50" s="43">
        <v>27090990</v>
      </c>
      <c r="O50" s="43">
        <v>27038059.999999899</v>
      </c>
      <c r="P50" s="43">
        <v>25618990</v>
      </c>
      <c r="Q50" s="43">
        <v>24863540</v>
      </c>
      <c r="R50" s="43">
        <v>23872610</v>
      </c>
      <c r="S50" s="43">
        <v>17905270</v>
      </c>
      <c r="T50" s="43">
        <v>17905270</v>
      </c>
      <c r="U50" s="43">
        <v>17905270</v>
      </c>
      <c r="V50" s="43">
        <v>17905270</v>
      </c>
      <c r="W50" s="43">
        <v>17905270</v>
      </c>
      <c r="X50" s="43">
        <v>17905270</v>
      </c>
      <c r="Y50" s="43">
        <v>17905270</v>
      </c>
      <c r="Z50" s="43">
        <v>17905270</v>
      </c>
      <c r="AA50" s="43">
        <v>17905270</v>
      </c>
      <c r="AB50" s="43">
        <v>17905270</v>
      </c>
      <c r="AC50" s="43">
        <v>17905270</v>
      </c>
      <c r="AD50" s="43">
        <v>17905270</v>
      </c>
      <c r="AE50" s="43">
        <v>17905270</v>
      </c>
      <c r="AF50" s="43">
        <v>17905270</v>
      </c>
      <c r="AG50" s="43">
        <v>17905270</v>
      </c>
      <c r="AH50" s="43">
        <v>17905270</v>
      </c>
      <c r="AI50" s="43">
        <v>17905270</v>
      </c>
      <c r="AJ50" s="43">
        <v>17905270</v>
      </c>
      <c r="AK50" s="43">
        <v>17905270</v>
      </c>
      <c r="AL50" s="43">
        <v>17905270</v>
      </c>
      <c r="AM50" s="43">
        <v>17905270</v>
      </c>
      <c r="AN50" s="43">
        <v>17905270</v>
      </c>
      <c r="AO50" s="43">
        <v>17905270</v>
      </c>
      <c r="AP50" s="43">
        <v>17905270</v>
      </c>
      <c r="AQ50" s="43">
        <v>17905270</v>
      </c>
      <c r="AR50" s="43">
        <v>17905270</v>
      </c>
      <c r="AS50" s="43">
        <v>17905270</v>
      </c>
      <c r="AT50" s="43">
        <v>17905270</v>
      </c>
      <c r="AU50" s="43">
        <v>17905270</v>
      </c>
      <c r="AV50" s="43">
        <v>17905270</v>
      </c>
      <c r="AW50" s="43">
        <v>17905270</v>
      </c>
      <c r="AX50" s="43">
        <v>17905270</v>
      </c>
      <c r="AY50" s="43">
        <v>17905270</v>
      </c>
      <c r="AZ50" s="43">
        <v>17905270</v>
      </c>
      <c r="BA50" s="43">
        <v>17905270</v>
      </c>
      <c r="BB50" s="43">
        <v>17905270</v>
      </c>
      <c r="BC50" s="43">
        <v>17905270</v>
      </c>
      <c r="BD50" s="43">
        <v>17905270</v>
      </c>
      <c r="BE50" s="43">
        <v>17905270</v>
      </c>
      <c r="BF50" s="43">
        <v>17905270</v>
      </c>
      <c r="BG50" s="43">
        <v>17905270</v>
      </c>
      <c r="BH50" s="43">
        <v>17905270</v>
      </c>
      <c r="BI50" s="43">
        <v>17905270</v>
      </c>
      <c r="BJ50" s="43">
        <v>17905270</v>
      </c>
      <c r="BK50" s="43">
        <v>17905270</v>
      </c>
      <c r="BL50" s="43">
        <v>17905270</v>
      </c>
      <c r="BM50" s="43">
        <v>17905270</v>
      </c>
      <c r="BN50" s="43">
        <v>17905270</v>
      </c>
      <c r="BO50" s="43">
        <v>17905270</v>
      </c>
      <c r="BP50" s="43">
        <v>17905270</v>
      </c>
      <c r="BQ50" s="43">
        <v>17905270</v>
      </c>
      <c r="BR50" s="43">
        <v>17905270</v>
      </c>
      <c r="BS50" s="43">
        <v>17905270</v>
      </c>
      <c r="BT50" s="43">
        <v>17905270</v>
      </c>
      <c r="BU50" s="43">
        <v>17905270</v>
      </c>
      <c r="BV50" s="43">
        <v>17905270</v>
      </c>
      <c r="BW50" s="43">
        <v>17905270</v>
      </c>
      <c r="BX50" s="43">
        <v>17905270</v>
      </c>
      <c r="BY50" s="43">
        <v>17905270</v>
      </c>
      <c r="BZ50" s="43">
        <v>17905270</v>
      </c>
      <c r="CA50" s="43">
        <v>17905270</v>
      </c>
      <c r="CB50" s="43">
        <v>17905270</v>
      </c>
      <c r="CC50" s="43">
        <v>17905270</v>
      </c>
      <c r="CD50" s="43">
        <v>17905270</v>
      </c>
      <c r="CE50" s="43">
        <v>17905270</v>
      </c>
      <c r="CF50" s="43">
        <v>17905270</v>
      </c>
      <c r="CG50" s="43">
        <v>17905270</v>
      </c>
    </row>
    <row r="51" spans="1:85" s="89" customFormat="1" ht="10.199999999999999" hidden="1" outlineLevel="1" x14ac:dyDescent="0.2">
      <c r="B51" s="83" t="s">
        <v>272</v>
      </c>
      <c r="C51" s="84"/>
      <c r="D51" s="84"/>
      <c r="E51" s="84"/>
      <c r="F51" s="84"/>
      <c r="G51" s="84"/>
      <c r="H51" s="84">
        <v>36988510</v>
      </c>
      <c r="I51" s="84">
        <v>35923259.999999903</v>
      </c>
      <c r="J51" s="84">
        <v>40082160</v>
      </c>
      <c r="K51" s="84">
        <v>48804870</v>
      </c>
      <c r="L51" s="84">
        <v>58394960</v>
      </c>
      <c r="M51" s="84">
        <v>69618750</v>
      </c>
      <c r="N51" s="84">
        <v>73456430</v>
      </c>
      <c r="O51" s="84">
        <v>83558709.999999896</v>
      </c>
      <c r="P51" s="84">
        <v>92550810</v>
      </c>
      <c r="Q51" s="84">
        <v>92012910</v>
      </c>
      <c r="R51" s="84">
        <v>97758560</v>
      </c>
      <c r="S51" s="84">
        <v>204000369.99999899</v>
      </c>
      <c r="T51" s="84">
        <v>204000369.99999899</v>
      </c>
      <c r="U51" s="84">
        <v>99801159.586421102</v>
      </c>
      <c r="V51" s="84">
        <v>120002730.678673</v>
      </c>
      <c r="W51" s="84">
        <v>148105120.25478899</v>
      </c>
      <c r="X51" s="84">
        <v>179373424.69985399</v>
      </c>
      <c r="Y51" s="84">
        <v>210766830.724112</v>
      </c>
      <c r="Z51" s="84">
        <v>242728465.73492199</v>
      </c>
      <c r="AA51" s="84">
        <v>274883200.647856</v>
      </c>
      <c r="AB51" s="84">
        <v>307639538.97670603</v>
      </c>
      <c r="AC51" s="84">
        <v>339410053.774014</v>
      </c>
      <c r="AD51" s="84">
        <v>370799311.01424199</v>
      </c>
      <c r="AE51" s="84">
        <v>401873029.23487997</v>
      </c>
      <c r="AF51" s="84">
        <v>257491854.100622</v>
      </c>
      <c r="AG51" s="84">
        <v>257491854.100622</v>
      </c>
      <c r="AH51" s="84">
        <v>297021808.12447798</v>
      </c>
      <c r="AI51" s="84">
        <v>336480304.57867599</v>
      </c>
      <c r="AJ51" s="84">
        <v>375658575.25038999</v>
      </c>
      <c r="AK51" s="84">
        <v>414695639.89797997</v>
      </c>
      <c r="AL51" s="84">
        <v>453893018.20470798</v>
      </c>
      <c r="AM51" s="84">
        <v>492662887.30593598</v>
      </c>
      <c r="AN51" s="84">
        <v>531491255.50546199</v>
      </c>
      <c r="AO51" s="84">
        <v>570666741.44993603</v>
      </c>
      <c r="AP51" s="84">
        <v>609739065.29174197</v>
      </c>
      <c r="AQ51" s="84">
        <v>648917149.16006303</v>
      </c>
      <c r="AR51" s="84">
        <v>688459309.39441097</v>
      </c>
      <c r="AS51" s="84">
        <v>358911424.669626</v>
      </c>
      <c r="AT51" s="84">
        <v>358911424.669626</v>
      </c>
      <c r="AU51" s="84">
        <v>402290298.592677</v>
      </c>
      <c r="AV51" s="84">
        <v>446700035.489694</v>
      </c>
      <c r="AW51" s="84">
        <v>493199521.45299703</v>
      </c>
      <c r="AX51" s="84">
        <v>538890190.85153306</v>
      </c>
      <c r="AY51" s="84">
        <v>584096513.73872697</v>
      </c>
      <c r="AZ51" s="84">
        <v>629073218.1609</v>
      </c>
      <c r="BA51" s="84">
        <v>674130629.98350406</v>
      </c>
      <c r="BB51" s="84">
        <v>717902960.36821997</v>
      </c>
      <c r="BC51" s="84">
        <v>665697208.38051999</v>
      </c>
      <c r="BD51" s="84">
        <v>709916187.12405503</v>
      </c>
      <c r="BE51" s="84">
        <v>752690851.50511098</v>
      </c>
      <c r="BF51" s="84">
        <v>191868833.11272499</v>
      </c>
      <c r="BG51" s="84">
        <v>191868833.11272499</v>
      </c>
      <c r="BH51" s="84">
        <v>234689812.733383</v>
      </c>
      <c r="BI51" s="84">
        <v>277510219.08209699</v>
      </c>
      <c r="BJ51" s="84">
        <v>320458472.71873099</v>
      </c>
      <c r="BK51" s="84">
        <v>363410567.87144101</v>
      </c>
      <c r="BL51" s="84">
        <v>406365361.49301302</v>
      </c>
      <c r="BM51" s="84">
        <v>449284659.83439898</v>
      </c>
      <c r="BN51" s="84">
        <v>492204030.04641199</v>
      </c>
      <c r="BO51" s="84">
        <v>535125030.54761201</v>
      </c>
      <c r="BP51" s="84">
        <v>578043586.91538596</v>
      </c>
      <c r="BQ51" s="84">
        <v>620959523.21071303</v>
      </c>
      <c r="BR51" s="84">
        <v>663806803.78739297</v>
      </c>
      <c r="BS51" s="84">
        <v>535130470.76792502</v>
      </c>
      <c r="BT51" s="84">
        <v>535130470.76792502</v>
      </c>
      <c r="BU51" s="84">
        <v>575243242.05088699</v>
      </c>
      <c r="BV51" s="84">
        <v>615355467.26152301</v>
      </c>
      <c r="BW51" s="84">
        <v>655592121.85762203</v>
      </c>
      <c r="BX51" s="84">
        <v>695832713.80833495</v>
      </c>
      <c r="BY51" s="84">
        <v>736076036.37582099</v>
      </c>
      <c r="BZ51" s="84">
        <v>776282749.56839097</v>
      </c>
      <c r="CA51" s="84">
        <v>816489535.23927903</v>
      </c>
      <c r="CB51" s="84">
        <v>856697988.89249301</v>
      </c>
      <c r="CC51" s="84">
        <v>896904009.62451804</v>
      </c>
      <c r="CD51" s="84">
        <v>937107470.98055696</v>
      </c>
      <c r="CE51" s="84">
        <v>977245483.46345699</v>
      </c>
      <c r="CF51" s="84">
        <v>1017383071.3537199</v>
      </c>
      <c r="CG51" s="84">
        <v>1017383071.3537199</v>
      </c>
    </row>
    <row r="52" spans="1:85" x14ac:dyDescent="0.25">
      <c r="A52" s="85"/>
      <c r="B52" s="85"/>
      <c r="C52" s="85"/>
      <c r="D52" s="85"/>
      <c r="E52" s="85"/>
      <c r="F52" s="85"/>
      <c r="G52" s="85"/>
      <c r="H52" s="85"/>
      <c r="I52" s="85"/>
      <c r="J52" s="85"/>
      <c r="K52" s="85"/>
      <c r="L52" s="85"/>
      <c r="M52" s="85"/>
      <c r="N52" s="85"/>
      <c r="O52" s="85"/>
      <c r="P52" s="85"/>
      <c r="Q52" s="85"/>
      <c r="R52" s="85"/>
      <c r="S52" s="85"/>
      <c r="T52" s="85"/>
      <c r="U52" s="85"/>
      <c r="V52" s="86"/>
      <c r="W52" s="86"/>
      <c r="X52" s="86"/>
      <c r="Y52" s="86"/>
      <c r="Z52" s="86"/>
      <c r="AA52" s="86"/>
      <c r="AB52" s="86"/>
      <c r="AC52" s="86"/>
      <c r="AD52" s="86"/>
      <c r="AE52" s="86"/>
      <c r="AF52" s="86"/>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5"/>
      <c r="BR52" s="85"/>
      <c r="BS52" s="85"/>
      <c r="BT52" s="85"/>
      <c r="BU52" s="85"/>
      <c r="BV52" s="85"/>
      <c r="BW52" s="85"/>
      <c r="BX52" s="85"/>
      <c r="BY52" s="85"/>
      <c r="BZ52" s="85"/>
      <c r="CA52" s="85"/>
      <c r="CB52" s="85"/>
      <c r="CC52" s="85"/>
      <c r="CD52" s="85"/>
      <c r="CE52" s="85"/>
      <c r="CF52" s="85"/>
      <c r="CG52" s="85"/>
    </row>
    <row r="53" spans="1:85" s="90" customFormat="1" hidden="1" x14ac:dyDescent="0.25">
      <c r="A53" s="45"/>
      <c r="B53" s="45"/>
      <c r="C53" s="45"/>
      <c r="D53" s="45"/>
      <c r="E53" s="45"/>
      <c r="F53" s="45"/>
      <c r="G53" s="45"/>
      <c r="H53" s="45"/>
      <c r="I53" s="45"/>
      <c r="J53" s="45"/>
      <c r="K53" s="45"/>
      <c r="L53" s="45"/>
      <c r="M53" s="45"/>
      <c r="N53" s="45"/>
      <c r="O53" s="45"/>
      <c r="P53" s="45"/>
      <c r="Q53" s="45"/>
      <c r="R53" s="45"/>
      <c r="S53" s="45"/>
      <c r="T53" s="45" t="s">
        <v>248</v>
      </c>
      <c r="U53" s="45">
        <f>SUM(U38,U34)</f>
        <v>5241285.6607990898</v>
      </c>
      <c r="V53" s="46">
        <f>SUM(V38,V34)</f>
        <v>5777422.5273787398</v>
      </c>
      <c r="W53" s="46">
        <f t="shared" ref="W53:AA53" si="0">SUM(W38,W34)</f>
        <v>6313559.3939584102</v>
      </c>
      <c r="X53" s="46">
        <f t="shared" si="0"/>
        <v>6849696.2605380602</v>
      </c>
      <c r="Y53" s="46">
        <f t="shared" si="0"/>
        <v>7385833.1271177195</v>
      </c>
      <c r="Z53" s="46">
        <f t="shared" si="0"/>
        <v>7921969.9936973695</v>
      </c>
      <c r="AA53" s="46">
        <f t="shared" si="0"/>
        <v>8458106.8602770194</v>
      </c>
      <c r="AB53" s="46">
        <f t="shared" ref="AB53:AF53" si="1">SUM(AB38,AB34)</f>
        <v>8994243.7268566694</v>
      </c>
      <c r="AC53" s="46">
        <f t="shared" si="1"/>
        <v>9530380.5934363306</v>
      </c>
      <c r="AD53" s="46">
        <f t="shared" si="1"/>
        <v>10066517.460015981</v>
      </c>
      <c r="AE53" s="46">
        <f t="shared" si="1"/>
        <v>10602654.32659564</v>
      </c>
      <c r="AF53" s="46">
        <f t="shared" si="1"/>
        <v>11138791.19317529</v>
      </c>
      <c r="AG53" s="46">
        <f>SUM(AG38,AG34)</f>
        <v>11138791.19317529</v>
      </c>
      <c r="AH53" s="46">
        <f>SUM(AH38,AH34)</f>
        <v>11674928.05975494</v>
      </c>
      <c r="AI53" s="46">
        <f t="shared" ref="AI53:AS53" si="2">SUM(AI38,AI34)</f>
        <v>12211064.92633459</v>
      </c>
      <c r="AJ53" s="46">
        <f t="shared" si="2"/>
        <v>12747201.79291426</v>
      </c>
      <c r="AK53" s="46">
        <f t="shared" si="2"/>
        <v>13283338.65949391</v>
      </c>
      <c r="AL53" s="46">
        <f t="shared" si="2"/>
        <v>13819475.52607356</v>
      </c>
      <c r="AM53" s="46">
        <f t="shared" si="2"/>
        <v>14355612.392653219</v>
      </c>
      <c r="AN53" s="46">
        <f t="shared" si="2"/>
        <v>14891749.25923286</v>
      </c>
      <c r="AO53" s="46">
        <f t="shared" si="2"/>
        <v>15427886.125812531</v>
      </c>
      <c r="AP53" s="46">
        <f t="shared" si="2"/>
        <v>15964022.99239219</v>
      </c>
      <c r="AQ53" s="46">
        <f t="shared" si="2"/>
        <v>16500159.85897183</v>
      </c>
      <c r="AR53" s="46">
        <f t="shared" si="2"/>
        <v>17036296.725551449</v>
      </c>
      <c r="AS53" s="46">
        <f t="shared" si="2"/>
        <v>17572433.592131171</v>
      </c>
      <c r="AT53" s="46">
        <f>SUM(AT38,AT34)</f>
        <v>17572433.592131171</v>
      </c>
      <c r="AU53" s="46">
        <f>SUM(AU38,AU34)</f>
        <v>18108570.458710779</v>
      </c>
      <c r="AV53" s="46">
        <f t="shared" ref="AV53:BF53" si="3">SUM(AV38,AV34)</f>
        <v>18644707.32529049</v>
      </c>
      <c r="AW53" s="46">
        <f t="shared" si="3"/>
        <v>19180844.191870119</v>
      </c>
      <c r="AX53" s="46">
        <f t="shared" si="3"/>
        <v>19716981.058449723</v>
      </c>
      <c r="AY53" s="46">
        <f t="shared" si="3"/>
        <v>20253117.925029449</v>
      </c>
      <c r="AZ53" s="46">
        <f t="shared" si="3"/>
        <v>20789254.791608971</v>
      </c>
      <c r="BA53" s="46">
        <f t="shared" si="3"/>
        <v>21325391.658188783</v>
      </c>
      <c r="BB53" s="46">
        <f t="shared" si="3"/>
        <v>21861528.524768401</v>
      </c>
      <c r="BC53" s="46">
        <f t="shared" si="3"/>
        <v>22397665.391348019</v>
      </c>
      <c r="BD53" s="46">
        <f t="shared" si="3"/>
        <v>22933802.257927731</v>
      </c>
      <c r="BE53" s="46">
        <f t="shared" si="3"/>
        <v>23469939.124507349</v>
      </c>
      <c r="BF53" s="46">
        <f t="shared" si="3"/>
        <v>24006075.99108696</v>
      </c>
      <c r="BG53" s="46">
        <f>SUM(BG38,BG34)</f>
        <v>24006075.99108696</v>
      </c>
      <c r="BH53" s="46">
        <f>SUM(BH38,BH34)</f>
        <v>24542212.857666679</v>
      </c>
      <c r="BI53" s="46">
        <f t="shared" ref="BI53:BS53" si="4">SUM(BI38,BI34)</f>
        <v>25078349.7242462</v>
      </c>
      <c r="BJ53" s="46">
        <f t="shared" si="4"/>
        <v>25614486.590825908</v>
      </c>
      <c r="BK53" s="46">
        <f t="shared" si="4"/>
        <v>26150623.457405601</v>
      </c>
      <c r="BL53" s="46">
        <f t="shared" si="4"/>
        <v>26686760.3239852</v>
      </c>
      <c r="BM53" s="46">
        <f t="shared" si="4"/>
        <v>27222897.190564997</v>
      </c>
      <c r="BN53" s="46">
        <f t="shared" si="4"/>
        <v>27759034.057144601</v>
      </c>
      <c r="BO53" s="46">
        <f t="shared" si="4"/>
        <v>28295170.923724201</v>
      </c>
      <c r="BP53" s="46">
        <f t="shared" si="4"/>
        <v>28831307.790303901</v>
      </c>
      <c r="BQ53" s="46">
        <f t="shared" si="4"/>
        <v>29367444.656883501</v>
      </c>
      <c r="BR53" s="46">
        <f t="shared" si="4"/>
        <v>29903581.523463201</v>
      </c>
      <c r="BS53" s="46">
        <f t="shared" si="4"/>
        <v>30439718.3900428</v>
      </c>
      <c r="BT53" s="46">
        <f>SUM(BT38,BT34)</f>
        <v>30439718.3900428</v>
      </c>
      <c r="BU53" s="46">
        <f>SUM(BU38,BU34)</f>
        <v>30948036.278400499</v>
      </c>
      <c r="BV53" s="46">
        <f t="shared" ref="BV53:CF53" si="5">SUM(BV38,BV34)</f>
        <v>31456354.166758202</v>
      </c>
      <c r="BW53" s="46">
        <f t="shared" si="5"/>
        <v>31964672.055115901</v>
      </c>
      <c r="BX53" s="46">
        <f t="shared" si="5"/>
        <v>32472989.9434736</v>
      </c>
      <c r="BY53" s="46">
        <f t="shared" si="5"/>
        <v>32981307.831831098</v>
      </c>
      <c r="BZ53" s="46">
        <f t="shared" si="5"/>
        <v>33489625.720188901</v>
      </c>
      <c r="CA53" s="46">
        <f t="shared" si="5"/>
        <v>33997943.6085466</v>
      </c>
      <c r="CB53" s="46">
        <f t="shared" si="5"/>
        <v>34506261.496904194</v>
      </c>
      <c r="CC53" s="46">
        <f t="shared" si="5"/>
        <v>35014579.385261998</v>
      </c>
      <c r="CD53" s="46">
        <f t="shared" si="5"/>
        <v>35522897.2736196</v>
      </c>
      <c r="CE53" s="46">
        <f t="shared" si="5"/>
        <v>36031215.161977202</v>
      </c>
      <c r="CF53" s="46">
        <f t="shared" si="5"/>
        <v>36539533.050334997</v>
      </c>
      <c r="CG53" s="45"/>
    </row>
    <row r="54" spans="1:85" s="90" customFormat="1" hidden="1" x14ac:dyDescent="0.25">
      <c r="A54" s="45"/>
      <c r="B54" s="45"/>
      <c r="C54" s="45"/>
      <c r="D54" s="45"/>
      <c r="E54" s="45"/>
      <c r="F54" s="45"/>
      <c r="G54" s="45"/>
      <c r="H54" s="45"/>
      <c r="I54" s="45"/>
      <c r="J54" s="45"/>
      <c r="K54" s="45"/>
      <c r="L54" s="45"/>
      <c r="M54" s="45"/>
      <c r="N54" s="45"/>
      <c r="O54" s="45"/>
      <c r="P54" s="45"/>
      <c r="Q54" s="45"/>
      <c r="R54" s="45"/>
      <c r="S54" s="45"/>
      <c r="T54" s="45" t="s">
        <v>247</v>
      </c>
      <c r="U54" s="45">
        <f>+U53-SUM(T34,T38)</f>
        <v>536136.86657964997</v>
      </c>
      <c r="V54" s="46">
        <f>+V53-U53</f>
        <v>536136.86657964997</v>
      </c>
      <c r="W54" s="46">
        <f t="shared" ref="W54:AA54" si="6">+W53-V53</f>
        <v>536136.86657967046</v>
      </c>
      <c r="X54" s="46">
        <f t="shared" si="6"/>
        <v>536136.86657964997</v>
      </c>
      <c r="Y54" s="46">
        <f t="shared" si="6"/>
        <v>536136.86657965928</v>
      </c>
      <c r="Z54" s="46">
        <f t="shared" si="6"/>
        <v>536136.86657964997</v>
      </c>
      <c r="AA54" s="46">
        <f t="shared" si="6"/>
        <v>536136.86657964997</v>
      </c>
      <c r="AB54" s="46">
        <f t="shared" ref="AB54" si="7">+AB53-AA53</f>
        <v>536136.86657964997</v>
      </c>
      <c r="AC54" s="46">
        <f t="shared" ref="AC54" si="8">+AC53-AB53</f>
        <v>536136.86657966115</v>
      </c>
      <c r="AD54" s="46">
        <f t="shared" ref="AD54" si="9">+AD53-AC53</f>
        <v>536136.86657964997</v>
      </c>
      <c r="AE54" s="46">
        <f t="shared" ref="AE54" si="10">+AE53-AD53</f>
        <v>536136.86657965928</v>
      </c>
      <c r="AF54" s="46">
        <f t="shared" ref="AF54" si="11">+AF53-AE53</f>
        <v>536136.86657964997</v>
      </c>
      <c r="AG54" s="46">
        <f t="shared" ref="AG54" si="12">+AG53-AF53</f>
        <v>0</v>
      </c>
      <c r="AH54" s="46">
        <f>+AH53-AG53</f>
        <v>536136.86657964997</v>
      </c>
      <c r="AI54" s="46">
        <f t="shared" ref="AI54" si="13">+AI53-AH53</f>
        <v>536136.86657964997</v>
      </c>
      <c r="AJ54" s="46">
        <f t="shared" ref="AJ54" si="14">+AJ53-AI53</f>
        <v>536136.86657967046</v>
      </c>
      <c r="AK54" s="46">
        <f t="shared" ref="AK54" si="15">+AK53-AJ53</f>
        <v>536136.86657964997</v>
      </c>
      <c r="AL54" s="46">
        <f t="shared" ref="AL54" si="16">+AL53-AK53</f>
        <v>536136.86657964997</v>
      </c>
      <c r="AM54" s="46">
        <f t="shared" ref="AM54" si="17">+AM53-AL53</f>
        <v>536136.86657965928</v>
      </c>
      <c r="AN54" s="46">
        <f t="shared" ref="AN54" si="18">+AN53-AM53</f>
        <v>536136.86657964066</v>
      </c>
      <c r="AO54" s="46">
        <f t="shared" ref="AO54" si="19">+AO53-AN53</f>
        <v>536136.86657967046</v>
      </c>
      <c r="AP54" s="46">
        <f t="shared" ref="AP54" si="20">+AP53-AO53</f>
        <v>536136.86657965928</v>
      </c>
      <c r="AQ54" s="46">
        <f t="shared" ref="AQ54" si="21">+AQ53-AP53</f>
        <v>536136.86657964066</v>
      </c>
      <c r="AR54" s="46">
        <f t="shared" ref="AR54" si="22">+AR53-AQ53</f>
        <v>536136.8665796183</v>
      </c>
      <c r="AS54" s="46">
        <f t="shared" ref="AS54" si="23">+AS53-AR53</f>
        <v>536136.86657972261</v>
      </c>
      <c r="AT54" s="46">
        <f t="shared" ref="AT54" si="24">+AT53-AS53</f>
        <v>0</v>
      </c>
      <c r="AU54" s="46">
        <f>+AU53-AT53</f>
        <v>536136.86657960713</v>
      </c>
      <c r="AV54" s="46">
        <f t="shared" ref="AV54" si="25">+AV53-AU53</f>
        <v>536136.86657971144</v>
      </c>
      <c r="AW54" s="46">
        <f t="shared" ref="AW54" si="26">+AW53-AV53</f>
        <v>536136.86657962948</v>
      </c>
      <c r="AX54" s="46">
        <f t="shared" ref="AX54" si="27">+AX53-AW53</f>
        <v>536136.8665796034</v>
      </c>
      <c r="AY54" s="46">
        <f t="shared" ref="AY54" si="28">+AY53-AX53</f>
        <v>536136.86657972634</v>
      </c>
      <c r="AZ54" s="46">
        <f t="shared" ref="AZ54" si="29">+AZ53-AY53</f>
        <v>536136.86657952145</v>
      </c>
      <c r="BA54" s="46">
        <f t="shared" ref="BA54" si="30">+BA53-AZ53</f>
        <v>536136.86657981202</v>
      </c>
      <c r="BB54" s="46">
        <f t="shared" ref="BB54" si="31">+BB53-BA53</f>
        <v>536136.8665796183</v>
      </c>
      <c r="BC54" s="46">
        <f t="shared" ref="BC54" si="32">+BC53-BB53</f>
        <v>536136.8665796183</v>
      </c>
      <c r="BD54" s="46">
        <f t="shared" ref="BD54" si="33">+BD53-BC53</f>
        <v>536136.86657971144</v>
      </c>
      <c r="BE54" s="46">
        <f t="shared" ref="BE54:BF54" si="34">+BE53-BD53</f>
        <v>536136.8665796183</v>
      </c>
      <c r="BF54" s="46">
        <f t="shared" si="34"/>
        <v>536136.86657961085</v>
      </c>
      <c r="BG54" s="46">
        <f t="shared" ref="BG54" si="35">+BG53-BF53</f>
        <v>0</v>
      </c>
      <c r="BH54" s="46">
        <f>+BH53-BG53</f>
        <v>536136.86657971889</v>
      </c>
      <c r="BI54" s="46">
        <f t="shared" ref="BI54" si="36">+BI53-BH53</f>
        <v>536136.86657952145</v>
      </c>
      <c r="BJ54" s="46">
        <f t="shared" ref="BJ54" si="37">+BJ53-BI53</f>
        <v>536136.86657970771</v>
      </c>
      <c r="BK54" s="46">
        <f t="shared" ref="BK54" si="38">+BK53-BJ53</f>
        <v>536136.86657969281</v>
      </c>
      <c r="BL54" s="46">
        <f t="shared" ref="BL54" si="39">+BL53-BK53</f>
        <v>536136.86657959968</v>
      </c>
      <c r="BM54" s="46">
        <f t="shared" ref="BM54" si="40">+BM53-BL53</f>
        <v>536136.86657979712</v>
      </c>
      <c r="BN54" s="46">
        <f t="shared" ref="BN54" si="41">+BN53-BM53</f>
        <v>536136.8665796034</v>
      </c>
      <c r="BO54" s="46">
        <f t="shared" ref="BO54" si="42">+BO53-BN53</f>
        <v>536136.86657959968</v>
      </c>
      <c r="BP54" s="46">
        <f t="shared" ref="BP54" si="43">+BP53-BO53</f>
        <v>536136.86657970026</v>
      </c>
      <c r="BQ54" s="46">
        <f t="shared" ref="BQ54" si="44">+BQ53-BP53</f>
        <v>536136.86657959968</v>
      </c>
      <c r="BR54" s="46">
        <f t="shared" ref="BR54" si="45">+BR53-BQ53</f>
        <v>536136.86657970026</v>
      </c>
      <c r="BS54" s="46">
        <f t="shared" ref="BS54" si="46">+BS53-BR53</f>
        <v>536136.86657959968</v>
      </c>
      <c r="BT54" s="46"/>
      <c r="BU54" s="46">
        <f>+BU53-BT53</f>
        <v>508317.88835769892</v>
      </c>
      <c r="BV54" s="46">
        <f>+BV53-BU53</f>
        <v>508317.88835770264</v>
      </c>
      <c r="BW54" s="46">
        <f>+BW53-BV53</f>
        <v>508317.88835769892</v>
      </c>
      <c r="BX54" s="46">
        <f t="shared" ref="BX54" si="47">+BX53-BW53</f>
        <v>508317.88835769892</v>
      </c>
      <c r="BY54" s="46">
        <f t="shared" ref="BY54" si="48">+BY53-BX53</f>
        <v>508317.88835749775</v>
      </c>
      <c r="BZ54" s="46">
        <f t="shared" ref="BZ54" si="49">+BZ53-BY53</f>
        <v>508317.88835780323</v>
      </c>
      <c r="CA54" s="46">
        <f t="shared" ref="CA54" si="50">+CA53-BZ53</f>
        <v>508317.88835769892</v>
      </c>
      <c r="CB54" s="46">
        <f t="shared" ref="CB54" si="51">+CB53-CA53</f>
        <v>508317.88835759461</v>
      </c>
      <c r="CC54" s="46">
        <f t="shared" ref="CC54" si="52">+CC53-CB53</f>
        <v>508317.88835780323</v>
      </c>
      <c r="CD54" s="46">
        <f t="shared" ref="CD54" si="53">+CD53-CC53</f>
        <v>508317.88835760206</v>
      </c>
      <c r="CE54" s="46">
        <f t="shared" ref="CE54" si="54">+CE53-CD53</f>
        <v>508317.88835760206</v>
      </c>
      <c r="CF54" s="46">
        <f t="shared" ref="CF54" si="55">+CF53-CE53</f>
        <v>508317.88835779577</v>
      </c>
      <c r="CG54" s="45"/>
    </row>
    <row r="55" spans="1:85" ht="14.4" collapsed="1" x14ac:dyDescent="0.3">
      <c r="A55" s="80" t="s">
        <v>104</v>
      </c>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52">
        <f>+BU54-BS54</f>
        <v>-27818.978221900761</v>
      </c>
      <c r="BV55" s="52"/>
      <c r="BW55" s="52">
        <f t="shared" ref="BW55:CF55" si="56">+BW54-BU54</f>
        <v>0</v>
      </c>
      <c r="BX55" s="52">
        <f t="shared" si="56"/>
        <v>-3.7252902984619141E-9</v>
      </c>
      <c r="BY55" s="52">
        <f t="shared" si="56"/>
        <v>-2.0116567611694336E-7</v>
      </c>
      <c r="BZ55" s="52">
        <f t="shared" si="56"/>
        <v>1.0430812835693359E-7</v>
      </c>
      <c r="CA55" s="52">
        <f t="shared" si="56"/>
        <v>2.0116567611694336E-7</v>
      </c>
      <c r="CB55" s="52">
        <f t="shared" si="56"/>
        <v>-2.0861625671386719E-7</v>
      </c>
      <c r="CC55" s="52">
        <f t="shared" si="56"/>
        <v>1.0430812835693359E-7</v>
      </c>
      <c r="CD55" s="52">
        <f t="shared" si="56"/>
        <v>7.4505805969238281E-9</v>
      </c>
      <c r="CE55" s="52">
        <f t="shared" si="56"/>
        <v>-2.0116567611694336E-7</v>
      </c>
      <c r="CF55" s="52">
        <f t="shared" si="56"/>
        <v>1.9371509552001953E-7</v>
      </c>
      <c r="CG55" s="16"/>
    </row>
    <row r="56" spans="1:85" s="92" customFormat="1" ht="14.4" hidden="1" outlineLevel="1" x14ac:dyDescent="0.3">
      <c r="A56" s="111" t="s">
        <v>260</v>
      </c>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3"/>
      <c r="BV56" s="113"/>
      <c r="BW56" s="113"/>
      <c r="BX56" s="113"/>
      <c r="BY56" s="113"/>
      <c r="BZ56" s="113"/>
      <c r="CA56" s="113"/>
      <c r="CB56" s="113"/>
      <c r="CC56" s="113"/>
      <c r="CD56" s="113"/>
      <c r="CE56" s="113"/>
      <c r="CF56" s="113"/>
      <c r="CG56" s="112"/>
    </row>
    <row r="57" spans="1:85" ht="12.6" hidden="1" outlineLevel="1" thickBot="1" x14ac:dyDescent="0.3">
      <c r="A57" s="62" t="s">
        <v>105</v>
      </c>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v>-27818.978221900761</v>
      </c>
      <c r="BV57" s="16"/>
      <c r="BW57" s="16"/>
      <c r="BX57" s="16"/>
      <c r="BY57" s="16"/>
      <c r="BZ57" s="16"/>
      <c r="CA57" s="16"/>
      <c r="CB57" s="16"/>
      <c r="CC57" s="16"/>
      <c r="CD57" s="16"/>
      <c r="CE57" s="16"/>
      <c r="CF57" s="16"/>
      <c r="CG57" s="16"/>
    </row>
    <row r="58" spans="1:85" ht="27" hidden="1" customHeight="1" outlineLevel="2" thickBot="1" x14ac:dyDescent="0.3">
      <c r="A58" s="18" t="s">
        <v>106</v>
      </c>
      <c r="B58" s="18" t="s">
        <v>107</v>
      </c>
      <c r="C58" s="18" t="s">
        <v>108</v>
      </c>
      <c r="D58" s="18" t="s">
        <v>109</v>
      </c>
      <c r="E58" s="18" t="s">
        <v>110</v>
      </c>
      <c r="F58" s="18" t="s">
        <v>111</v>
      </c>
      <c r="G58" s="18" t="s">
        <v>112</v>
      </c>
      <c r="U58" s="2" t="s">
        <v>223</v>
      </c>
      <c r="V58" s="18" t="s">
        <v>224</v>
      </c>
      <c r="W58" s="18" t="s">
        <v>225</v>
      </c>
      <c r="X58" s="18" t="s">
        <v>226</v>
      </c>
      <c r="Y58" s="18" t="s">
        <v>227</v>
      </c>
      <c r="Z58" s="18" t="s">
        <v>228</v>
      </c>
      <c r="AA58" s="18" t="s">
        <v>229</v>
      </c>
      <c r="AB58" s="18" t="s">
        <v>230</v>
      </c>
      <c r="AC58" s="18" t="s">
        <v>231</v>
      </c>
      <c r="AD58" s="18" t="s">
        <v>232</v>
      </c>
      <c r="AE58" s="18" t="s">
        <v>233</v>
      </c>
      <c r="AF58" s="18" t="s">
        <v>234</v>
      </c>
      <c r="AG58" s="18" t="s">
        <v>235</v>
      </c>
      <c r="AH58" s="18" t="s">
        <v>236</v>
      </c>
      <c r="AI58" s="18" t="s">
        <v>237</v>
      </c>
      <c r="AJ58" s="18" t="s">
        <v>238</v>
      </c>
      <c r="AK58" s="18" t="s">
        <v>239</v>
      </c>
      <c r="AL58" s="18" t="s">
        <v>240</v>
      </c>
      <c r="AM58" s="18" t="s">
        <v>241</v>
      </c>
      <c r="AN58" s="18" t="s">
        <v>242</v>
      </c>
      <c r="AO58" s="18" t="s">
        <v>243</v>
      </c>
      <c r="AP58" s="18" t="s">
        <v>244</v>
      </c>
      <c r="AQ58" s="18" t="s">
        <v>245</v>
      </c>
      <c r="AR58" s="18" t="s">
        <v>246</v>
      </c>
      <c r="AS58" s="18" t="s">
        <v>178</v>
      </c>
      <c r="AT58" s="18" t="s">
        <v>113</v>
      </c>
      <c r="AU58" s="18" t="s">
        <v>114</v>
      </c>
      <c r="AV58" s="18" t="s">
        <v>115</v>
      </c>
      <c r="AW58" s="18" t="s">
        <v>116</v>
      </c>
      <c r="AX58" s="18" t="s">
        <v>117</v>
      </c>
      <c r="AY58" s="18" t="s">
        <v>118</v>
      </c>
      <c r="AZ58" s="18" t="s">
        <v>119</v>
      </c>
      <c r="BA58" s="18" t="s">
        <v>120</v>
      </c>
      <c r="BB58" s="18" t="s">
        <v>121</v>
      </c>
      <c r="BC58" s="18" t="s">
        <v>122</v>
      </c>
      <c r="BD58" s="18" t="s">
        <v>123</v>
      </c>
      <c r="BE58" s="18" t="s">
        <v>124</v>
      </c>
      <c r="BF58" s="18" t="s">
        <v>125</v>
      </c>
      <c r="BG58" s="18" t="s">
        <v>126</v>
      </c>
      <c r="BH58" s="18" t="s">
        <v>127</v>
      </c>
      <c r="BI58" s="18" t="s">
        <v>128</v>
      </c>
      <c r="BJ58" s="18" t="s">
        <v>129</v>
      </c>
      <c r="BK58" s="18" t="s">
        <v>130</v>
      </c>
      <c r="BL58" s="18" t="s">
        <v>131</v>
      </c>
      <c r="BM58" s="18" t="s">
        <v>132</v>
      </c>
      <c r="BN58" s="18" t="s">
        <v>133</v>
      </c>
      <c r="BO58" s="18" t="s">
        <v>134</v>
      </c>
      <c r="BP58" s="18" t="s">
        <v>135</v>
      </c>
      <c r="BQ58" s="18" t="s">
        <v>136</v>
      </c>
      <c r="BR58" s="18" t="s">
        <v>137</v>
      </c>
      <c r="BS58" s="18" t="s">
        <v>138</v>
      </c>
      <c r="BT58" s="18" t="s">
        <v>139</v>
      </c>
      <c r="BU58" s="18" t="s">
        <v>140</v>
      </c>
      <c r="BV58" s="18" t="s">
        <v>141</v>
      </c>
      <c r="BW58" s="18" t="s">
        <v>142</v>
      </c>
      <c r="BX58" s="18" t="s">
        <v>143</v>
      </c>
      <c r="BY58" s="18" t="s">
        <v>144</v>
      </c>
      <c r="BZ58" s="18" t="s">
        <v>145</v>
      </c>
      <c r="CA58" s="18" t="s">
        <v>146</v>
      </c>
      <c r="CB58" s="18" t="s">
        <v>147</v>
      </c>
      <c r="CC58" s="18" t="s">
        <v>148</v>
      </c>
      <c r="CD58" s="18" t="s">
        <v>149</v>
      </c>
      <c r="CE58" s="18" t="s">
        <v>150</v>
      </c>
      <c r="CF58" s="18" t="s">
        <v>151</v>
      </c>
      <c r="CG58" s="18" t="s">
        <v>152</v>
      </c>
    </row>
    <row r="59" spans="1:85" hidden="1" outlineLevel="2" x14ac:dyDescent="0.25">
      <c r="A59" s="19" t="s">
        <v>153</v>
      </c>
      <c r="B59" s="17" t="s">
        <v>154</v>
      </c>
      <c r="C59" s="17" t="s">
        <v>155</v>
      </c>
      <c r="D59" s="20">
        <v>368</v>
      </c>
      <c r="E59" s="17" t="s">
        <v>156</v>
      </c>
      <c r="F59" s="17" t="s">
        <v>157</v>
      </c>
      <c r="G59" s="17" t="s">
        <v>158</v>
      </c>
      <c r="N59" s="17"/>
      <c r="U59" s="2">
        <v>0</v>
      </c>
      <c r="V59" s="21">
        <v>-1478.1634648887971</v>
      </c>
      <c r="W59" s="21">
        <v>-2152.2193836235292</v>
      </c>
      <c r="X59" s="21">
        <v>151.74574071570808</v>
      </c>
      <c r="Y59" s="21">
        <v>4756.8334247422536</v>
      </c>
      <c r="Z59" s="21">
        <v>10557.484151198298</v>
      </c>
      <c r="AA59" s="21">
        <v>16526.218300315304</v>
      </c>
      <c r="AB59" s="21">
        <v>22941.277997912217</v>
      </c>
      <c r="AC59" s="21">
        <v>29722.434598552412</v>
      </c>
      <c r="AD59" s="21">
        <v>36312.410413040394</v>
      </c>
      <c r="AE59" s="21">
        <v>42761.53654250189</v>
      </c>
      <c r="AF59" s="21">
        <v>46173.724965465917</v>
      </c>
      <c r="AG59" s="21">
        <v>206273.28328593206</v>
      </c>
      <c r="AH59" s="21">
        <v>174460.93365809676</v>
      </c>
      <c r="AI59" s="21">
        <v>174593.45623417606</v>
      </c>
      <c r="AJ59" s="21">
        <v>174909.18740633936</v>
      </c>
      <c r="AK59" s="21">
        <v>178719.04335928487</v>
      </c>
      <c r="AL59" s="21">
        <v>182718.75577918615</v>
      </c>
      <c r="AM59" s="21">
        <v>186825.24185106356</v>
      </c>
      <c r="AN59" s="21">
        <v>190911.65492423112</v>
      </c>
      <c r="AO59" s="21">
        <v>195217.50720873379</v>
      </c>
      <c r="AP59" s="21">
        <v>199505.41166809859</v>
      </c>
      <c r="AQ59" s="21">
        <v>203612.38674415255</v>
      </c>
      <c r="AR59" s="21">
        <v>207608.03513147545</v>
      </c>
      <c r="AS59" s="21">
        <v>208820.25871103708</v>
      </c>
      <c r="AT59" s="21">
        <v>2277901.8726758757</v>
      </c>
      <c r="AU59" s="21">
        <v>494931.02424081258</v>
      </c>
      <c r="AV59" s="21">
        <v>495512.92140329711</v>
      </c>
      <c r="AW59" s="21">
        <v>496060.26360371598</v>
      </c>
      <c r="AX59" s="21">
        <v>500473.33716540929</v>
      </c>
      <c r="AY59" s="21">
        <v>504894.90468730743</v>
      </c>
      <c r="AZ59" s="21">
        <v>509353.40003919136</v>
      </c>
      <c r="BA59" s="21">
        <v>513804.44182110921</v>
      </c>
      <c r="BB59" s="21">
        <v>518285.36157347512</v>
      </c>
      <c r="BC59" s="21">
        <v>522801.52181504719</v>
      </c>
      <c r="BD59" s="21">
        <v>601518.46571361541</v>
      </c>
      <c r="BE59" s="21">
        <v>605914.46054254146</v>
      </c>
      <c r="BF59" s="21">
        <v>607576.29993773601</v>
      </c>
      <c r="BG59" s="21">
        <v>6371126.4025432579</v>
      </c>
      <c r="BH59" s="21">
        <v>1077061.7504084907</v>
      </c>
      <c r="BI59" s="21">
        <v>1077637.6868759426</v>
      </c>
      <c r="BJ59" s="21">
        <v>1078179.3306107703</v>
      </c>
      <c r="BK59" s="21">
        <v>1082450.0073956586</v>
      </c>
      <c r="BL59" s="21">
        <v>1086728.8263979217</v>
      </c>
      <c r="BM59" s="21">
        <v>1091044.1198965446</v>
      </c>
      <c r="BN59" s="21">
        <v>1095349.7543314479</v>
      </c>
      <c r="BO59" s="21">
        <v>1099686.7611485957</v>
      </c>
      <c r="BP59" s="21">
        <v>1104060.140382404</v>
      </c>
      <c r="BQ59" s="21">
        <v>1108392.0481478667</v>
      </c>
      <c r="BR59" s="21">
        <v>1112649.565381445</v>
      </c>
      <c r="BS59" s="21">
        <v>1114275.4537751789</v>
      </c>
      <c r="BT59" s="21">
        <v>13127515.444752267</v>
      </c>
      <c r="BU59" s="21">
        <v>1244800.3125487317</v>
      </c>
      <c r="BV59" s="21">
        <v>1245267.760507104</v>
      </c>
      <c r="BW59" s="21">
        <v>1245713.6554801364</v>
      </c>
      <c r="BX59" s="21">
        <v>1249706.2347724356</v>
      </c>
      <c r="BY59" s="21">
        <v>1253703.0566733615</v>
      </c>
      <c r="BZ59" s="21">
        <v>1257728.7524601344</v>
      </c>
      <c r="CA59" s="21">
        <v>1261755.3880646985</v>
      </c>
      <c r="CB59" s="21">
        <v>1265782.7754497633</v>
      </c>
      <c r="CC59" s="21">
        <v>1269824.6874868416</v>
      </c>
      <c r="CD59" s="21">
        <v>1273818.5998692678</v>
      </c>
      <c r="CE59" s="21">
        <v>1277744.8881135311</v>
      </c>
      <c r="CF59" s="21">
        <v>1279121.4938761501</v>
      </c>
      <c r="CG59" s="21">
        <v>15124967.605302155</v>
      </c>
    </row>
    <row r="60" spans="1:85" hidden="1" outlineLevel="2" x14ac:dyDescent="0.25">
      <c r="A60" s="19" t="s">
        <v>153</v>
      </c>
      <c r="B60" s="17" t="s">
        <v>154</v>
      </c>
      <c r="C60" s="17" t="s">
        <v>160</v>
      </c>
      <c r="D60" s="20">
        <v>365</v>
      </c>
      <c r="E60" s="17" t="s">
        <v>161</v>
      </c>
      <c r="F60" s="17" t="s">
        <v>157</v>
      </c>
      <c r="G60" s="17" t="s">
        <v>158</v>
      </c>
      <c r="N60" s="17"/>
      <c r="U60" s="2">
        <v>0</v>
      </c>
      <c r="V60" s="21">
        <v>-1599.2531374321227</v>
      </c>
      <c r="W60" s="21">
        <v>-2328.5270428200552</v>
      </c>
      <c r="X60" s="21">
        <v>164.17660001482142</v>
      </c>
      <c r="Y60" s="21">
        <v>5146.5084609795431</v>
      </c>
      <c r="Z60" s="21">
        <v>11422.342692974062</v>
      </c>
      <c r="AA60" s="21">
        <v>17880.0295734922</v>
      </c>
      <c r="AB60" s="21">
        <v>24820.60454499445</v>
      </c>
      <c r="AC60" s="21">
        <v>32157.266711656954</v>
      </c>
      <c r="AD60" s="21">
        <v>39287.086753390009</v>
      </c>
      <c r="AE60" s="21">
        <v>46264.518844780985</v>
      </c>
      <c r="AF60" s="21">
        <v>49956.230330388098</v>
      </c>
      <c r="AG60" s="21">
        <v>223170.98433241891</v>
      </c>
      <c r="AH60" s="21">
        <v>188752.59884267161</v>
      </c>
      <c r="AI60" s="21">
        <v>188895.97753563052</v>
      </c>
      <c r="AJ60" s="21">
        <v>189237.57308961431</v>
      </c>
      <c r="AK60" s="21">
        <v>193359.52863150084</v>
      </c>
      <c r="AL60" s="21">
        <v>197686.89349221633</v>
      </c>
      <c r="AM60" s="21">
        <v>202129.77879567991</v>
      </c>
      <c r="AN60" s="21">
        <v>206550.94674045697</v>
      </c>
      <c r="AO60" s="21">
        <v>211209.53013727241</v>
      </c>
      <c r="AP60" s="21">
        <v>215848.69544106664</v>
      </c>
      <c r="AQ60" s="21">
        <v>220292.10980743985</v>
      </c>
      <c r="AR60" s="21">
        <v>224615.07771409318</v>
      </c>
      <c r="AS60" s="21">
        <v>225926.60543679266</v>
      </c>
      <c r="AT60" s="21">
        <v>2464505.3156644353</v>
      </c>
      <c r="AU60" s="21">
        <v>535475.27870279213</v>
      </c>
      <c r="AV60" s="21">
        <v>536104.84429879766</v>
      </c>
      <c r="AW60" s="21">
        <v>536697.02422480786</v>
      </c>
      <c r="AX60" s="21">
        <v>541471.61235859571</v>
      </c>
      <c r="AY60" s="21">
        <v>546255.39026931243</v>
      </c>
      <c r="AZ60" s="21">
        <v>551079.12110091117</v>
      </c>
      <c r="BA60" s="21">
        <v>555894.78777354746</v>
      </c>
      <c r="BB60" s="21">
        <v>560742.77999008633</v>
      </c>
      <c r="BC60" s="21">
        <v>565628.89956145827</v>
      </c>
      <c r="BD60" s="21">
        <v>650794.25676931231</v>
      </c>
      <c r="BE60" s="21">
        <v>655550.36709762737</v>
      </c>
      <c r="BF60" s="21">
        <v>657348.34271385812</v>
      </c>
      <c r="BG60" s="21">
        <v>6893042.7048611073</v>
      </c>
      <c r="BH60" s="21">
        <v>1165293.5716947219</v>
      </c>
      <c r="BI60" s="21">
        <v>1165916.6883015197</v>
      </c>
      <c r="BJ60" s="21">
        <v>1166502.7029493374</v>
      </c>
      <c r="BK60" s="21">
        <v>1171123.2293047938</v>
      </c>
      <c r="BL60" s="21">
        <v>1175752.5648799282</v>
      </c>
      <c r="BM60" s="21">
        <v>1180421.3629056811</v>
      </c>
      <c r="BN60" s="21">
        <v>1185079.7106068763</v>
      </c>
      <c r="BO60" s="21">
        <v>1189772.0006844895</v>
      </c>
      <c r="BP60" s="21">
        <v>1194503.6427707556</v>
      </c>
      <c r="BQ60" s="21">
        <v>1199190.4160874696</v>
      </c>
      <c r="BR60" s="21">
        <v>1203796.7048743351</v>
      </c>
      <c r="BS60" s="21">
        <v>1205555.7844190251</v>
      </c>
      <c r="BT60" s="21">
        <v>14202908.379478933</v>
      </c>
      <c r="BU60" s="21">
        <v>1346773.1090686994</v>
      </c>
      <c r="BV60" s="21">
        <v>1347278.8498962671</v>
      </c>
      <c r="BW60" s="21">
        <v>1347761.2721394936</v>
      </c>
      <c r="BX60" s="21">
        <v>1352080.9195339289</v>
      </c>
      <c r="BY60" s="21">
        <v>1356405.1570872462</v>
      </c>
      <c r="BZ60" s="21">
        <v>1360760.6338462578</v>
      </c>
      <c r="CA60" s="21">
        <v>1365117.1274119946</v>
      </c>
      <c r="CB60" s="21">
        <v>1369474.434343338</v>
      </c>
      <c r="CC60" s="21">
        <v>1373847.4557716614</v>
      </c>
      <c r="CD60" s="21">
        <v>1378168.5454616332</v>
      </c>
      <c r="CE60" s="21">
        <v>1382416.4713116833</v>
      </c>
      <c r="CF60" s="21">
        <v>1383905.8472414564</v>
      </c>
      <c r="CG60" s="21">
        <v>16363989.823113659</v>
      </c>
    </row>
    <row r="61" spans="1:85" hidden="1" outlineLevel="2" x14ac:dyDescent="0.25">
      <c r="A61" s="19" t="s">
        <v>153</v>
      </c>
      <c r="B61" s="17" t="s">
        <v>154</v>
      </c>
      <c r="C61" s="17" t="s">
        <v>162</v>
      </c>
      <c r="D61" s="20">
        <v>364</v>
      </c>
      <c r="E61" s="17" t="s">
        <v>163</v>
      </c>
      <c r="F61" s="17" t="s">
        <v>157</v>
      </c>
      <c r="G61" s="17" t="s">
        <v>158</v>
      </c>
      <c r="N61" s="17"/>
      <c r="U61" s="2">
        <v>0</v>
      </c>
      <c r="V61" s="21">
        <v>107666.36979609664</v>
      </c>
      <c r="W61" s="21">
        <v>135382.64747021563</v>
      </c>
      <c r="X61" s="21">
        <v>143353.31194360412</v>
      </c>
      <c r="Y61" s="21">
        <v>150175.10510405299</v>
      </c>
      <c r="Z61" s="21">
        <v>158278.22016300994</v>
      </c>
      <c r="AA61" s="21">
        <v>166616.13634645334</v>
      </c>
      <c r="AB61" s="21">
        <v>175577.53900471414</v>
      </c>
      <c r="AC61" s="21">
        <v>185050.35416960245</v>
      </c>
      <c r="AD61" s="21">
        <v>194256.10276208227</v>
      </c>
      <c r="AE61" s="21">
        <v>203265.09391171491</v>
      </c>
      <c r="AF61" s="21">
        <v>208031.68936763733</v>
      </c>
      <c r="AG61" s="21">
        <v>1827652.5700391841</v>
      </c>
      <c r="AH61" s="21">
        <v>440575.40926703077</v>
      </c>
      <c r="AI61" s="21">
        <v>440760.53430429287</v>
      </c>
      <c r="AJ61" s="21">
        <v>441201.58930594468</v>
      </c>
      <c r="AK61" s="21">
        <v>446523.69928991038</v>
      </c>
      <c r="AL61" s="21">
        <v>452111.02586232079</v>
      </c>
      <c r="AM61" s="21">
        <v>457847.50797400216</v>
      </c>
      <c r="AN61" s="21">
        <v>463555.94946993294</v>
      </c>
      <c r="AO61" s="21">
        <v>469570.93263881531</v>
      </c>
      <c r="AP61" s="21">
        <v>475560.84391507588</v>
      </c>
      <c r="AQ61" s="21">
        <v>481298.0091323767</v>
      </c>
      <c r="AR61" s="21">
        <v>486879.65852732206</v>
      </c>
      <c r="AS61" s="21">
        <v>488573.05252837233</v>
      </c>
      <c r="AT61" s="21">
        <v>5544458.2122153966</v>
      </c>
      <c r="AU61" s="21">
        <v>891021.41796932905</v>
      </c>
      <c r="AV61" s="21">
        <v>891834.28878028598</v>
      </c>
      <c r="AW61" s="21">
        <v>892598.88865636347</v>
      </c>
      <c r="AX61" s="21">
        <v>898763.65266653697</v>
      </c>
      <c r="AY61" s="21">
        <v>904940.28216216888</v>
      </c>
      <c r="AZ61" s="21">
        <v>911168.49732798908</v>
      </c>
      <c r="BA61" s="21">
        <v>917386.30036284635</v>
      </c>
      <c r="BB61" s="21">
        <v>923645.84089297557</v>
      </c>
      <c r="BC61" s="21">
        <v>929954.60999283532</v>
      </c>
      <c r="BD61" s="21">
        <v>1039916.8338154823</v>
      </c>
      <c r="BE61" s="21">
        <v>1046057.739996043</v>
      </c>
      <c r="BF61" s="21">
        <v>1048379.216751634</v>
      </c>
      <c r="BG61" s="21">
        <v>11295667.569374491</v>
      </c>
      <c r="BH61" s="21">
        <v>1704218.5015270226</v>
      </c>
      <c r="BI61" s="21">
        <v>1705023.0456518959</v>
      </c>
      <c r="BJ61" s="21">
        <v>1705779.6851586075</v>
      </c>
      <c r="BK61" s="21">
        <v>1711745.5305438044</v>
      </c>
      <c r="BL61" s="21">
        <v>1717722.7500536188</v>
      </c>
      <c r="BM61" s="21">
        <v>1723750.9219573373</v>
      </c>
      <c r="BN61" s="21">
        <v>1729765.6008051271</v>
      </c>
      <c r="BO61" s="21">
        <v>1735824.1047399605</v>
      </c>
      <c r="BP61" s="21">
        <v>1741933.4184702935</v>
      </c>
      <c r="BQ61" s="21">
        <v>1747984.7993762731</v>
      </c>
      <c r="BR61" s="21">
        <v>1753932.261762145</v>
      </c>
      <c r="BS61" s="21">
        <v>1756203.5174106469</v>
      </c>
      <c r="BT61" s="21">
        <v>20733884.13745673</v>
      </c>
      <c r="BU61" s="21">
        <v>1957331.4336278727</v>
      </c>
      <c r="BV61" s="21">
        <v>1957984.4266745823</v>
      </c>
      <c r="BW61" s="21">
        <v>1958607.3116647459</v>
      </c>
      <c r="BX61" s="21">
        <v>1964184.6737424098</v>
      </c>
      <c r="BY61" s="21">
        <v>1969767.9624561488</v>
      </c>
      <c r="BZ61" s="21">
        <v>1975391.5860271729</v>
      </c>
      <c r="CA61" s="21">
        <v>1981016.5224598155</v>
      </c>
      <c r="CB61" s="21">
        <v>1986642.5090787525</v>
      </c>
      <c r="CC61" s="21">
        <v>1992288.7856499744</v>
      </c>
      <c r="CD61" s="21">
        <v>1997868.0099639965</v>
      </c>
      <c r="CE61" s="21">
        <v>2003352.7679503362</v>
      </c>
      <c r="CF61" s="21">
        <v>2005275.7926955509</v>
      </c>
      <c r="CG61" s="21">
        <v>23749711.781991355</v>
      </c>
    </row>
    <row r="62" spans="1:85" s="92" customFormat="1" hidden="1" outlineLevel="2" x14ac:dyDescent="0.25">
      <c r="A62" s="102" t="s">
        <v>153</v>
      </c>
      <c r="B62" s="103" t="s">
        <v>154</v>
      </c>
      <c r="C62" s="103" t="s">
        <v>164</v>
      </c>
      <c r="D62" s="22">
        <v>362</v>
      </c>
      <c r="E62" s="103" t="s">
        <v>165</v>
      </c>
      <c r="F62" s="103" t="s">
        <v>157</v>
      </c>
      <c r="G62" s="103" t="s">
        <v>158</v>
      </c>
      <c r="H62" s="40"/>
      <c r="I62" s="40"/>
      <c r="J62" s="40"/>
      <c r="K62" s="40"/>
      <c r="L62" s="40"/>
      <c r="M62" s="40"/>
      <c r="N62" s="103"/>
      <c r="O62" s="40"/>
      <c r="P62" s="40"/>
      <c r="Q62" s="40"/>
      <c r="R62" s="40"/>
      <c r="S62" s="40"/>
      <c r="T62" s="40"/>
      <c r="U62" s="40">
        <v>0</v>
      </c>
      <c r="V62" s="104">
        <v>969.67614374999744</v>
      </c>
      <c r="W62" s="104">
        <v>1952.9025304499944</v>
      </c>
      <c r="X62" s="104">
        <v>2941.8372356399918</v>
      </c>
      <c r="Y62" s="104">
        <v>3939.9070021199896</v>
      </c>
      <c r="Z62" s="104">
        <v>4943.275014779987</v>
      </c>
      <c r="AA62" s="104">
        <v>5933.1181642199845</v>
      </c>
      <c r="AB62" s="104">
        <v>6934.4356246199814</v>
      </c>
      <c r="AC62" s="104">
        <v>7930.7500774499786</v>
      </c>
      <c r="AD62" s="104">
        <v>8930.9702309399763</v>
      </c>
      <c r="AE62" s="104">
        <v>9914.3251883999746</v>
      </c>
      <c r="AF62" s="104">
        <v>10896.15130406997</v>
      </c>
      <c r="AG62" s="104">
        <v>65287.348516439837</v>
      </c>
      <c r="AH62" s="104">
        <v>11958.049602449966</v>
      </c>
      <c r="AI62" s="104">
        <v>13088.207943449965</v>
      </c>
      <c r="AJ62" s="104">
        <v>14201.901504449963</v>
      </c>
      <c r="AK62" s="104">
        <v>15330.004785449959</v>
      </c>
      <c r="AL62" s="104">
        <v>16472.577258449957</v>
      </c>
      <c r="AM62" s="104">
        <v>17612.866233449953</v>
      </c>
      <c r="AN62" s="104">
        <v>18747.210024449949</v>
      </c>
      <c r="AO62" s="104">
        <v>19876.915818449943</v>
      </c>
      <c r="AP62" s="104">
        <v>20993.979303449942</v>
      </c>
      <c r="AQ62" s="104">
        <v>22127.350986449936</v>
      </c>
      <c r="AR62" s="104">
        <v>23269.361256449931</v>
      </c>
      <c r="AS62" s="104">
        <v>24412.616451449932</v>
      </c>
      <c r="AT62" s="104">
        <v>218091.04116839939</v>
      </c>
      <c r="AU62" s="104">
        <v>25561.581201449924</v>
      </c>
      <c r="AV62" s="104">
        <v>27669.081201449921</v>
      </c>
      <c r="AW62" s="104">
        <v>29776.58120144991</v>
      </c>
      <c r="AX62" s="104">
        <v>31884.08120144991</v>
      </c>
      <c r="AY62" s="104">
        <v>33991.581201449902</v>
      </c>
      <c r="AZ62" s="104">
        <v>36099.081201449895</v>
      </c>
      <c r="BA62" s="104">
        <v>38206.581201449895</v>
      </c>
      <c r="BB62" s="104">
        <v>40314.081201449888</v>
      </c>
      <c r="BC62" s="104">
        <v>42421.581201449873</v>
      </c>
      <c r="BD62" s="104">
        <v>44529.081201449873</v>
      </c>
      <c r="BE62" s="104">
        <v>46636.581201449873</v>
      </c>
      <c r="BF62" s="104">
        <v>48744.081201449859</v>
      </c>
      <c r="BG62" s="104">
        <v>445833.97441739874</v>
      </c>
      <c r="BH62" s="104">
        <v>50851.581201449844</v>
      </c>
      <c r="BI62" s="104">
        <v>52959.081201312212</v>
      </c>
      <c r="BJ62" s="104">
        <v>55066.581201174573</v>
      </c>
      <c r="BK62" s="104">
        <v>57174.081201036926</v>
      </c>
      <c r="BL62" s="104">
        <v>59281.58120089928</v>
      </c>
      <c r="BM62" s="104">
        <v>61389.081200761641</v>
      </c>
      <c r="BN62" s="104">
        <v>63496.581200624001</v>
      </c>
      <c r="BO62" s="104">
        <v>65604.081200486369</v>
      </c>
      <c r="BP62" s="104">
        <v>67711.581200348723</v>
      </c>
      <c r="BQ62" s="104">
        <v>69819.081200211076</v>
      </c>
      <c r="BR62" s="104">
        <v>71926.581200073429</v>
      </c>
      <c r="BS62" s="104">
        <v>74034.081199935797</v>
      </c>
      <c r="BT62" s="104">
        <v>749313.97440831386</v>
      </c>
      <c r="BU62" s="104">
        <v>76141.581201449837</v>
      </c>
      <c r="BV62" s="104">
        <v>77779.342558712815</v>
      </c>
      <c r="BW62" s="104">
        <v>79735.766814000657</v>
      </c>
      <c r="BX62" s="104">
        <v>82283.837196768756</v>
      </c>
      <c r="BY62" s="104">
        <v>84098.671789287037</v>
      </c>
      <c r="BZ62" s="104">
        <v>85921.188796900766</v>
      </c>
      <c r="CA62" s="104">
        <v>87655.472895875617</v>
      </c>
      <c r="CB62" s="104">
        <v>89876.472696023469</v>
      </c>
      <c r="CC62" s="104">
        <v>92162.108759167866</v>
      </c>
      <c r="CD62" s="104">
        <v>94169.689046130647</v>
      </c>
      <c r="CE62" s="104">
        <v>96411.458757222106</v>
      </c>
      <c r="CF62" s="104">
        <v>98783.946130267897</v>
      </c>
      <c r="CG62" s="104">
        <v>1045019.5366418074</v>
      </c>
    </row>
    <row r="63" spans="1:85" s="101" customFormat="1" hidden="1" outlineLevel="2" x14ac:dyDescent="0.25">
      <c r="A63" s="99" t="s">
        <v>153</v>
      </c>
      <c r="B63" s="51" t="s">
        <v>154</v>
      </c>
      <c r="C63" s="51" t="s">
        <v>166</v>
      </c>
      <c r="D63" s="20">
        <v>353</v>
      </c>
      <c r="E63" s="51" t="s">
        <v>167</v>
      </c>
      <c r="F63" s="51" t="s">
        <v>168</v>
      </c>
      <c r="G63" s="51" t="s">
        <v>158</v>
      </c>
      <c r="H63" s="48"/>
      <c r="I63" s="48"/>
      <c r="J63" s="48"/>
      <c r="K63" s="48"/>
      <c r="L63" s="48"/>
      <c r="M63" s="48"/>
      <c r="N63" s="17"/>
      <c r="O63" s="48"/>
      <c r="P63" s="48"/>
      <c r="Q63" s="48"/>
      <c r="R63" s="48"/>
      <c r="S63" s="48"/>
      <c r="T63" s="48"/>
      <c r="U63" s="48">
        <v>0</v>
      </c>
      <c r="V63" s="100">
        <v>651.46627906976619</v>
      </c>
      <c r="W63" s="100">
        <v>1312.0325581395323</v>
      </c>
      <c r="X63" s="100">
        <v>1976.4383720930189</v>
      </c>
      <c r="Y63" s="100">
        <v>2646.9813953488315</v>
      </c>
      <c r="Z63" s="100">
        <v>3321.0767441860394</v>
      </c>
      <c r="AA63" s="100">
        <v>3986.0872093023168</v>
      </c>
      <c r="AB63" s="100">
        <v>4658.8069767441757</v>
      </c>
      <c r="AC63" s="100">
        <v>5328.1709302325462</v>
      </c>
      <c r="AD63" s="100">
        <v>6000.149999999986</v>
      </c>
      <c r="AE63" s="100">
        <v>6660.8069767441712</v>
      </c>
      <c r="AF63" s="100">
        <v>7320.4360465116106</v>
      </c>
      <c r="AG63" s="100">
        <v>43862.453488371997</v>
      </c>
      <c r="AH63" s="100">
        <v>8033.8488372092843</v>
      </c>
      <c r="AI63" s="100">
        <v>8793.1244186046315</v>
      </c>
      <c r="AJ63" s="100">
        <v>9541.3348837209087</v>
      </c>
      <c r="AK63" s="100">
        <v>10299.234883720908</v>
      </c>
      <c r="AL63" s="100">
        <v>11066.854651162766</v>
      </c>
      <c r="AM63" s="100">
        <v>11832.947674418581</v>
      </c>
      <c r="AN63" s="100">
        <v>12595.034883720904</v>
      </c>
      <c r="AO63" s="100">
        <v>13354.008139534855</v>
      </c>
      <c r="AP63" s="100">
        <v>14104.486046511598</v>
      </c>
      <c r="AQ63" s="100">
        <v>14865.923255813921</v>
      </c>
      <c r="AR63" s="100">
        <v>15633.165116279037</v>
      </c>
      <c r="AS63" s="100">
        <v>16401.238372092987</v>
      </c>
      <c r="AT63" s="100">
        <v>146521.20116279038</v>
      </c>
      <c r="AU63" s="100">
        <v>17173.151162790658</v>
      </c>
      <c r="AV63" s="100">
        <v>18589.042635065121</v>
      </c>
      <c r="AW63" s="100">
        <v>20004.934107339581</v>
      </c>
      <c r="AX63" s="100">
        <v>21420.82557961404</v>
      </c>
      <c r="AY63" s="100">
        <v>22836.7170518885</v>
      </c>
      <c r="AZ63" s="100">
        <v>24252.608524162959</v>
      </c>
      <c r="BA63" s="100">
        <v>25668.499996437422</v>
      </c>
      <c r="BB63" s="100">
        <v>27084.391468711881</v>
      </c>
      <c r="BC63" s="100">
        <v>28500.282940986341</v>
      </c>
      <c r="BD63" s="100">
        <v>29916.174413260796</v>
      </c>
      <c r="BE63" s="100">
        <v>31332.065885535259</v>
      </c>
      <c r="BF63" s="100">
        <v>32747.957357809719</v>
      </c>
      <c r="BG63" s="100">
        <v>299526.65112360229</v>
      </c>
      <c r="BH63" s="100">
        <v>34163.848837209232</v>
      </c>
      <c r="BI63" s="100">
        <v>35579.740309483692</v>
      </c>
      <c r="BJ63" s="100">
        <v>36995.631781758144</v>
      </c>
      <c r="BK63" s="100">
        <v>38411.523254032611</v>
      </c>
      <c r="BL63" s="100">
        <v>39827.414726307063</v>
      </c>
      <c r="BM63" s="100">
        <v>41243.306198581529</v>
      </c>
      <c r="BN63" s="100">
        <v>42659.197670855981</v>
      </c>
      <c r="BO63" s="100">
        <v>44075.089143130448</v>
      </c>
      <c r="BP63" s="100">
        <v>45490.9806154049</v>
      </c>
      <c r="BQ63" s="100">
        <v>46906.872087679367</v>
      </c>
      <c r="BR63" s="100">
        <v>48322.763559953819</v>
      </c>
      <c r="BS63" s="100">
        <v>49738.655032228286</v>
      </c>
      <c r="BT63" s="100">
        <v>503415.02321662509</v>
      </c>
      <c r="BU63" s="100">
        <v>51154.546511627799</v>
      </c>
      <c r="BV63" s="100">
        <v>52254.851299453039</v>
      </c>
      <c r="BW63" s="100">
        <v>53569.244855977173</v>
      </c>
      <c r="BX63" s="100">
        <v>55281.126766880792</v>
      </c>
      <c r="BY63" s="100">
        <v>56500.395485368543</v>
      </c>
      <c r="BZ63" s="100">
        <v>57724.825516323508</v>
      </c>
      <c r="CA63" s="100">
        <v>58889.977624161911</v>
      </c>
      <c r="CB63" s="100">
        <v>60382.122192736693</v>
      </c>
      <c r="CC63" s="100">
        <v>61917.69164084403</v>
      </c>
      <c r="CD63" s="100">
        <v>63266.453590741512</v>
      </c>
      <c r="CE63" s="100">
        <v>64772.552104653099</v>
      </c>
      <c r="CF63" s="100">
        <v>66366.471270006848</v>
      </c>
      <c r="CG63" s="100">
        <v>702080.25885877502</v>
      </c>
    </row>
    <row r="64" spans="1:85" hidden="1" outlineLevel="2" x14ac:dyDescent="0.25">
      <c r="A64" s="19" t="s">
        <v>153</v>
      </c>
      <c r="B64" s="17" t="s">
        <v>154</v>
      </c>
      <c r="C64" s="17" t="s">
        <v>169</v>
      </c>
      <c r="D64" s="20">
        <v>356</v>
      </c>
      <c r="E64" s="17" t="s">
        <v>170</v>
      </c>
      <c r="F64" s="17" t="s">
        <v>168</v>
      </c>
      <c r="G64" s="17" t="s">
        <v>158</v>
      </c>
      <c r="N64" s="17"/>
      <c r="U64" s="2">
        <v>0</v>
      </c>
      <c r="V64" s="21">
        <v>5417.0278016386492</v>
      </c>
      <c r="W64" s="21">
        <v>11198.243123476817</v>
      </c>
      <c r="X64" s="21">
        <v>17012.134232063301</v>
      </c>
      <c r="Y64" s="21">
        <v>22879.144725648744</v>
      </c>
      <c r="Z64" s="21">
        <v>28776.706629121982</v>
      </c>
      <c r="AA64" s="21">
        <v>34595.056329931758</v>
      </c>
      <c r="AB64" s="21">
        <v>40480.075475310434</v>
      </c>
      <c r="AC64" s="21">
        <v>46336.382667006219</v>
      </c>
      <c r="AD64" s="21">
        <v>52214.725447119294</v>
      </c>
      <c r="AE64" s="21">
        <v>57995.849112729491</v>
      </c>
      <c r="AF64" s="21">
        <v>63767.50065185257</v>
      </c>
      <c r="AG64" s="21">
        <v>380672.8461958993</v>
      </c>
      <c r="AH64" s="21">
        <v>69608.133887990378</v>
      </c>
      <c r="AI64" s="21">
        <v>75415.700409740311</v>
      </c>
      <c r="AJ64" s="21">
        <v>81462.753027611587</v>
      </c>
      <c r="AK64" s="21">
        <v>87622.859997789463</v>
      </c>
      <c r="AL64" s="21">
        <v>93872.795822011947</v>
      </c>
      <c r="AM64" s="21">
        <v>100129.48848588525</v>
      </c>
      <c r="AN64" s="21">
        <v>106368.98526950149</v>
      </c>
      <c r="AO64" s="21">
        <v>112599.25769125143</v>
      </c>
      <c r="AP64" s="21">
        <v>118734.46785855151</v>
      </c>
      <c r="AQ64" s="21">
        <v>125000.24418066564</v>
      </c>
      <c r="AR64" s="21">
        <v>131246.61593212315</v>
      </c>
      <c r="AS64" s="21">
        <v>137529.47682580038</v>
      </c>
      <c r="AT64" s="21">
        <v>1239590.7793889225</v>
      </c>
      <c r="AU64" s="21">
        <v>143872.83816360671</v>
      </c>
      <c r="AV64" s="21">
        <v>149173.63480423178</v>
      </c>
      <c r="AW64" s="21">
        <v>155505.81932798846</v>
      </c>
      <c r="AX64" s="21">
        <v>163752.93229420597</v>
      </c>
      <c r="AY64" s="21">
        <v>169626.84613925376</v>
      </c>
      <c r="AZ64" s="21">
        <v>175525.62497452085</v>
      </c>
      <c r="BA64" s="21">
        <v>181138.82819547053</v>
      </c>
      <c r="BB64" s="21">
        <v>188327.34087300004</v>
      </c>
      <c r="BC64" s="21">
        <v>195725.05599888085</v>
      </c>
      <c r="BD64" s="21">
        <v>202222.81270423016</v>
      </c>
      <c r="BE64" s="21">
        <v>209478.54950673241</v>
      </c>
      <c r="BF64" s="21">
        <v>217157.36854907664</v>
      </c>
      <c r="BG64" s="21">
        <v>2151507.6515311985</v>
      </c>
      <c r="BH64" s="21">
        <v>225726.73368752279</v>
      </c>
      <c r="BI64" s="21">
        <v>231025.5844976042</v>
      </c>
      <c r="BJ64" s="21">
        <v>237355.44458620704</v>
      </c>
      <c r="BK64" s="21">
        <v>245599.53018023979</v>
      </c>
      <c r="BL64" s="21">
        <v>251471.28781335457</v>
      </c>
      <c r="BM64" s="21">
        <v>257367.90130918188</v>
      </c>
      <c r="BN64" s="21">
        <v>262979.04402054858</v>
      </c>
      <c r="BO64" s="21">
        <v>270164.91791970574</v>
      </c>
      <c r="BP64" s="21">
        <v>277559.91747262242</v>
      </c>
      <c r="BQ64" s="21">
        <v>284055.28896414075</v>
      </c>
      <c r="BR64" s="21">
        <v>291308.36231145973</v>
      </c>
      <c r="BS64" s="21">
        <v>298984.36259246588</v>
      </c>
      <c r="BT64" s="21">
        <v>3133598.3753550537</v>
      </c>
      <c r="BU64" s="21">
        <v>307550.58203410101</v>
      </c>
      <c r="BV64" s="21">
        <v>312849.43284418248</v>
      </c>
      <c r="BW64" s="21">
        <v>319179.29293278529</v>
      </c>
      <c r="BX64" s="21">
        <v>327423.37852681807</v>
      </c>
      <c r="BY64" s="21">
        <v>333295.13615993282</v>
      </c>
      <c r="BZ64" s="21">
        <v>339191.74965576018</v>
      </c>
      <c r="CA64" s="21">
        <v>344802.89236712683</v>
      </c>
      <c r="CB64" s="21">
        <v>351988.76626628399</v>
      </c>
      <c r="CC64" s="21">
        <v>359383.76581920072</v>
      </c>
      <c r="CD64" s="21">
        <v>365879.137310719</v>
      </c>
      <c r="CE64" s="21">
        <v>373132.21065803804</v>
      </c>
      <c r="CF64" s="21">
        <v>380808.21093904413</v>
      </c>
      <c r="CG64" s="21">
        <v>4115484.5555139929</v>
      </c>
    </row>
    <row r="65" spans="1:85" hidden="1" outlineLevel="2" x14ac:dyDescent="0.25">
      <c r="A65" s="19" t="s">
        <v>153</v>
      </c>
      <c r="B65" s="17" t="s">
        <v>154</v>
      </c>
      <c r="C65" s="17" t="s">
        <v>171</v>
      </c>
      <c r="D65" s="20">
        <v>356</v>
      </c>
      <c r="E65" s="17" t="s">
        <v>172</v>
      </c>
      <c r="F65" s="17" t="s">
        <v>168</v>
      </c>
      <c r="G65" s="17" t="s">
        <v>158</v>
      </c>
      <c r="N65" s="17"/>
      <c r="U65" s="2">
        <v>0</v>
      </c>
      <c r="V65" s="21">
        <v>331.39372987782968</v>
      </c>
      <c r="W65" s="21">
        <v>713.04260678409696</v>
      </c>
      <c r="X65" s="21">
        <v>1096.3909778413145</v>
      </c>
      <c r="Y65" s="21">
        <v>1479.7227309586513</v>
      </c>
      <c r="Z65" s="21">
        <v>1875.5865566527764</v>
      </c>
      <c r="AA65" s="21">
        <v>2271.3919787970758</v>
      </c>
      <c r="AB65" s="21">
        <v>2719.6301670388316</v>
      </c>
      <c r="AC65" s="21">
        <v>3193.958517404491</v>
      </c>
      <c r="AD65" s="21">
        <v>3693.2018781537586</v>
      </c>
      <c r="AE65" s="21">
        <v>4218.5608707688507</v>
      </c>
      <c r="AF65" s="21">
        <v>4717.8316791826928</v>
      </c>
      <c r="AG65" s="21">
        <v>26310.711693460369</v>
      </c>
      <c r="AH65" s="21">
        <v>5062.7628994005581</v>
      </c>
      <c r="AI65" s="21">
        <v>5463.1241169525974</v>
      </c>
      <c r="AJ65" s="21">
        <v>5925.2459653962696</v>
      </c>
      <c r="AK65" s="21">
        <v>6389.2829803182158</v>
      </c>
      <c r="AL65" s="21">
        <v>6853.3330102503687</v>
      </c>
      <c r="AM65" s="21">
        <v>7332.7206315498079</v>
      </c>
      <c r="AN65" s="21">
        <v>7812.1012393987066</v>
      </c>
      <c r="AO65" s="21">
        <v>8337.9053383843311</v>
      </c>
      <c r="AP65" s="21">
        <v>8889.8156741031762</v>
      </c>
      <c r="AQ65" s="21">
        <v>9472.3715232183076</v>
      </c>
      <c r="AR65" s="21">
        <v>10081.037935772461</v>
      </c>
      <c r="AS65" s="21">
        <v>10663.604631560211</v>
      </c>
      <c r="AT65" s="21">
        <v>92283.305946305001</v>
      </c>
      <c r="AU65" s="21">
        <v>11080.407137271604</v>
      </c>
      <c r="AV65" s="21">
        <v>11433.583675326347</v>
      </c>
      <c r="AW65" s="21">
        <v>11855.47856397095</v>
      </c>
      <c r="AX65" s="21">
        <v>12404.959520103535</v>
      </c>
      <c r="AY65" s="21">
        <v>12796.321177090464</v>
      </c>
      <c r="AZ65" s="21">
        <v>13189.339515470738</v>
      </c>
      <c r="BA65" s="21">
        <v>13563.330787986135</v>
      </c>
      <c r="BB65" s="21">
        <v>14042.280310734306</v>
      </c>
      <c r="BC65" s="21">
        <v>14535.168379227667</v>
      </c>
      <c r="BD65" s="21">
        <v>14968.094856868704</v>
      </c>
      <c r="BE65" s="21">
        <v>15451.523325960461</v>
      </c>
      <c r="BF65" s="21">
        <v>15963.14052420185</v>
      </c>
      <c r="BG65" s="21">
        <v>161283.62777421277</v>
      </c>
      <c r="BH65" s="21">
        <v>16534.092198075494</v>
      </c>
      <c r="BI65" s="21">
        <v>16946.791154071398</v>
      </c>
      <c r="BJ65" s="21">
        <v>17439.789870924578</v>
      </c>
      <c r="BK65" s="21">
        <v>18081.877304547932</v>
      </c>
      <c r="BL65" s="21">
        <v>18539.196887963459</v>
      </c>
      <c r="BM65" s="21">
        <v>18998.452360680174</v>
      </c>
      <c r="BN65" s="21">
        <v>19435.474051217167</v>
      </c>
      <c r="BO65" s="21">
        <v>19995.143074254789</v>
      </c>
      <c r="BP65" s="21">
        <v>20571.09976835013</v>
      </c>
      <c r="BQ65" s="21">
        <v>21076.989277119672</v>
      </c>
      <c r="BR65" s="21">
        <v>21641.892103314603</v>
      </c>
      <c r="BS65" s="21">
        <v>22239.734430969573</v>
      </c>
      <c r="BT65" s="21">
        <v>231500.53248148898</v>
      </c>
      <c r="BU65" s="21">
        <v>22906.911137145275</v>
      </c>
      <c r="BV65" s="21">
        <v>23281.57082401745</v>
      </c>
      <c r="BW65" s="21">
        <v>23729.128885895432</v>
      </c>
      <c r="BX65" s="21">
        <v>24312.033866222711</v>
      </c>
      <c r="BY65" s="21">
        <v>24727.201410103477</v>
      </c>
      <c r="BZ65" s="21">
        <v>25144.126408586108</v>
      </c>
      <c r="CA65" s="21">
        <v>25540.866956033875</v>
      </c>
      <c r="CB65" s="21">
        <v>26048.950191711872</v>
      </c>
      <c r="CC65" s="21">
        <v>26571.819831982622</v>
      </c>
      <c r="CD65" s="21">
        <v>27031.08051629944</v>
      </c>
      <c r="CE65" s="21">
        <v>27543.915145271698</v>
      </c>
      <c r="CF65" s="21">
        <v>28086.653177495762</v>
      </c>
      <c r="CG65" s="21">
        <v>304924.25835076568</v>
      </c>
    </row>
    <row r="66" spans="1:85" hidden="1" outlineLevel="2" x14ac:dyDescent="0.25">
      <c r="A66" s="19" t="s">
        <v>153</v>
      </c>
      <c r="B66" s="17" t="s">
        <v>154</v>
      </c>
      <c r="C66" s="17" t="s">
        <v>173</v>
      </c>
      <c r="D66" s="20">
        <v>355</v>
      </c>
      <c r="E66" s="17" t="s">
        <v>174</v>
      </c>
      <c r="F66" s="17" t="s">
        <v>168</v>
      </c>
      <c r="G66" s="17" t="s">
        <v>158</v>
      </c>
      <c r="N66" s="17"/>
      <c r="U66" s="2">
        <v>0</v>
      </c>
      <c r="V66" s="21">
        <v>20105.130167180807</v>
      </c>
      <c r="W66" s="21">
        <v>41561.930986053536</v>
      </c>
      <c r="X66" s="21">
        <v>63140.006970929862</v>
      </c>
      <c r="Y66" s="21">
        <v>84915.233900736115</v>
      </c>
      <c r="Z66" s="21">
        <v>106803.85143791554</v>
      </c>
      <c r="AA66" s="21">
        <v>128398.47534912605</v>
      </c>
      <c r="AB66" s="21">
        <v>150240.54082983077</v>
      </c>
      <c r="AC66" s="21">
        <v>171976.04278764315</v>
      </c>
      <c r="AD66" s="21">
        <v>193793.32914635999</v>
      </c>
      <c r="AE66" s="21">
        <v>215249.78978599393</v>
      </c>
      <c r="AF66" s="21">
        <v>236671.09492283984</v>
      </c>
      <c r="AG66" s="21">
        <v>1412855.4262846094</v>
      </c>
      <c r="AH66" s="21">
        <v>258348.42348220071</v>
      </c>
      <c r="AI66" s="21">
        <v>279903.02595978504</v>
      </c>
      <c r="AJ66" s="21">
        <v>302346.47363293829</v>
      </c>
      <c r="AK66" s="21">
        <v>325209.51901766373</v>
      </c>
      <c r="AL66" s="21">
        <v>348405.96139968524</v>
      </c>
      <c r="AM66" s="21">
        <v>371627.48158187192</v>
      </c>
      <c r="AN66" s="21">
        <v>394785.17978943192</v>
      </c>
      <c r="AO66" s="21">
        <v>417908.64206488652</v>
      </c>
      <c r="AP66" s="21">
        <v>440679.28374024684</v>
      </c>
      <c r="AQ66" s="21">
        <v>463934.51763741032</v>
      </c>
      <c r="AR66" s="21">
        <v>487117.73207423947</v>
      </c>
      <c r="AS66" s="21">
        <v>510436.37482727459</v>
      </c>
      <c r="AT66" s="21">
        <v>4600702.6152076339</v>
      </c>
      <c r="AU66" s="21">
        <v>533979.56309658324</v>
      </c>
      <c r="AV66" s="21">
        <v>553653.30492550356</v>
      </c>
      <c r="AW66" s="21">
        <v>577155.0107971672</v>
      </c>
      <c r="AX66" s="21">
        <v>607763.91401141521</v>
      </c>
      <c r="AY66" s="21">
        <v>629564.76251541707</v>
      </c>
      <c r="AZ66" s="21">
        <v>651457.89665709168</v>
      </c>
      <c r="BA66" s="21">
        <v>672291.12579021393</v>
      </c>
      <c r="BB66" s="21">
        <v>698971.0669650482</v>
      </c>
      <c r="BC66" s="21">
        <v>726427.45651884843</v>
      </c>
      <c r="BD66" s="21">
        <v>750543.67839169933</v>
      </c>
      <c r="BE66" s="21">
        <v>777473.1198150909</v>
      </c>
      <c r="BF66" s="21">
        <v>805972.8178099686</v>
      </c>
      <c r="BG66" s="21">
        <v>7985253.7172940485</v>
      </c>
      <c r="BH66" s="21">
        <v>837777.74993648333</v>
      </c>
      <c r="BI66" s="21">
        <v>857444.26987587358</v>
      </c>
      <c r="BJ66" s="21">
        <v>880937.34867877467</v>
      </c>
      <c r="BK66" s="21">
        <v>911535.0158953378</v>
      </c>
      <c r="BL66" s="21">
        <v>933327.86168582807</v>
      </c>
      <c r="BM66" s="21">
        <v>955212.95923753362</v>
      </c>
      <c r="BN66" s="21">
        <v>976038.54085343925</v>
      </c>
      <c r="BO66" s="21">
        <v>1002708.6882844343</v>
      </c>
      <c r="BP66" s="21">
        <v>1030154.9990736569</v>
      </c>
      <c r="BQ66" s="21">
        <v>1054262.3682995758</v>
      </c>
      <c r="BR66" s="21">
        <v>1081181.9243919123</v>
      </c>
      <c r="BS66" s="21">
        <v>1109671.1606417724</v>
      </c>
      <c r="BT66" s="21">
        <v>11630252.886854623</v>
      </c>
      <c r="BU66" s="21">
        <v>1141464.4176124332</v>
      </c>
      <c r="BV66" s="21">
        <v>1161130.9375518232</v>
      </c>
      <c r="BW66" s="21">
        <v>1184624.0163547245</v>
      </c>
      <c r="BX66" s="21">
        <v>1215221.6835712874</v>
      </c>
      <c r="BY66" s="21">
        <v>1237014.5293617779</v>
      </c>
      <c r="BZ66" s="21">
        <v>1258899.6269134835</v>
      </c>
      <c r="CA66" s="21">
        <v>1279725.2085293892</v>
      </c>
      <c r="CB66" s="21">
        <v>1306395.3559603838</v>
      </c>
      <c r="CC66" s="21">
        <v>1333841.6667496064</v>
      </c>
      <c r="CD66" s="21">
        <v>1357949.0359755254</v>
      </c>
      <c r="CE66" s="21">
        <v>1384868.5920678622</v>
      </c>
      <c r="CF66" s="21">
        <v>1413357.8283177223</v>
      </c>
      <c r="CG66" s="21">
        <v>15274492.898966018</v>
      </c>
    </row>
    <row r="67" spans="1:85" hidden="1" outlineLevel="2" x14ac:dyDescent="0.25">
      <c r="A67" s="19" t="s">
        <v>153</v>
      </c>
      <c r="B67" s="17" t="s">
        <v>154</v>
      </c>
      <c r="C67" s="17" t="s">
        <v>175</v>
      </c>
      <c r="D67" s="20">
        <v>355</v>
      </c>
      <c r="E67" s="17" t="s">
        <v>176</v>
      </c>
      <c r="F67" s="17" t="s">
        <v>168</v>
      </c>
      <c r="G67" s="17" t="s">
        <v>158</v>
      </c>
      <c r="N67" s="17"/>
      <c r="U67" s="2">
        <v>0</v>
      </c>
      <c r="V67" s="21">
        <v>1229.9575190966998</v>
      </c>
      <c r="W67" s="21">
        <v>2646.4354529994494</v>
      </c>
      <c r="X67" s="21">
        <v>4069.2210065737991</v>
      </c>
      <c r="Y67" s="21">
        <v>5491.9448831812497</v>
      </c>
      <c r="Z67" s="21">
        <v>6961.1811572965498</v>
      </c>
      <c r="AA67" s="21">
        <v>8430.20066845355</v>
      </c>
      <c r="AB67" s="21">
        <v>10093.822759847599</v>
      </c>
      <c r="AC67" s="21">
        <v>11854.277676324298</v>
      </c>
      <c r="AD67" s="21">
        <v>13707.203878757397</v>
      </c>
      <c r="AE67" s="21">
        <v>15657.057436427947</v>
      </c>
      <c r="AF67" s="21">
        <v>17510.085510014247</v>
      </c>
      <c r="AG67" s="21">
        <v>97651.387948972784</v>
      </c>
      <c r="AH67" s="21">
        <v>18790.287003369496</v>
      </c>
      <c r="AI67" s="21">
        <v>20276.215207455847</v>
      </c>
      <c r="AJ67" s="21">
        <v>21991.366071781795</v>
      </c>
      <c r="AK67" s="21">
        <v>23713.625016912843</v>
      </c>
      <c r="AL67" s="21">
        <v>25435.932266849399</v>
      </c>
      <c r="AM67" s="21">
        <v>27215.164510007697</v>
      </c>
      <c r="AN67" s="21">
        <v>28994.370722962496</v>
      </c>
      <c r="AO67" s="21">
        <v>30945.876279080443</v>
      </c>
      <c r="AP67" s="21">
        <v>32994.274320693439</v>
      </c>
      <c r="AQ67" s="21">
        <v>35156.412231923889</v>
      </c>
      <c r="AR67" s="21">
        <v>37415.458687083388</v>
      </c>
      <c r="AS67" s="21">
        <v>39577.636855401841</v>
      </c>
      <c r="AT67" s="21">
        <v>342506.61917352263</v>
      </c>
      <c r="AU67" s="21">
        <v>41124.586389018739</v>
      </c>
      <c r="AV67" s="21">
        <v>42435.390123021534</v>
      </c>
      <c r="AW67" s="21">
        <v>44001.239877475826</v>
      </c>
      <c r="AX67" s="21">
        <v>46040.621352330134</v>
      </c>
      <c r="AY67" s="21">
        <v>47493.147967346871</v>
      </c>
      <c r="AZ67" s="21">
        <v>48951.823303817226</v>
      </c>
      <c r="BA67" s="21">
        <v>50339.88027724409</v>
      </c>
      <c r="BB67" s="21">
        <v>52117.486531258182</v>
      </c>
      <c r="BC67" s="21">
        <v>53946.8252641906</v>
      </c>
      <c r="BD67" s="21">
        <v>55553.618418022888</v>
      </c>
      <c r="BE67" s="21">
        <v>57347.848142055409</v>
      </c>
      <c r="BF67" s="21">
        <v>59246.699457402166</v>
      </c>
      <c r="BG67" s="21">
        <v>598599.16710318369</v>
      </c>
      <c r="BH67" s="21">
        <v>61365.768833218724</v>
      </c>
      <c r="BI67" s="21">
        <v>62897.488169724136</v>
      </c>
      <c r="BJ67" s="21">
        <v>64727.237570601857</v>
      </c>
      <c r="BK67" s="21">
        <v>67110.32510576339</v>
      </c>
      <c r="BL67" s="21">
        <v>68807.652512831308</v>
      </c>
      <c r="BM67" s="21">
        <v>70512.164912816894</v>
      </c>
      <c r="BN67" s="21">
        <v>72134.157321914332</v>
      </c>
      <c r="BO67" s="21">
        <v>74211.351490145564</v>
      </c>
      <c r="BP67" s="21">
        <v>76348.996842813518</v>
      </c>
      <c r="BQ67" s="21">
        <v>78226.590016868504</v>
      </c>
      <c r="BR67" s="21">
        <v>80323.209282699419</v>
      </c>
      <c r="BS67" s="21">
        <v>82542.082483482634</v>
      </c>
      <c r="BT67" s="21">
        <v>859207.02454288024</v>
      </c>
      <c r="BU67" s="21">
        <v>85018.288073218719</v>
      </c>
      <c r="BV67" s="21">
        <v>86408.82584573701</v>
      </c>
      <c r="BW67" s="21">
        <v>88069.923669290001</v>
      </c>
      <c r="BX67" s="21">
        <v>90233.357370153215</v>
      </c>
      <c r="BY67" s="21">
        <v>91774.23879379782</v>
      </c>
      <c r="BZ67" s="21">
        <v>93321.64295552457</v>
      </c>
      <c r="CA67" s="21">
        <v>94794.13315515453</v>
      </c>
      <c r="CB67" s="21">
        <v>96679.868278385475</v>
      </c>
      <c r="CC67" s="21">
        <v>98620.482682271395</v>
      </c>
      <c r="CD67" s="21">
        <v>100325.0144249486</v>
      </c>
      <c r="CE67" s="21">
        <v>102228.38419657988</v>
      </c>
      <c r="CF67" s="21">
        <v>104242.73951911367</v>
      </c>
      <c r="CG67" s="21">
        <v>1131716.8989641748</v>
      </c>
    </row>
    <row r="68" spans="1:85" hidden="1" outlineLevel="1" x14ac:dyDescent="0.25">
      <c r="AT68" s="23">
        <f>SUM(AT8,AT13)-SUM(AT59:AT67)</f>
        <v>0</v>
      </c>
      <c r="AU68" s="23">
        <f t="shared" ref="AU68:CG68" si="57">SUM(AU8,AU13)-SUM(AU59:AU67)</f>
        <v>-3.7252902984619141E-9</v>
      </c>
      <c r="AV68" s="23">
        <f t="shared" si="57"/>
        <v>0</v>
      </c>
      <c r="AW68" s="23">
        <f t="shared" si="57"/>
        <v>-8.3819031715393066E-9</v>
      </c>
      <c r="AX68" s="23">
        <f t="shared" si="57"/>
        <v>0</v>
      </c>
      <c r="AY68" s="23">
        <f t="shared" si="57"/>
        <v>-9.3132257461547852E-9</v>
      </c>
      <c r="AZ68" s="23">
        <f t="shared" si="57"/>
        <v>0</v>
      </c>
      <c r="BA68" s="23">
        <f t="shared" si="57"/>
        <v>0</v>
      </c>
      <c r="BB68" s="23">
        <f t="shared" si="57"/>
        <v>-7.4505805969238281E-9</v>
      </c>
      <c r="BC68" s="23">
        <f t="shared" si="57"/>
        <v>-4.1909515857696533E-9</v>
      </c>
      <c r="BD68" s="23">
        <f t="shared" si="57"/>
        <v>0</v>
      </c>
      <c r="BE68" s="23">
        <f t="shared" si="57"/>
        <v>-6.0535967350006104E-9</v>
      </c>
      <c r="BF68" s="23">
        <f t="shared" si="57"/>
        <v>-1.8160790205001831E-8</v>
      </c>
      <c r="BG68" s="23">
        <f t="shared" si="57"/>
        <v>-1.0430812835693359E-7</v>
      </c>
      <c r="BH68" s="23">
        <f t="shared" si="57"/>
        <v>-1.5832483768463135E-8</v>
      </c>
      <c r="BI68" s="23">
        <f t="shared" si="57"/>
        <v>-7.4505805969238281E-9</v>
      </c>
      <c r="BJ68" s="23">
        <f t="shared" si="57"/>
        <v>0</v>
      </c>
      <c r="BK68" s="23">
        <f t="shared" si="57"/>
        <v>0</v>
      </c>
      <c r="BL68" s="23">
        <f t="shared" si="57"/>
        <v>-1.3038516044616699E-8</v>
      </c>
      <c r="BM68" s="23">
        <f t="shared" si="57"/>
        <v>-9.3132257461547852E-9</v>
      </c>
      <c r="BN68" s="23">
        <f t="shared" si="57"/>
        <v>-1.0244548320770264E-8</v>
      </c>
      <c r="BO68" s="23">
        <f t="shared" si="57"/>
        <v>0</v>
      </c>
      <c r="BP68" s="23">
        <f t="shared" si="57"/>
        <v>-9.3132257461547852E-9</v>
      </c>
      <c r="BQ68" s="23">
        <f t="shared" si="57"/>
        <v>0</v>
      </c>
      <c r="BR68" s="23">
        <f t="shared" si="57"/>
        <v>-1.7695128917694092E-8</v>
      </c>
      <c r="BS68" s="23">
        <f t="shared" si="57"/>
        <v>-1.6763806343078613E-8</v>
      </c>
      <c r="BT68" s="23">
        <f t="shared" si="57"/>
        <v>-1.1920928955078125E-7</v>
      </c>
      <c r="BU68" s="23">
        <f t="shared" si="57"/>
        <v>-9.3132257461547852E-9</v>
      </c>
      <c r="BV68" s="23">
        <f t="shared" si="57"/>
        <v>-9.3132257461547852E-9</v>
      </c>
      <c r="BW68" s="23">
        <f t="shared" si="57"/>
        <v>-8.3819031715393066E-9</v>
      </c>
      <c r="BX68" s="23">
        <f t="shared" si="57"/>
        <v>0</v>
      </c>
      <c r="BY68" s="23">
        <f t="shared" si="57"/>
        <v>0</v>
      </c>
      <c r="BZ68" s="23">
        <f t="shared" si="57"/>
        <v>-1.4901161193847656E-8</v>
      </c>
      <c r="CA68" s="23">
        <f t="shared" si="57"/>
        <v>-1.1175870895385742E-8</v>
      </c>
      <c r="CB68" s="23">
        <f t="shared" si="57"/>
        <v>-8.3819031715393066E-9</v>
      </c>
      <c r="CC68" s="23">
        <f t="shared" si="57"/>
        <v>-8.3819031715393066E-9</v>
      </c>
      <c r="CD68" s="23">
        <f t="shared" si="57"/>
        <v>-1.2107193470001221E-8</v>
      </c>
      <c r="CE68" s="23">
        <f t="shared" si="57"/>
        <v>0</v>
      </c>
      <c r="CF68" s="23">
        <f t="shared" si="57"/>
        <v>-8.3819031715393066E-9</v>
      </c>
      <c r="CG68" s="23">
        <f t="shared" si="57"/>
        <v>0</v>
      </c>
    </row>
    <row r="69" spans="1:85" ht="12.6" hidden="1" outlineLevel="1" thickBot="1" x14ac:dyDescent="0.3">
      <c r="A69" s="62" t="s">
        <v>177</v>
      </c>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row>
    <row r="70" spans="1:85" ht="48.6" hidden="1" outlineLevel="2" thickBot="1" x14ac:dyDescent="0.3">
      <c r="A70" s="18" t="s">
        <v>106</v>
      </c>
      <c r="B70" s="18" t="s">
        <v>107</v>
      </c>
      <c r="C70" s="18" t="s">
        <v>108</v>
      </c>
      <c r="D70" s="18" t="s">
        <v>109</v>
      </c>
      <c r="E70" s="18" t="s">
        <v>110</v>
      </c>
      <c r="F70" s="18" t="s">
        <v>111</v>
      </c>
      <c r="G70" s="18" t="s">
        <v>112</v>
      </c>
      <c r="AS70" s="18" t="s">
        <v>178</v>
      </c>
      <c r="AT70" s="18" t="s">
        <v>113</v>
      </c>
      <c r="AU70" s="18" t="s">
        <v>114</v>
      </c>
      <c r="AV70" s="18" t="s">
        <v>115</v>
      </c>
      <c r="AW70" s="18" t="s">
        <v>116</v>
      </c>
      <c r="AX70" s="18" t="s">
        <v>117</v>
      </c>
      <c r="AY70" s="18" t="s">
        <v>118</v>
      </c>
      <c r="AZ70" s="18" t="s">
        <v>119</v>
      </c>
      <c r="BA70" s="18" t="s">
        <v>120</v>
      </c>
      <c r="BB70" s="18" t="s">
        <v>121</v>
      </c>
      <c r="BC70" s="18" t="s">
        <v>122</v>
      </c>
      <c r="BD70" s="18" t="s">
        <v>123</v>
      </c>
      <c r="BE70" s="18" t="s">
        <v>124</v>
      </c>
      <c r="BF70" s="18" t="s">
        <v>125</v>
      </c>
      <c r="BG70" s="18" t="s">
        <v>126</v>
      </c>
      <c r="BH70" s="18" t="s">
        <v>127</v>
      </c>
      <c r="BI70" s="18" t="s">
        <v>128</v>
      </c>
      <c r="BJ70" s="18" t="s">
        <v>129</v>
      </c>
      <c r="BK70" s="18" t="s">
        <v>130</v>
      </c>
      <c r="BL70" s="18" t="s">
        <v>131</v>
      </c>
      <c r="BM70" s="18" t="s">
        <v>132</v>
      </c>
      <c r="BN70" s="18" t="s">
        <v>133</v>
      </c>
      <c r="BO70" s="18" t="s">
        <v>134</v>
      </c>
      <c r="BP70" s="18" t="s">
        <v>135</v>
      </c>
      <c r="BQ70" s="18" t="s">
        <v>136</v>
      </c>
      <c r="BR70" s="18" t="s">
        <v>137</v>
      </c>
      <c r="BS70" s="18" t="s">
        <v>138</v>
      </c>
      <c r="BT70" s="18" t="s">
        <v>139</v>
      </c>
      <c r="BU70" s="18" t="s">
        <v>140</v>
      </c>
      <c r="BV70" s="18" t="s">
        <v>141</v>
      </c>
      <c r="BW70" s="18" t="s">
        <v>142</v>
      </c>
      <c r="BX70" s="18" t="s">
        <v>143</v>
      </c>
      <c r="BY70" s="18" t="s">
        <v>144</v>
      </c>
      <c r="BZ70" s="18" t="s">
        <v>145</v>
      </c>
      <c r="CA70" s="18" t="s">
        <v>146</v>
      </c>
      <c r="CB70" s="18" t="s">
        <v>147</v>
      </c>
      <c r="CC70" s="18" t="s">
        <v>148</v>
      </c>
      <c r="CD70" s="18" t="s">
        <v>149</v>
      </c>
      <c r="CE70" s="18" t="s">
        <v>150</v>
      </c>
      <c r="CF70" s="18" t="s">
        <v>151</v>
      </c>
      <c r="CG70" s="18" t="s">
        <v>152</v>
      </c>
    </row>
    <row r="71" spans="1:85" hidden="1" outlineLevel="2" x14ac:dyDescent="0.25">
      <c r="A71" s="19" t="s">
        <v>153</v>
      </c>
      <c r="B71" s="17" t="s">
        <v>179</v>
      </c>
      <c r="C71" s="17" t="s">
        <v>155</v>
      </c>
      <c r="D71" s="20">
        <v>368</v>
      </c>
      <c r="E71" s="17" t="s">
        <v>156</v>
      </c>
      <c r="F71" s="17" t="s">
        <v>157</v>
      </c>
      <c r="G71" s="17" t="s">
        <v>158</v>
      </c>
      <c r="N71" s="17"/>
      <c r="R71" s="49"/>
      <c r="S71" s="49"/>
      <c r="AS71" s="21">
        <v>205507691.726289</v>
      </c>
      <c r="AT71" s="21">
        <v>205507691.72628906</v>
      </c>
      <c r="AU71" s="21">
        <v>205749309.92524457</v>
      </c>
      <c r="AV71" s="21">
        <v>205976580.04306555</v>
      </c>
      <c r="AW71" s="21">
        <v>207808998.13096589</v>
      </c>
      <c r="AX71" s="21">
        <v>209644943.12275749</v>
      </c>
      <c r="AY71" s="21">
        <v>211496221.4695605</v>
      </c>
      <c r="AZ71" s="21">
        <v>213344404.90841913</v>
      </c>
      <c r="BA71" s="21">
        <v>215204994.42497247</v>
      </c>
      <c r="BB71" s="21">
        <v>217080216.67060792</v>
      </c>
      <c r="BC71" s="21">
        <v>249765452.89146671</v>
      </c>
      <c r="BD71" s="21">
        <v>251590779.46403119</v>
      </c>
      <c r="BE71" s="21">
        <v>252280816.58314309</v>
      </c>
      <c r="BF71" s="21">
        <v>447222872.14193398</v>
      </c>
      <c r="BG71" s="21">
        <v>447222872.14193398</v>
      </c>
      <c r="BH71" s="21">
        <v>447462015.3118102</v>
      </c>
      <c r="BI71" s="21">
        <v>447686919.28474903</v>
      </c>
      <c r="BJ71" s="21">
        <v>449460210.68331861</v>
      </c>
      <c r="BK71" s="21">
        <v>451236882.9333933</v>
      </c>
      <c r="BL71" s="21">
        <v>453028700.30306363</v>
      </c>
      <c r="BM71" s="21">
        <v>454816506.98883671</v>
      </c>
      <c r="BN71" s="21">
        <v>456617340.26931328</v>
      </c>
      <c r="BO71" s="21">
        <v>458433276.2833513</v>
      </c>
      <c r="BP71" s="21">
        <v>460231992.31053299</v>
      </c>
      <c r="BQ71" s="21">
        <v>461999819.53554821</v>
      </c>
      <c r="BR71" s="21">
        <v>462674928.90318865</v>
      </c>
      <c r="BS71" s="21">
        <v>516872102.09635937</v>
      </c>
      <c r="BT71" s="21">
        <v>516872102.09635937</v>
      </c>
      <c r="BU71" s="21">
        <v>517066198.1344378</v>
      </c>
      <c r="BV71" s="21">
        <v>517251344.836043</v>
      </c>
      <c r="BW71" s="21">
        <v>518909163.22730911</v>
      </c>
      <c r="BX71" s="21">
        <v>520568743.25537533</v>
      </c>
      <c r="BY71" s="21">
        <v>522240312.44019449</v>
      </c>
      <c r="BZ71" s="21">
        <v>523912271.8607747</v>
      </c>
      <c r="CA71" s="21">
        <v>525584543.43934822</v>
      </c>
      <c r="CB71" s="21">
        <v>527262846.01529783</v>
      </c>
      <c r="CC71" s="21">
        <v>528921217.93879652</v>
      </c>
      <c r="CD71" s="21">
        <v>530551510.63537645</v>
      </c>
      <c r="CE71" s="21">
        <v>531123111.64407629</v>
      </c>
      <c r="CF71" s="21">
        <v>531726262.33133847</v>
      </c>
      <c r="CG71" s="21">
        <v>531726262.33133847</v>
      </c>
    </row>
    <row r="72" spans="1:85" hidden="1" outlineLevel="2" x14ac:dyDescent="0.25">
      <c r="A72" s="19" t="s">
        <v>153</v>
      </c>
      <c r="B72" s="17" t="s">
        <v>179</v>
      </c>
      <c r="C72" s="17" t="s">
        <v>160</v>
      </c>
      <c r="D72" s="20">
        <v>365</v>
      </c>
      <c r="E72" s="17" t="s">
        <v>161</v>
      </c>
      <c r="F72" s="17" t="s">
        <v>157</v>
      </c>
      <c r="G72" s="17" t="s">
        <v>158</v>
      </c>
      <c r="N72" s="17"/>
      <c r="R72" s="49"/>
      <c r="S72" s="49"/>
      <c r="AS72" s="21">
        <v>235341820.80806413</v>
      </c>
      <c r="AT72" s="21">
        <v>235341820.80806413</v>
      </c>
      <c r="AU72" s="21">
        <v>235618515.39990595</v>
      </c>
      <c r="AV72" s="21">
        <v>235878778.95935696</v>
      </c>
      <c r="AW72" s="21">
        <v>237977214.33014819</v>
      </c>
      <c r="AX72" s="21">
        <v>240079688.61537907</v>
      </c>
      <c r="AY72" s="21">
        <v>242199722.24185491</v>
      </c>
      <c r="AZ72" s="21">
        <v>244316211.66390345</v>
      </c>
      <c r="BA72" s="21">
        <v>246446908.18880656</v>
      </c>
      <c r="BB72" s="21">
        <v>248594361.71719036</v>
      </c>
      <c r="BC72" s="21">
        <v>286024605.52530855</v>
      </c>
      <c r="BD72" s="21">
        <v>288114919.88555551</v>
      </c>
      <c r="BE72" s="21">
        <v>288905131.63224399</v>
      </c>
      <c r="BF72" s="21">
        <v>512147473.1810776</v>
      </c>
      <c r="BG72" s="21">
        <v>512147473.1810776</v>
      </c>
      <c r="BH72" s="21">
        <v>512421333.43691385</v>
      </c>
      <c r="BI72" s="21">
        <v>512678887.35158134</v>
      </c>
      <c r="BJ72" s="21">
        <v>514709612.4454065</v>
      </c>
      <c r="BK72" s="21">
        <v>516744209.19844985</v>
      </c>
      <c r="BL72" s="21">
        <v>518796149.73065811</v>
      </c>
      <c r="BM72" s="21">
        <v>520843497.33671778</v>
      </c>
      <c r="BN72" s="21">
        <v>522905762.64483863</v>
      </c>
      <c r="BO72" s="21">
        <v>524985323.19279063</v>
      </c>
      <c r="BP72" s="21">
        <v>527045163.88000631</v>
      </c>
      <c r="BQ72" s="21">
        <v>529069631.55084789</v>
      </c>
      <c r="BR72" s="21">
        <v>529842748.44243705</v>
      </c>
      <c r="BS72" s="21">
        <v>591907877.56139326</v>
      </c>
      <c r="BT72" s="21">
        <v>591907877.56139326</v>
      </c>
      <c r="BU72" s="21">
        <v>592130151.06672692</v>
      </c>
      <c r="BV72" s="21">
        <v>592342176.0352639</v>
      </c>
      <c r="BW72" s="21">
        <v>594240664.58083773</v>
      </c>
      <c r="BX72" s="21">
        <v>596141170.50497591</v>
      </c>
      <c r="BY72" s="21">
        <v>598055406.08544242</v>
      </c>
      <c r="BZ72" s="21">
        <v>599970088.55329204</v>
      </c>
      <c r="CA72" s="21">
        <v>601885128.49598777</v>
      </c>
      <c r="CB72" s="21">
        <v>603807074.97289574</v>
      </c>
      <c r="CC72" s="21">
        <v>605706197.40853179</v>
      </c>
      <c r="CD72" s="21">
        <v>607573164.27697492</v>
      </c>
      <c r="CE72" s="21">
        <v>608227746.21029902</v>
      </c>
      <c r="CF72" s="21">
        <v>608918457.97767639</v>
      </c>
      <c r="CG72" s="21">
        <v>608918457.97767639</v>
      </c>
    </row>
    <row r="73" spans="1:85" hidden="1" outlineLevel="2" x14ac:dyDescent="0.25">
      <c r="A73" s="19" t="s">
        <v>153</v>
      </c>
      <c r="B73" s="17" t="s">
        <v>179</v>
      </c>
      <c r="C73" s="17" t="s">
        <v>162</v>
      </c>
      <c r="D73" s="20">
        <v>364</v>
      </c>
      <c r="E73" s="17" t="s">
        <v>163</v>
      </c>
      <c r="F73" s="17" t="s">
        <v>157</v>
      </c>
      <c r="G73" s="17" t="s">
        <v>158</v>
      </c>
      <c r="N73" s="17"/>
      <c r="R73" s="49"/>
      <c r="S73" s="49"/>
      <c r="AS73" s="21">
        <v>254287706.38062084</v>
      </c>
      <c r="AT73" s="21">
        <v>254287706.38062084</v>
      </c>
      <c r="AU73" s="21">
        <v>254519690.76386169</v>
      </c>
      <c r="AV73" s="21">
        <v>254737899.153543</v>
      </c>
      <c r="AW73" s="21">
        <v>256497254.95454884</v>
      </c>
      <c r="AX73" s="21">
        <v>258259997.03451669</v>
      </c>
      <c r="AY73" s="21">
        <v>260037461.09702021</v>
      </c>
      <c r="AZ73" s="21">
        <v>261811953.65193963</v>
      </c>
      <c r="BA73" s="21">
        <v>263598357.62865964</v>
      </c>
      <c r="BB73" s="21">
        <v>265398810.89738622</v>
      </c>
      <c r="BC73" s="21">
        <v>296780819.36593676</v>
      </c>
      <c r="BD73" s="21">
        <v>298533366.40494305</v>
      </c>
      <c r="BE73" s="21">
        <v>299195890.32152915</v>
      </c>
      <c r="BF73" s="21">
        <v>486365204.23086226</v>
      </c>
      <c r="BG73" s="21">
        <v>486365204.23086226</v>
      </c>
      <c r="BH73" s="21">
        <v>486594812.26953572</v>
      </c>
      <c r="BI73" s="21">
        <v>486810748.85740942</v>
      </c>
      <c r="BJ73" s="21">
        <v>488513335.47208422</v>
      </c>
      <c r="BK73" s="21">
        <v>490219168.13674462</v>
      </c>
      <c r="BL73" s="21">
        <v>491939542.05385911</v>
      </c>
      <c r="BM73" s="21">
        <v>493656065.20131177</v>
      </c>
      <c r="BN73" s="21">
        <v>495385095.5462814</v>
      </c>
      <c r="BO73" s="21">
        <v>497128626.44768941</v>
      </c>
      <c r="BP73" s="21">
        <v>498855623.95861799</v>
      </c>
      <c r="BQ73" s="21">
        <v>500552964.26760298</v>
      </c>
      <c r="BR73" s="21">
        <v>501201155.63294399</v>
      </c>
      <c r="BS73" s="21">
        <v>558600849.36932123</v>
      </c>
      <c r="BT73" s="21">
        <v>558600849.36932123</v>
      </c>
      <c r="BU73" s="21">
        <v>558787206.39821136</v>
      </c>
      <c r="BV73" s="21">
        <v>558964970.91912341</v>
      </c>
      <c r="BW73" s="21">
        <v>560556688.67335606</v>
      </c>
      <c r="BX73" s="21">
        <v>562150097.8242979</v>
      </c>
      <c r="BY73" s="21">
        <v>563755018.0995959</v>
      </c>
      <c r="BZ73" s="21">
        <v>565360313.0511508</v>
      </c>
      <c r="CA73" s="21">
        <v>566965907.71431613</v>
      </c>
      <c r="CB73" s="21">
        <v>568577292.90655863</v>
      </c>
      <c r="CC73" s="21">
        <v>570169542.12255275</v>
      </c>
      <c r="CD73" s="21">
        <v>571734831.6882937</v>
      </c>
      <c r="CE73" s="21">
        <v>572283641.78635883</v>
      </c>
      <c r="CF73" s="21">
        <v>572862743.61225879</v>
      </c>
      <c r="CG73" s="21">
        <v>572862743.61225879</v>
      </c>
    </row>
    <row r="74" spans="1:85" s="92" customFormat="1" hidden="1" outlineLevel="2" x14ac:dyDescent="0.25">
      <c r="A74" s="102" t="s">
        <v>153</v>
      </c>
      <c r="B74" s="103" t="s">
        <v>179</v>
      </c>
      <c r="C74" s="103" t="s">
        <v>164</v>
      </c>
      <c r="D74" s="22">
        <v>362</v>
      </c>
      <c r="E74" s="103" t="s">
        <v>165</v>
      </c>
      <c r="F74" s="103" t="s">
        <v>157</v>
      </c>
      <c r="G74" s="103" t="s">
        <v>158</v>
      </c>
      <c r="H74" s="40"/>
      <c r="I74" s="40"/>
      <c r="J74" s="40"/>
      <c r="K74" s="40"/>
      <c r="L74" s="40"/>
      <c r="M74" s="40"/>
      <c r="N74" s="103"/>
      <c r="O74" s="40"/>
      <c r="P74" s="40"/>
      <c r="Q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104">
        <v>17041054.134299997</v>
      </c>
      <c r="AT74" s="104">
        <v>17041054.134299997</v>
      </c>
      <c r="AU74" s="104">
        <v>18446054.134299997</v>
      </c>
      <c r="AV74" s="104">
        <v>19851054.134299997</v>
      </c>
      <c r="AW74" s="104">
        <v>21256054.134299997</v>
      </c>
      <c r="AX74" s="104">
        <v>22661054.134299997</v>
      </c>
      <c r="AY74" s="104">
        <v>24066054.134299997</v>
      </c>
      <c r="AZ74" s="104">
        <v>25471054.134299997</v>
      </c>
      <c r="BA74" s="104">
        <v>26876054.134299997</v>
      </c>
      <c r="BB74" s="104">
        <v>28281054.134299997</v>
      </c>
      <c r="BC74" s="104">
        <v>29686054.134299997</v>
      </c>
      <c r="BD74" s="104">
        <v>31091054.134299997</v>
      </c>
      <c r="BE74" s="104">
        <v>32496054.134299997</v>
      </c>
      <c r="BF74" s="104">
        <v>33901054.134299994</v>
      </c>
      <c r="BG74" s="104">
        <v>33901054.134299994</v>
      </c>
      <c r="BH74" s="104">
        <v>35306054.13420824</v>
      </c>
      <c r="BI74" s="104">
        <v>36711054.134116478</v>
      </c>
      <c r="BJ74" s="104">
        <v>38116054.134024724</v>
      </c>
      <c r="BK74" s="104">
        <v>39521054.133932963</v>
      </c>
      <c r="BL74" s="104">
        <v>40926054.133841209</v>
      </c>
      <c r="BM74" s="104">
        <v>42331054.133749448</v>
      </c>
      <c r="BN74" s="104">
        <v>43736054.133657694</v>
      </c>
      <c r="BO74" s="104">
        <v>45141054.13356594</v>
      </c>
      <c r="BP74" s="104">
        <v>46546054.133474179</v>
      </c>
      <c r="BQ74" s="104">
        <v>47951054.133382425</v>
      </c>
      <c r="BR74" s="104">
        <v>49356054.133290663</v>
      </c>
      <c r="BS74" s="104">
        <v>50761054.134300031</v>
      </c>
      <c r="BT74" s="104">
        <v>50761054.134300031</v>
      </c>
      <c r="BU74" s="104">
        <v>51852895.039142013</v>
      </c>
      <c r="BV74" s="104">
        <v>53157177.876000583</v>
      </c>
      <c r="BW74" s="104">
        <v>54855891.464512646</v>
      </c>
      <c r="BX74" s="104">
        <v>56065781.192858174</v>
      </c>
      <c r="BY74" s="104">
        <v>57280792.531267338</v>
      </c>
      <c r="BZ74" s="104">
        <v>58436981.930583902</v>
      </c>
      <c r="CA74" s="104">
        <v>59917648.464015812</v>
      </c>
      <c r="CB74" s="104">
        <v>61441405.839445412</v>
      </c>
      <c r="CC74" s="104">
        <v>62779792.697420597</v>
      </c>
      <c r="CD74" s="104">
        <v>64274305.838148259</v>
      </c>
      <c r="CE74" s="104">
        <v>65855964.086845443</v>
      </c>
      <c r="CF74" s="104">
        <v>67621054.134300023</v>
      </c>
      <c r="CG74" s="104">
        <v>67621054.134300023</v>
      </c>
    </row>
    <row r="75" spans="1:85" s="101" customFormat="1" hidden="1" outlineLevel="2" x14ac:dyDescent="0.25">
      <c r="A75" s="99" t="s">
        <v>153</v>
      </c>
      <c r="B75" s="51" t="s">
        <v>179</v>
      </c>
      <c r="C75" s="51" t="s">
        <v>166</v>
      </c>
      <c r="D75" s="20">
        <v>353</v>
      </c>
      <c r="E75" s="51" t="s">
        <v>167</v>
      </c>
      <c r="F75" s="51" t="s">
        <v>168</v>
      </c>
      <c r="G75" s="51" t="s">
        <v>158</v>
      </c>
      <c r="H75" s="48"/>
      <c r="I75" s="48"/>
      <c r="J75" s="48"/>
      <c r="K75" s="48"/>
      <c r="L75" s="48"/>
      <c r="M75" s="48"/>
      <c r="N75" s="17"/>
      <c r="O75" s="48"/>
      <c r="P75" s="48"/>
      <c r="Q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100">
        <v>11360699.999999998</v>
      </c>
      <c r="AT75" s="100">
        <v>11360699.999999998</v>
      </c>
      <c r="AU75" s="100">
        <v>12297366.666273873</v>
      </c>
      <c r="AV75" s="100">
        <v>13234033.33254775</v>
      </c>
      <c r="AW75" s="100">
        <v>14170699.998821625</v>
      </c>
      <c r="AX75" s="100">
        <v>15107366.665095501</v>
      </c>
      <c r="AY75" s="100">
        <v>16044033.331369376</v>
      </c>
      <c r="AZ75" s="100">
        <v>16980699.997643251</v>
      </c>
      <c r="BA75" s="100">
        <v>17917366.663917128</v>
      </c>
      <c r="BB75" s="100">
        <v>18854033.330191005</v>
      </c>
      <c r="BC75" s="100">
        <v>19790699.996464878</v>
      </c>
      <c r="BD75" s="100">
        <v>20727366.662738755</v>
      </c>
      <c r="BE75" s="100">
        <v>21664033.329012629</v>
      </c>
      <c r="BF75" s="100">
        <v>22600699.999999996</v>
      </c>
      <c r="BG75" s="100">
        <v>22600699.999999996</v>
      </c>
      <c r="BH75" s="100">
        <v>23537366.666273873</v>
      </c>
      <c r="BI75" s="100">
        <v>24474033.332547747</v>
      </c>
      <c r="BJ75" s="100">
        <v>25410699.998821624</v>
      </c>
      <c r="BK75" s="100">
        <v>26347366.665095497</v>
      </c>
      <c r="BL75" s="100">
        <v>27284033.331369374</v>
      </c>
      <c r="BM75" s="100">
        <v>28220699.997643247</v>
      </c>
      <c r="BN75" s="100">
        <v>29157366.663917124</v>
      </c>
      <c r="BO75" s="100">
        <v>30094033.330191001</v>
      </c>
      <c r="BP75" s="100">
        <v>31030699.996464875</v>
      </c>
      <c r="BQ75" s="100">
        <v>31967366.662738752</v>
      </c>
      <c r="BR75" s="100">
        <v>32904033.329012629</v>
      </c>
      <c r="BS75" s="100">
        <v>33840700</v>
      </c>
      <c r="BT75" s="100">
        <v>33840700</v>
      </c>
      <c r="BU75" s="100">
        <v>34568593.936561316</v>
      </c>
      <c r="BV75" s="100">
        <v>35438115.827800356</v>
      </c>
      <c r="BW75" s="100">
        <v>36570591.553475067</v>
      </c>
      <c r="BX75" s="100">
        <v>37377184.705705419</v>
      </c>
      <c r="BY75" s="100">
        <v>38187192.264644869</v>
      </c>
      <c r="BZ75" s="100">
        <v>38957985.197522573</v>
      </c>
      <c r="CA75" s="100">
        <v>39945096.219810508</v>
      </c>
      <c r="CB75" s="100">
        <v>40960934.470096909</v>
      </c>
      <c r="CC75" s="100">
        <v>41853192.375413701</v>
      </c>
      <c r="CD75" s="100">
        <v>42849534.469232142</v>
      </c>
      <c r="CE75" s="100">
        <v>43903973.301696934</v>
      </c>
      <c r="CF75" s="100">
        <v>45080699.999999985</v>
      </c>
      <c r="CG75" s="100">
        <v>45080699.999999985</v>
      </c>
    </row>
    <row r="76" spans="1:85" hidden="1" outlineLevel="2" x14ac:dyDescent="0.25">
      <c r="A76" s="19" t="s">
        <v>153</v>
      </c>
      <c r="B76" s="17" t="s">
        <v>179</v>
      </c>
      <c r="C76" s="17" t="s">
        <v>169</v>
      </c>
      <c r="D76" s="20">
        <v>356</v>
      </c>
      <c r="E76" s="17" t="s">
        <v>170</v>
      </c>
      <c r="F76" s="17" t="s">
        <v>168</v>
      </c>
      <c r="G76" s="17" t="s">
        <v>158</v>
      </c>
      <c r="N76" s="17"/>
      <c r="R76" s="49"/>
      <c r="S76" s="49"/>
      <c r="AS76" s="21">
        <v>92072906.477019608</v>
      </c>
      <c r="AT76" s="21">
        <v>92072906.477019608</v>
      </c>
      <c r="AU76" s="21">
        <v>95465205.951858446</v>
      </c>
      <c r="AV76" s="21">
        <v>99517552.738734826</v>
      </c>
      <c r="AW76" s="21">
        <v>104795377.73013783</v>
      </c>
      <c r="AX76" s="21">
        <v>108554449.47024031</v>
      </c>
      <c r="AY76" s="21">
        <v>112329433.81725484</v>
      </c>
      <c r="AZ76" s="21">
        <v>115921661.10487735</v>
      </c>
      <c r="BA76" s="21">
        <v>120522023.92467794</v>
      </c>
      <c r="BB76" s="21">
        <v>125256268.00870931</v>
      </c>
      <c r="BC76" s="21">
        <v>129414574.42066547</v>
      </c>
      <c r="BD76" s="21">
        <v>134057958.01249373</v>
      </c>
      <c r="BE76" s="21">
        <v>138972097.44676092</v>
      </c>
      <c r="BF76" s="21">
        <v>144456151.03901964</v>
      </c>
      <c r="BG76" s="21">
        <v>144456151.03901964</v>
      </c>
      <c r="BH76" s="21">
        <v>147847205.25953558</v>
      </c>
      <c r="BI76" s="21">
        <v>151898064.50016445</v>
      </c>
      <c r="BJ76" s="21">
        <v>157173952.0935179</v>
      </c>
      <c r="BK76" s="21">
        <v>160931643.94355786</v>
      </c>
      <c r="BL76" s="21">
        <v>164705242.55926776</v>
      </c>
      <c r="BM76" s="21">
        <v>168296151.20253357</v>
      </c>
      <c r="BN76" s="21">
        <v>172894825.30890223</v>
      </c>
      <c r="BO76" s="21">
        <v>177627331.5340108</v>
      </c>
      <c r="BP76" s="21">
        <v>181784111.50377816</v>
      </c>
      <c r="BQ76" s="21">
        <v>186425790.589995</v>
      </c>
      <c r="BR76" s="21">
        <v>191338126.12887523</v>
      </c>
      <c r="BS76" s="21">
        <v>196820166.60001963</v>
      </c>
      <c r="BT76" s="21">
        <v>196820166.60001963</v>
      </c>
      <c r="BU76" s="21">
        <v>200211220.8205356</v>
      </c>
      <c r="BV76" s="21">
        <v>204262080.06116444</v>
      </c>
      <c r="BW76" s="21">
        <v>209537967.65451792</v>
      </c>
      <c r="BX76" s="21">
        <v>213295659.50455788</v>
      </c>
      <c r="BY76" s="21">
        <v>217069258.12026778</v>
      </c>
      <c r="BZ76" s="21">
        <v>220660166.76353356</v>
      </c>
      <c r="CA76" s="21">
        <v>225258840.86990225</v>
      </c>
      <c r="CB76" s="21">
        <v>229991347.09501082</v>
      </c>
      <c r="CC76" s="21">
        <v>234148127.06477818</v>
      </c>
      <c r="CD76" s="21">
        <v>238789806.15099499</v>
      </c>
      <c r="CE76" s="21">
        <v>243702141.68987522</v>
      </c>
      <c r="CF76" s="21">
        <v>249184182.16101965</v>
      </c>
      <c r="CG76" s="21">
        <v>249184182.16101965</v>
      </c>
    </row>
    <row r="77" spans="1:85" hidden="1" outlineLevel="2" x14ac:dyDescent="0.25">
      <c r="A77" s="19" t="s">
        <v>153</v>
      </c>
      <c r="B77" s="17" t="s">
        <v>179</v>
      </c>
      <c r="C77" s="17" t="s">
        <v>171</v>
      </c>
      <c r="D77" s="20">
        <v>356</v>
      </c>
      <c r="E77" s="17" t="s">
        <v>172</v>
      </c>
      <c r="F77" s="17" t="s">
        <v>168</v>
      </c>
      <c r="G77" s="17" t="s">
        <v>158</v>
      </c>
      <c r="N77" s="17"/>
      <c r="R77" s="49"/>
      <c r="S77" s="49"/>
      <c r="AS77" s="21">
        <v>7091020.8146249996</v>
      </c>
      <c r="AT77" s="21">
        <v>7091020.8146249996</v>
      </c>
      <c r="AU77" s="21">
        <v>7317039.7822998688</v>
      </c>
      <c r="AV77" s="21">
        <v>7587035.7670953711</v>
      </c>
      <c r="AW77" s="21">
        <v>7938681.7715160754</v>
      </c>
      <c r="AX77" s="21">
        <v>8189137.6998371156</v>
      </c>
      <c r="AY77" s="21">
        <v>8440653.8385004196</v>
      </c>
      <c r="AZ77" s="21">
        <v>8679993.4101461396</v>
      </c>
      <c r="BA77" s="21">
        <v>8986502.0964143481</v>
      </c>
      <c r="BB77" s="21">
        <v>9301930.8987739831</v>
      </c>
      <c r="BC77" s="21">
        <v>9578986.6627114434</v>
      </c>
      <c r="BD77" s="21">
        <v>9888361.6968815345</v>
      </c>
      <c r="BE77" s="21">
        <v>10215776.398968298</v>
      </c>
      <c r="BF77" s="21">
        <v>10581162.810625004</v>
      </c>
      <c r="BG77" s="21">
        <v>10581162.810625004</v>
      </c>
      <c r="BH77" s="21">
        <v>10845273.763488559</v>
      </c>
      <c r="BI77" s="21">
        <v>11160773.376407126</v>
      </c>
      <c r="BJ77" s="21">
        <v>11571683.851105934</v>
      </c>
      <c r="BK77" s="21">
        <v>11864350.234638628</v>
      </c>
      <c r="BL77" s="21">
        <v>12158255.510493552</v>
      </c>
      <c r="BM77" s="21">
        <v>12437932.04815582</v>
      </c>
      <c r="BN77" s="21">
        <v>12796098.011057237</v>
      </c>
      <c r="BO77" s="21">
        <v>13164687.437019281</v>
      </c>
      <c r="BP77" s="21">
        <v>13488436.645161515</v>
      </c>
      <c r="BQ77" s="21">
        <v>13849952.03436725</v>
      </c>
      <c r="BR77" s="21">
        <v>14232547.397222223</v>
      </c>
      <c r="BS77" s="21">
        <v>14659514.010625001</v>
      </c>
      <c r="BT77" s="21">
        <v>14659514.010625001</v>
      </c>
      <c r="BU77" s="21">
        <v>14899281.340931391</v>
      </c>
      <c r="BV77" s="21">
        <v>15185700.738090064</v>
      </c>
      <c r="BW77" s="21">
        <v>15558736.791480709</v>
      </c>
      <c r="BX77" s="21">
        <v>15824427.542618589</v>
      </c>
      <c r="BY77" s="21">
        <v>16091242.994952755</v>
      </c>
      <c r="BZ77" s="21">
        <v>16345141.199694226</v>
      </c>
      <c r="CA77" s="21">
        <v>16670294.305994419</v>
      </c>
      <c r="CB77" s="21">
        <v>17004910.124399118</v>
      </c>
      <c r="CC77" s="21">
        <v>17298818.735471267</v>
      </c>
      <c r="CD77" s="21">
        <v>17627012.544909053</v>
      </c>
      <c r="CE77" s="21">
        <v>17974343.345637832</v>
      </c>
      <c r="CF77" s="21">
        <v>18361955.610625003</v>
      </c>
      <c r="CG77" s="21">
        <v>18361955.610625003</v>
      </c>
    </row>
    <row r="78" spans="1:85" hidden="1" outlineLevel="2" x14ac:dyDescent="0.25">
      <c r="A78" s="19" t="s">
        <v>153</v>
      </c>
      <c r="B78" s="17" t="s">
        <v>179</v>
      </c>
      <c r="C78" s="17" t="s">
        <v>173</v>
      </c>
      <c r="D78" s="20">
        <v>355</v>
      </c>
      <c r="E78" s="17" t="s">
        <v>174</v>
      </c>
      <c r="F78" s="17" t="s">
        <v>168</v>
      </c>
      <c r="G78" s="17" t="s">
        <v>158</v>
      </c>
      <c r="N78" s="17"/>
      <c r="R78" s="49"/>
      <c r="S78" s="49"/>
      <c r="AS78" s="21">
        <v>196556894.39138037</v>
      </c>
      <c r="AT78" s="21">
        <v>196556894.39138037</v>
      </c>
      <c r="AU78" s="21">
        <v>203798762.54926515</v>
      </c>
      <c r="AV78" s="21">
        <v>212449697.22595114</v>
      </c>
      <c r="AW78" s="21">
        <v>223716778.16371113</v>
      </c>
      <c r="AX78" s="21">
        <v>231741630.37377319</v>
      </c>
      <c r="AY78" s="21">
        <v>239800452.75721171</v>
      </c>
      <c r="AZ78" s="21">
        <v>247469126.05774754</v>
      </c>
      <c r="BA78" s="21">
        <v>257289963.30001774</v>
      </c>
      <c r="BB78" s="21">
        <v>267396609.76153931</v>
      </c>
      <c r="BC78" s="21">
        <v>276273746.64725137</v>
      </c>
      <c r="BD78" s="21">
        <v>286186424.47181261</v>
      </c>
      <c r="BE78" s="21">
        <v>296677110.85029525</v>
      </c>
      <c r="BF78" s="21">
        <v>308384447.82938039</v>
      </c>
      <c r="BG78" s="21">
        <v>308384447.82938039</v>
      </c>
      <c r="BH78" s="21">
        <v>315623657.62302101</v>
      </c>
      <c r="BI78" s="21">
        <v>324271416.69157356</v>
      </c>
      <c r="BJ78" s="21">
        <v>335534361.67926544</v>
      </c>
      <c r="BK78" s="21">
        <v>343556268.10521281</v>
      </c>
      <c r="BL78" s="21">
        <v>351612132.23467499</v>
      </c>
      <c r="BM78" s="21">
        <v>359277990.49819857</v>
      </c>
      <c r="BN78" s="21">
        <v>369095222.68138689</v>
      </c>
      <c r="BO78" s="21">
        <v>379198159.1682173</v>
      </c>
      <c r="BP78" s="21">
        <v>388072037.41088682</v>
      </c>
      <c r="BQ78" s="21">
        <v>397981076.46328074</v>
      </c>
      <c r="BR78" s="21">
        <v>408467911.89267707</v>
      </c>
      <c r="BS78" s="21">
        <v>420170951.26838034</v>
      </c>
      <c r="BT78" s="21">
        <v>420170951.26838034</v>
      </c>
      <c r="BU78" s="21">
        <v>427410161.0620209</v>
      </c>
      <c r="BV78" s="21">
        <v>436057920.13057351</v>
      </c>
      <c r="BW78" s="21">
        <v>447320865.11826539</v>
      </c>
      <c r="BX78" s="21">
        <v>455342771.54421276</v>
      </c>
      <c r="BY78" s="21">
        <v>463398635.67367494</v>
      </c>
      <c r="BZ78" s="21">
        <v>471064493.93719846</v>
      </c>
      <c r="CA78" s="21">
        <v>480881726.12038672</v>
      </c>
      <c r="CB78" s="21">
        <v>490984662.60721719</v>
      </c>
      <c r="CC78" s="21">
        <v>499858540.84988672</v>
      </c>
      <c r="CD78" s="21">
        <v>509767579.90228057</v>
      </c>
      <c r="CE78" s="21">
        <v>520254415.33167696</v>
      </c>
      <c r="CF78" s="21">
        <v>531957454.70738018</v>
      </c>
      <c r="CG78" s="21">
        <v>531957454.70738018</v>
      </c>
    </row>
    <row r="79" spans="1:85" hidden="1" outlineLevel="2" x14ac:dyDescent="0.25">
      <c r="A79" s="19" t="s">
        <v>153</v>
      </c>
      <c r="B79" s="17" t="s">
        <v>179</v>
      </c>
      <c r="C79" s="17" t="s">
        <v>175</v>
      </c>
      <c r="D79" s="20">
        <v>355</v>
      </c>
      <c r="E79" s="17" t="s">
        <v>176</v>
      </c>
      <c r="F79" s="17" t="s">
        <v>168</v>
      </c>
      <c r="G79" s="17" t="s">
        <v>158</v>
      </c>
      <c r="N79" s="17"/>
      <c r="R79" s="49"/>
      <c r="S79" s="49"/>
      <c r="AS79" s="21">
        <v>15137884.560374998</v>
      </c>
      <c r="AT79" s="21">
        <v>15137884.560374998</v>
      </c>
      <c r="AU79" s="21">
        <v>15620389.002339216</v>
      </c>
      <c r="AV79" s="21">
        <v>16196775.415021777</v>
      </c>
      <c r="AW79" s="21">
        <v>16947467.98245281</v>
      </c>
      <c r="AX79" s="21">
        <v>17482140.356078606</v>
      </c>
      <c r="AY79" s="21">
        <v>18019076.06275481</v>
      </c>
      <c r="AZ79" s="21">
        <v>18530017.279967152</v>
      </c>
      <c r="BA79" s="21">
        <v>19184350.870401789</v>
      </c>
      <c r="BB79" s="21">
        <v>19857727.091113105</v>
      </c>
      <c r="BC79" s="21">
        <v>20449184.693750758</v>
      </c>
      <c r="BD79" s="21">
        <v>21109637.352903835</v>
      </c>
      <c r="BE79" s="21">
        <v>21808601.027264602</v>
      </c>
      <c r="BF79" s="21">
        <v>22588626.564374994</v>
      </c>
      <c r="BG79" s="21">
        <v>22588626.564374994</v>
      </c>
      <c r="BH79" s="21">
        <v>23152449.633027293</v>
      </c>
      <c r="BI79" s="21">
        <v>23825977.019853447</v>
      </c>
      <c r="BJ79" s="21">
        <v>24703187.155495733</v>
      </c>
      <c r="BK79" s="21">
        <v>25327970.250121955</v>
      </c>
      <c r="BL79" s="21">
        <v>25955398.127417266</v>
      </c>
      <c r="BM79" s="21">
        <v>26552450.547943924</v>
      </c>
      <c r="BN79" s="21">
        <v>27317061.898213092</v>
      </c>
      <c r="BO79" s="21">
        <v>28103925.218213569</v>
      </c>
      <c r="BP79" s="21">
        <v>28795063.809890244</v>
      </c>
      <c r="BQ79" s="21">
        <v>29566825.502834152</v>
      </c>
      <c r="BR79" s="21">
        <v>30383588.644226741</v>
      </c>
      <c r="BS79" s="21">
        <v>31295075.364374992</v>
      </c>
      <c r="BT79" s="21">
        <v>31295075.364374992</v>
      </c>
      <c r="BU79" s="21">
        <v>31806929.759167001</v>
      </c>
      <c r="BV79" s="21">
        <v>32418376.810781598</v>
      </c>
      <c r="BW79" s="21">
        <v>33214732.77428953</v>
      </c>
      <c r="BX79" s="21">
        <v>33781928.390355028</v>
      </c>
      <c r="BY79" s="21">
        <v>34351525.01430352</v>
      </c>
      <c r="BZ79" s="21">
        <v>34893545.946682647</v>
      </c>
      <c r="CA79" s="21">
        <v>35587681.574865818</v>
      </c>
      <c r="CB79" s="21">
        <v>36302018.165253274</v>
      </c>
      <c r="CC79" s="21">
        <v>36929453.162557773</v>
      </c>
      <c r="CD79" s="21">
        <v>37630080.072360694</v>
      </c>
      <c r="CE79" s="21">
        <v>38371560.559182949</v>
      </c>
      <c r="CF79" s="21">
        <v>39199033.764374994</v>
      </c>
      <c r="CG79" s="21">
        <v>39199033.764374994</v>
      </c>
    </row>
    <row r="80" spans="1:85" hidden="1" outlineLevel="2" x14ac:dyDescent="0.25">
      <c r="AT80" s="4">
        <f>+(SUM(AT23,AT27))-SUM(AT71:AT79)</f>
        <v>0</v>
      </c>
      <c r="AU80" s="4">
        <f t="shared" ref="AU80:CG80" si="58">+(SUM(AU23,AU27))-SUM(AU71:AU79)</f>
        <v>0</v>
      </c>
      <c r="AV80" s="4">
        <f t="shared" si="58"/>
        <v>-1.5497207641601563E-6</v>
      </c>
      <c r="AW80" s="4">
        <f t="shared" si="58"/>
        <v>0</v>
      </c>
      <c r="AX80" s="4">
        <f t="shared" si="58"/>
        <v>0</v>
      </c>
      <c r="AY80" s="4">
        <f t="shared" si="58"/>
        <v>0</v>
      </c>
      <c r="AZ80" s="4">
        <f t="shared" si="58"/>
        <v>0</v>
      </c>
      <c r="BA80" s="4">
        <f t="shared" si="58"/>
        <v>-1.9073486328125E-6</v>
      </c>
      <c r="BB80" s="4">
        <f t="shared" si="58"/>
        <v>0</v>
      </c>
      <c r="BC80" s="4">
        <f t="shared" si="58"/>
        <v>0</v>
      </c>
      <c r="BD80" s="4">
        <f t="shared" si="58"/>
        <v>0</v>
      </c>
      <c r="BE80" s="4">
        <f t="shared" si="58"/>
        <v>0</v>
      </c>
      <c r="BF80" s="4">
        <f t="shared" si="58"/>
        <v>-3.814697265625E-6</v>
      </c>
      <c r="BG80" s="4">
        <f t="shared" si="58"/>
        <v>-3.814697265625E-6</v>
      </c>
      <c r="BH80" s="4">
        <f t="shared" si="58"/>
        <v>-8.3446502685546875E-6</v>
      </c>
      <c r="BI80" s="4">
        <f t="shared" si="58"/>
        <v>-6.4373016357421875E-6</v>
      </c>
      <c r="BJ80" s="4">
        <f t="shared" si="58"/>
        <v>-5.0067901611328125E-6</v>
      </c>
      <c r="BK80" s="4">
        <f t="shared" si="58"/>
        <v>0</v>
      </c>
      <c r="BL80" s="4">
        <f t="shared" si="58"/>
        <v>-1.9073486328125E-6</v>
      </c>
      <c r="BM80" s="4">
        <f t="shared" si="58"/>
        <v>-5.7220458984375E-6</v>
      </c>
      <c r="BN80" s="4">
        <f t="shared" si="58"/>
        <v>0</v>
      </c>
      <c r="BO80" s="4">
        <f t="shared" si="58"/>
        <v>-7.62939453125E-6</v>
      </c>
      <c r="BP80" s="4">
        <f t="shared" si="58"/>
        <v>0</v>
      </c>
      <c r="BQ80" s="4">
        <f t="shared" si="58"/>
        <v>0</v>
      </c>
      <c r="BR80" s="4">
        <f t="shared" si="58"/>
        <v>0</v>
      </c>
      <c r="BS80" s="4">
        <f t="shared" si="58"/>
        <v>-4.76837158203125E-6</v>
      </c>
      <c r="BT80" s="4">
        <f t="shared" si="58"/>
        <v>-4.76837158203125E-6</v>
      </c>
      <c r="BU80" s="4">
        <f t="shared" si="58"/>
        <v>-9.059906005859375E-6</v>
      </c>
      <c r="BV80" s="4">
        <f t="shared" si="58"/>
        <v>0</v>
      </c>
      <c r="BW80" s="4">
        <f t="shared" si="58"/>
        <v>-6.67572021484375E-6</v>
      </c>
      <c r="BX80" s="4">
        <f t="shared" si="58"/>
        <v>-8.106231689453125E-6</v>
      </c>
      <c r="BY80" s="4">
        <f t="shared" si="58"/>
        <v>0</v>
      </c>
      <c r="BZ80" s="4">
        <f t="shared" si="58"/>
        <v>0</v>
      </c>
      <c r="CA80" s="4">
        <f t="shared" si="58"/>
        <v>-8.58306884765625E-6</v>
      </c>
      <c r="CB80" s="4">
        <f t="shared" si="58"/>
        <v>-7.62939453125E-6</v>
      </c>
      <c r="CC80" s="4">
        <f t="shared" si="58"/>
        <v>0</v>
      </c>
      <c r="CD80" s="4">
        <f t="shared" si="58"/>
        <v>-3.814697265625E-6</v>
      </c>
      <c r="CE80" s="4">
        <f t="shared" si="58"/>
        <v>-9.5367431640625E-6</v>
      </c>
      <c r="CF80" s="4">
        <f t="shared" si="58"/>
        <v>-4.76837158203125E-6</v>
      </c>
      <c r="CG80" s="4">
        <f t="shared" si="58"/>
        <v>-4.76837158203125E-6</v>
      </c>
    </row>
    <row r="81" spans="1:85" hidden="1" outlineLevel="1" x14ac:dyDescent="0.25">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row>
    <row r="82" spans="1:85" ht="12.6" hidden="1" outlineLevel="1" thickBot="1" x14ac:dyDescent="0.3">
      <c r="A82" s="62" t="s">
        <v>222</v>
      </c>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row>
    <row r="83" spans="1:85" ht="48.6" hidden="1" outlineLevel="2" thickBot="1" x14ac:dyDescent="0.3">
      <c r="A83" s="18" t="s">
        <v>106</v>
      </c>
      <c r="B83" s="18" t="s">
        <v>107</v>
      </c>
      <c r="C83" s="18" t="s">
        <v>108</v>
      </c>
      <c r="D83" s="18" t="s">
        <v>109</v>
      </c>
      <c r="E83" s="18" t="s">
        <v>110</v>
      </c>
      <c r="F83" s="18" t="s">
        <v>111</v>
      </c>
      <c r="G83" s="18" t="s">
        <v>112</v>
      </c>
      <c r="AS83" s="18" t="s">
        <v>178</v>
      </c>
      <c r="AT83" s="18" t="s">
        <v>113</v>
      </c>
      <c r="AU83" s="18" t="s">
        <v>114</v>
      </c>
      <c r="AV83" s="18" t="s">
        <v>115</v>
      </c>
      <c r="AW83" s="18" t="s">
        <v>116</v>
      </c>
      <c r="AX83" s="18" t="s">
        <v>117</v>
      </c>
      <c r="AY83" s="18" t="s">
        <v>118</v>
      </c>
      <c r="AZ83" s="18" t="s">
        <v>119</v>
      </c>
      <c r="BA83" s="18" t="s">
        <v>120</v>
      </c>
      <c r="BB83" s="18" t="s">
        <v>121</v>
      </c>
      <c r="BC83" s="18" t="s">
        <v>122</v>
      </c>
      <c r="BD83" s="18" t="s">
        <v>123</v>
      </c>
      <c r="BE83" s="18" t="s">
        <v>124</v>
      </c>
      <c r="BF83" s="18" t="s">
        <v>125</v>
      </c>
      <c r="BG83" s="18" t="s">
        <v>126</v>
      </c>
      <c r="BH83" s="18" t="s">
        <v>127</v>
      </c>
      <c r="BI83" s="18" t="s">
        <v>128</v>
      </c>
      <c r="BJ83" s="18" t="s">
        <v>129</v>
      </c>
      <c r="BK83" s="18" t="s">
        <v>130</v>
      </c>
      <c r="BL83" s="18" t="s">
        <v>131</v>
      </c>
      <c r="BM83" s="18" t="s">
        <v>132</v>
      </c>
      <c r="BN83" s="18" t="s">
        <v>133</v>
      </c>
      <c r="BO83" s="18" t="s">
        <v>134</v>
      </c>
      <c r="BP83" s="18" t="s">
        <v>135</v>
      </c>
      <c r="BQ83" s="18" t="s">
        <v>136</v>
      </c>
      <c r="BR83" s="18" t="s">
        <v>137</v>
      </c>
      <c r="BS83" s="18" t="s">
        <v>138</v>
      </c>
      <c r="BT83" s="18" t="s">
        <v>139</v>
      </c>
      <c r="BU83" s="18" t="s">
        <v>140</v>
      </c>
      <c r="BV83" s="18" t="s">
        <v>141</v>
      </c>
      <c r="BW83" s="18" t="s">
        <v>142</v>
      </c>
      <c r="BX83" s="18" t="s">
        <v>143</v>
      </c>
      <c r="BY83" s="18" t="s">
        <v>144</v>
      </c>
      <c r="BZ83" s="18" t="s">
        <v>145</v>
      </c>
      <c r="CA83" s="18" t="s">
        <v>146</v>
      </c>
      <c r="CB83" s="18" t="s">
        <v>147</v>
      </c>
      <c r="CC83" s="18" t="s">
        <v>148</v>
      </c>
      <c r="CD83" s="18" t="s">
        <v>149</v>
      </c>
      <c r="CE83" s="18" t="s">
        <v>150</v>
      </c>
      <c r="CF83" s="18" t="s">
        <v>151</v>
      </c>
      <c r="CG83" s="18" t="s">
        <v>152</v>
      </c>
    </row>
    <row r="84" spans="1:85" hidden="1" outlineLevel="2" x14ac:dyDescent="0.25">
      <c r="A84" s="19" t="s">
        <v>153</v>
      </c>
      <c r="B84" s="17" t="s">
        <v>179</v>
      </c>
      <c r="C84" s="17" t="s">
        <v>155</v>
      </c>
      <c r="D84" s="20">
        <v>368</v>
      </c>
      <c r="E84" s="17" t="s">
        <v>156</v>
      </c>
      <c r="F84" s="17" t="s">
        <v>157</v>
      </c>
      <c r="G84" s="17" t="s">
        <v>158</v>
      </c>
      <c r="N84" s="17"/>
      <c r="R84" s="24"/>
      <c r="S84" s="25"/>
      <c r="AS84" s="21">
        <v>2484175.1559618078</v>
      </c>
      <c r="AT84" s="21">
        <v>2484175.1559618078</v>
      </c>
      <c r="AU84" s="21">
        <v>2979106.1802026201</v>
      </c>
      <c r="AV84" s="21">
        <v>3474619.1016059173</v>
      </c>
      <c r="AW84" s="21">
        <v>3970679.365209633</v>
      </c>
      <c r="AX84" s="21">
        <v>4471152.7023750423</v>
      </c>
      <c r="AY84" s="21">
        <v>4976047.60706235</v>
      </c>
      <c r="AZ84" s="21">
        <v>5485401.0071015414</v>
      </c>
      <c r="BA84" s="21">
        <v>5999205.44892265</v>
      </c>
      <c r="BB84" s="21">
        <v>6517490.8104961254</v>
      </c>
      <c r="BC84" s="21">
        <v>7040292.332311172</v>
      </c>
      <c r="BD84" s="21">
        <v>7641810.7980247876</v>
      </c>
      <c r="BE84" s="21">
        <v>8247725.2585673286</v>
      </c>
      <c r="BF84" s="21">
        <v>8855301.5585050657</v>
      </c>
      <c r="BG84" s="21">
        <v>8855301.5585050657</v>
      </c>
      <c r="BH84" s="21">
        <v>9932363.308913555</v>
      </c>
      <c r="BI84" s="21">
        <v>11010000.995789498</v>
      </c>
      <c r="BJ84" s="21">
        <v>12088180.326400269</v>
      </c>
      <c r="BK84" s="21">
        <v>13170630.333795927</v>
      </c>
      <c r="BL84" s="21">
        <v>14257359.160193849</v>
      </c>
      <c r="BM84" s="21">
        <v>15348403.280090393</v>
      </c>
      <c r="BN84" s="21">
        <v>16443753.034421839</v>
      </c>
      <c r="BO84" s="21">
        <v>17543439.795570437</v>
      </c>
      <c r="BP84" s="21">
        <v>18647499.935952842</v>
      </c>
      <c r="BQ84" s="21">
        <v>19755891.984100703</v>
      </c>
      <c r="BR84" s="21">
        <v>20868541.549482152</v>
      </c>
      <c r="BS84" s="21">
        <v>21982817.003257331</v>
      </c>
      <c r="BT84" s="21">
        <v>21982817.003257331</v>
      </c>
      <c r="BU84" s="21">
        <v>23227617.315806061</v>
      </c>
      <c r="BV84" s="21">
        <v>24472885.076313168</v>
      </c>
      <c r="BW84" s="21">
        <v>25718598.731793303</v>
      </c>
      <c r="BX84" s="21">
        <v>26968304.966565739</v>
      </c>
      <c r="BY84" s="21">
        <v>28222008.023239102</v>
      </c>
      <c r="BZ84" s="21">
        <v>29479736.775699235</v>
      </c>
      <c r="CA84" s="21">
        <v>30741492.163763933</v>
      </c>
      <c r="CB84" s="21">
        <v>32007274.939213697</v>
      </c>
      <c r="CC84" s="21">
        <v>33277099.626700539</v>
      </c>
      <c r="CD84" s="21">
        <v>34550918.226569809</v>
      </c>
      <c r="CE84" s="21">
        <v>35828663.114683338</v>
      </c>
      <c r="CF84" s="21">
        <v>37107784.608559489</v>
      </c>
      <c r="CG84" s="21">
        <v>37107784.608559489</v>
      </c>
    </row>
    <row r="85" spans="1:85" hidden="1" outlineLevel="2" x14ac:dyDescent="0.25">
      <c r="A85" s="19" t="s">
        <v>153</v>
      </c>
      <c r="B85" s="17" t="s">
        <v>179</v>
      </c>
      <c r="C85" s="17" t="s">
        <v>160</v>
      </c>
      <c r="D85" s="20">
        <v>365</v>
      </c>
      <c r="E85" s="17" t="s">
        <v>161</v>
      </c>
      <c r="F85" s="17" t="s">
        <v>157</v>
      </c>
      <c r="G85" s="17" t="s">
        <v>158</v>
      </c>
      <c r="N85" s="17"/>
      <c r="R85" s="24"/>
      <c r="S85" s="25"/>
      <c r="AS85" s="21">
        <v>2687676.2999968538</v>
      </c>
      <c r="AT85" s="21">
        <v>2687676.2999968538</v>
      </c>
      <c r="AU85" s="21">
        <v>3223151.5786996461</v>
      </c>
      <c r="AV85" s="21">
        <v>3759256.4229984437</v>
      </c>
      <c r="AW85" s="21">
        <v>4295953.4472232517</v>
      </c>
      <c r="AX85" s="21">
        <v>4837425.0595818479</v>
      </c>
      <c r="AY85" s="21">
        <v>5383680.449851159</v>
      </c>
      <c r="AZ85" s="21">
        <v>5934759.5709520709</v>
      </c>
      <c r="BA85" s="21">
        <v>6490654.3587256186</v>
      </c>
      <c r="BB85" s="21">
        <v>7051397.138715704</v>
      </c>
      <c r="BC85" s="21">
        <v>7617026.0382771632</v>
      </c>
      <c r="BD85" s="21">
        <v>8267820.2950464748</v>
      </c>
      <c r="BE85" s="21">
        <v>8923370.6621441022</v>
      </c>
      <c r="BF85" s="21">
        <v>9580719.0048579592</v>
      </c>
      <c r="BG85" s="21">
        <v>9580719.0048579592</v>
      </c>
      <c r="BH85" s="21">
        <v>10746012.576552683</v>
      </c>
      <c r="BI85" s="21">
        <v>11911929.264854202</v>
      </c>
      <c r="BJ85" s="21">
        <v>13078431.96780354</v>
      </c>
      <c r="BK85" s="21">
        <v>14249555.197108334</v>
      </c>
      <c r="BL85" s="21">
        <v>15425307.76198826</v>
      </c>
      <c r="BM85" s="21">
        <v>16605729.124893943</v>
      </c>
      <c r="BN85" s="21">
        <v>17790808.835500818</v>
      </c>
      <c r="BO85" s="21">
        <v>18980580.83618531</v>
      </c>
      <c r="BP85" s="21">
        <v>20175084.478956066</v>
      </c>
      <c r="BQ85" s="21">
        <v>21374274.895043533</v>
      </c>
      <c r="BR85" s="21">
        <v>22578071.599917874</v>
      </c>
      <c r="BS85" s="21">
        <v>23783627.384336896</v>
      </c>
      <c r="BT85" s="21">
        <v>23783627.384336896</v>
      </c>
      <c r="BU85" s="21">
        <v>25130400.493405595</v>
      </c>
      <c r="BV85" s="21">
        <v>26477679.343301862</v>
      </c>
      <c r="BW85" s="21">
        <v>27825440.615441356</v>
      </c>
      <c r="BX85" s="21">
        <v>29177521.534975283</v>
      </c>
      <c r="BY85" s="21">
        <v>30533926.692062531</v>
      </c>
      <c r="BZ85" s="21">
        <v>31894687.325908788</v>
      </c>
      <c r="CA85" s="21">
        <v>33259804.453320779</v>
      </c>
      <c r="CB85" s="21">
        <v>34629278.887664124</v>
      </c>
      <c r="CC85" s="21">
        <v>36003126.343435779</v>
      </c>
      <c r="CD85" s="21">
        <v>37381294.888897412</v>
      </c>
      <c r="CE85" s="21">
        <v>38763711.3602091</v>
      </c>
      <c r="CF85" s="21">
        <v>40147617.207450554</v>
      </c>
      <c r="CG85" s="21">
        <v>40147617.207450554</v>
      </c>
    </row>
    <row r="86" spans="1:85" hidden="1" outlineLevel="2" x14ac:dyDescent="0.25">
      <c r="A86" s="19" t="s">
        <v>153</v>
      </c>
      <c r="B86" s="17" t="s">
        <v>179</v>
      </c>
      <c r="C86" s="17" t="s">
        <v>162</v>
      </c>
      <c r="D86" s="20">
        <v>364</v>
      </c>
      <c r="E86" s="17" t="s">
        <v>163</v>
      </c>
      <c r="F86" s="17" t="s">
        <v>157</v>
      </c>
      <c r="G86" s="17" t="s">
        <v>158</v>
      </c>
      <c r="N86" s="17"/>
      <c r="R86" s="24"/>
      <c r="S86" s="25"/>
      <c r="AS86" s="21">
        <v>7372110.7822545804</v>
      </c>
      <c r="AT86" s="21">
        <v>7372110.7822545804</v>
      </c>
      <c r="AU86" s="21">
        <v>8263132.2002239088</v>
      </c>
      <c r="AV86" s="21">
        <v>9154966.4890041947</v>
      </c>
      <c r="AW86" s="21">
        <v>10047565.377660558</v>
      </c>
      <c r="AX86" s="21">
        <v>10946329.030327095</v>
      </c>
      <c r="AY86" s="21">
        <v>11851269.312489266</v>
      </c>
      <c r="AZ86" s="21">
        <v>12762437.809817253</v>
      </c>
      <c r="BA86" s="21">
        <v>13679824.1101801</v>
      </c>
      <c r="BB86" s="21">
        <v>14603469.951073075</v>
      </c>
      <c r="BC86" s="21">
        <v>15533424.56106591</v>
      </c>
      <c r="BD86" s="21">
        <v>16573341.394881394</v>
      </c>
      <c r="BE86" s="21">
        <v>17619399.134877436</v>
      </c>
      <c r="BF86" s="21">
        <v>18667778.351629075</v>
      </c>
      <c r="BG86" s="21">
        <v>18667778.351629075</v>
      </c>
      <c r="BH86" s="21">
        <v>20371996.853156094</v>
      </c>
      <c r="BI86" s="21">
        <v>22077019.898807991</v>
      </c>
      <c r="BJ86" s="21">
        <v>23782799.583966598</v>
      </c>
      <c r="BK86" s="21">
        <v>25494545.114510402</v>
      </c>
      <c r="BL86" s="21">
        <v>27212267.86456402</v>
      </c>
      <c r="BM86" s="21">
        <v>28936018.78652136</v>
      </c>
      <c r="BN86" s="21">
        <v>30665784.387326486</v>
      </c>
      <c r="BO86" s="21">
        <v>32401608.492066447</v>
      </c>
      <c r="BP86" s="21">
        <v>34143541.910536744</v>
      </c>
      <c r="BQ86" s="21">
        <v>35891526.709913015</v>
      </c>
      <c r="BR86" s="21">
        <v>37645458.971675158</v>
      </c>
      <c r="BS86" s="21">
        <v>39401662.489085808</v>
      </c>
      <c r="BT86" s="21">
        <v>39401662.489085808</v>
      </c>
      <c r="BU86" s="21">
        <v>41358993.922713682</v>
      </c>
      <c r="BV86" s="21">
        <v>43316978.349388264</v>
      </c>
      <c r="BW86" s="21">
        <v>45275585.661053009</v>
      </c>
      <c r="BX86" s="21">
        <v>47239770.334795415</v>
      </c>
      <c r="BY86" s="21">
        <v>49209538.297251567</v>
      </c>
      <c r="BZ86" s="21">
        <v>51184929.883278742</v>
      </c>
      <c r="CA86" s="21">
        <v>53165946.405738547</v>
      </c>
      <c r="CB86" s="21">
        <v>55152588.914817303</v>
      </c>
      <c r="CC86" s="21">
        <v>57144877.700467274</v>
      </c>
      <c r="CD86" s="21">
        <v>59142745.71043127</v>
      </c>
      <c r="CE86" s="21">
        <v>61146098.478381611</v>
      </c>
      <c r="CF86" s="21">
        <v>63151374.271077156</v>
      </c>
      <c r="CG86" s="21">
        <v>63151374.271077156</v>
      </c>
    </row>
    <row r="87" spans="1:85" s="92" customFormat="1" hidden="1" outlineLevel="2" x14ac:dyDescent="0.25">
      <c r="A87" s="102" t="s">
        <v>153</v>
      </c>
      <c r="B87" s="103" t="s">
        <v>179</v>
      </c>
      <c r="C87" s="103" t="s">
        <v>164</v>
      </c>
      <c r="D87" s="22">
        <v>362</v>
      </c>
      <c r="E87" s="103" t="s">
        <v>165</v>
      </c>
      <c r="F87" s="103" t="s">
        <v>157</v>
      </c>
      <c r="G87" s="103" t="s">
        <v>158</v>
      </c>
      <c r="H87" s="40"/>
      <c r="I87" s="40"/>
      <c r="J87" s="40"/>
      <c r="K87" s="40"/>
      <c r="L87" s="40"/>
      <c r="M87" s="40"/>
      <c r="N87" s="103"/>
      <c r="O87" s="40"/>
      <c r="P87" s="40"/>
      <c r="Q87" s="40"/>
      <c r="R87" s="105"/>
      <c r="S87" s="106"/>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104">
        <v>283378.38968483917</v>
      </c>
      <c r="AT87" s="104">
        <v>283378.38968483917</v>
      </c>
      <c r="AU87" s="104">
        <v>308939.9708862892</v>
      </c>
      <c r="AV87" s="104">
        <v>336609.05208773911</v>
      </c>
      <c r="AW87" s="104">
        <v>366385.63328918902</v>
      </c>
      <c r="AX87" s="104">
        <v>398269.71449063893</v>
      </c>
      <c r="AY87" s="104">
        <v>432261.29569208884</v>
      </c>
      <c r="AZ87" s="104">
        <v>468360.37689353875</v>
      </c>
      <c r="BA87" s="104">
        <v>506566.95809498866</v>
      </c>
      <c r="BB87" s="104">
        <v>546881.03929643857</v>
      </c>
      <c r="BC87" s="104">
        <v>589302.62049788842</v>
      </c>
      <c r="BD87" s="104">
        <v>633831.70169933827</v>
      </c>
      <c r="BE87" s="104">
        <v>680468.28290078812</v>
      </c>
      <c r="BF87" s="104">
        <v>729212.36410223809</v>
      </c>
      <c r="BG87" s="104">
        <v>729212.36410223809</v>
      </c>
      <c r="BH87" s="104">
        <v>780063.94530368794</v>
      </c>
      <c r="BI87" s="104">
        <v>833023.02650500019</v>
      </c>
      <c r="BJ87" s="104">
        <v>888089.60770617472</v>
      </c>
      <c r="BK87" s="104">
        <v>945263.68890721165</v>
      </c>
      <c r="BL87" s="104">
        <v>1004545.270108111</v>
      </c>
      <c r="BM87" s="104">
        <v>1065934.3513088725</v>
      </c>
      <c r="BN87" s="104">
        <v>1129430.9325094966</v>
      </c>
      <c r="BO87" s="104">
        <v>1195035.0137099829</v>
      </c>
      <c r="BP87" s="104">
        <v>1262746.5949103315</v>
      </c>
      <c r="BQ87" s="104">
        <v>1332565.6761105426</v>
      </c>
      <c r="BR87" s="104">
        <v>1404492.2573106161</v>
      </c>
      <c r="BS87" s="104">
        <v>1478526.3385105517</v>
      </c>
      <c r="BT87" s="104">
        <v>1478526.3385105517</v>
      </c>
      <c r="BU87" s="104">
        <v>1554667.9197120017</v>
      </c>
      <c r="BV87" s="104">
        <v>1632447.2622707144</v>
      </c>
      <c r="BW87" s="104">
        <v>1712183.0290847151</v>
      </c>
      <c r="BX87" s="104">
        <v>1794466.8662814838</v>
      </c>
      <c r="BY87" s="104">
        <v>1878565.5380707709</v>
      </c>
      <c r="BZ87" s="104">
        <v>1964486.7268676716</v>
      </c>
      <c r="CA87" s="104">
        <v>2052142.1997635476</v>
      </c>
      <c r="CB87" s="104">
        <v>2142018.6724595707</v>
      </c>
      <c r="CC87" s="104">
        <v>2234180.7812187383</v>
      </c>
      <c r="CD87" s="104">
        <v>2328350.4702648693</v>
      </c>
      <c r="CE87" s="104">
        <v>2424761.9290220914</v>
      </c>
      <c r="CF87" s="104">
        <v>2523545.8751523593</v>
      </c>
      <c r="CG87" s="104">
        <v>2523545.8751523593</v>
      </c>
    </row>
    <row r="88" spans="1:85" s="101" customFormat="1" hidden="1" outlineLevel="2" x14ac:dyDescent="0.25">
      <c r="A88" s="99" t="s">
        <v>153</v>
      </c>
      <c r="B88" s="51" t="s">
        <v>179</v>
      </c>
      <c r="C88" s="51" t="s">
        <v>166</v>
      </c>
      <c r="D88" s="20">
        <v>353</v>
      </c>
      <c r="E88" s="51" t="s">
        <v>167</v>
      </c>
      <c r="F88" s="51" t="s">
        <v>168</v>
      </c>
      <c r="G88" s="51" t="s">
        <v>158</v>
      </c>
      <c r="H88" s="48"/>
      <c r="I88" s="48"/>
      <c r="J88" s="48"/>
      <c r="K88" s="48"/>
      <c r="L88" s="48"/>
      <c r="M88" s="48"/>
      <c r="N88" s="17"/>
      <c r="O88" s="48"/>
      <c r="P88" s="48"/>
      <c r="Q88" s="48"/>
      <c r="R88" s="24"/>
      <c r="S88" s="25"/>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100">
        <v>190383.65465116236</v>
      </c>
      <c r="AT88" s="100">
        <v>190383.65465116236</v>
      </c>
      <c r="AU88" s="100">
        <v>207556.80581395302</v>
      </c>
      <c r="AV88" s="100">
        <v>226145.84844901817</v>
      </c>
      <c r="AW88" s="100">
        <v>246150.78255635774</v>
      </c>
      <c r="AX88" s="100">
        <v>267571.60813597182</v>
      </c>
      <c r="AY88" s="100">
        <v>290408.32518786029</v>
      </c>
      <c r="AZ88" s="100">
        <v>314660.93371202325</v>
      </c>
      <c r="BA88" s="100">
        <v>340329.43370846065</v>
      </c>
      <c r="BB88" s="100">
        <v>367413.82517717261</v>
      </c>
      <c r="BC88" s="100">
        <v>395914.108118159</v>
      </c>
      <c r="BD88" s="100">
        <v>425830.28253141977</v>
      </c>
      <c r="BE88" s="100">
        <v>457162.34841695498</v>
      </c>
      <c r="BF88" s="100">
        <v>489910.30577476462</v>
      </c>
      <c r="BG88" s="100">
        <v>489910.30577476462</v>
      </c>
      <c r="BH88" s="100">
        <v>524074.15461197391</v>
      </c>
      <c r="BI88" s="100">
        <v>559653.89492145751</v>
      </c>
      <c r="BJ88" s="100">
        <v>596649.52670321567</v>
      </c>
      <c r="BK88" s="100">
        <v>635061.04995724827</v>
      </c>
      <c r="BL88" s="100">
        <v>674888.46468355542</v>
      </c>
      <c r="BM88" s="100">
        <v>716131.770882137</v>
      </c>
      <c r="BN88" s="100">
        <v>758790.9685529928</v>
      </c>
      <c r="BO88" s="100">
        <v>802866.05769612337</v>
      </c>
      <c r="BP88" s="100">
        <v>848357.03831152816</v>
      </c>
      <c r="BQ88" s="100">
        <v>895263.91039920761</v>
      </c>
      <c r="BR88" s="100">
        <v>943586.67395916139</v>
      </c>
      <c r="BS88" s="100">
        <v>993325.32899138972</v>
      </c>
      <c r="BT88" s="100">
        <v>993325.32899138972</v>
      </c>
      <c r="BU88" s="100">
        <v>1044479.8755030175</v>
      </c>
      <c r="BV88" s="100">
        <v>1096734.7268024704</v>
      </c>
      <c r="BW88" s="100">
        <v>1150303.9716584475</v>
      </c>
      <c r="BX88" s="100">
        <v>1205585.0984253285</v>
      </c>
      <c r="BY88" s="100">
        <v>1262085.4939106968</v>
      </c>
      <c r="BZ88" s="100">
        <v>1319810.3194270204</v>
      </c>
      <c r="CA88" s="100">
        <v>1378700.297051182</v>
      </c>
      <c r="CB88" s="100">
        <v>1439082.419243919</v>
      </c>
      <c r="CC88" s="100">
        <v>1501000.1108847631</v>
      </c>
      <c r="CD88" s="100">
        <v>1564266.5644755044</v>
      </c>
      <c r="CE88" s="100">
        <v>1629039.1165801575</v>
      </c>
      <c r="CF88" s="100">
        <v>1695405.5878501644</v>
      </c>
      <c r="CG88" s="100">
        <v>1695405.5878501644</v>
      </c>
    </row>
    <row r="89" spans="1:85" hidden="1" outlineLevel="2" x14ac:dyDescent="0.25">
      <c r="A89" s="19" t="s">
        <v>153</v>
      </c>
      <c r="B89" s="17" t="s">
        <v>179</v>
      </c>
      <c r="C89" s="17" t="s">
        <v>169</v>
      </c>
      <c r="D89" s="20">
        <v>356</v>
      </c>
      <c r="E89" s="17" t="s">
        <v>170</v>
      </c>
      <c r="F89" s="17" t="s">
        <v>168</v>
      </c>
      <c r="G89" s="17" t="s">
        <v>158</v>
      </c>
      <c r="N89" s="17"/>
      <c r="R89" s="24"/>
      <c r="S89" s="25"/>
      <c r="AS89" s="21">
        <v>1620263.6255848219</v>
      </c>
      <c r="AT89" s="21">
        <v>1620263.6255848219</v>
      </c>
      <c r="AU89" s="21">
        <v>1764136.4637484285</v>
      </c>
      <c r="AV89" s="21">
        <v>1913310.0985526603</v>
      </c>
      <c r="AW89" s="21">
        <v>2068815.9178806485</v>
      </c>
      <c r="AX89" s="21">
        <v>2232568.8501748545</v>
      </c>
      <c r="AY89" s="21">
        <v>2402195.6963141081</v>
      </c>
      <c r="AZ89" s="21">
        <v>2577721.3212886294</v>
      </c>
      <c r="BA89" s="21">
        <v>2758860.1494840994</v>
      </c>
      <c r="BB89" s="21">
        <v>2947187.4903570996</v>
      </c>
      <c r="BC89" s="21">
        <v>3142912.5463559809</v>
      </c>
      <c r="BD89" s="21">
        <v>3345135.3590602111</v>
      </c>
      <c r="BE89" s="21">
        <v>3554613.9085669434</v>
      </c>
      <c r="BF89" s="21">
        <v>3771771.2771160197</v>
      </c>
      <c r="BG89" s="21">
        <v>3771771.2771160197</v>
      </c>
      <c r="BH89" s="21">
        <v>3997498.0108035426</v>
      </c>
      <c r="BI89" s="21">
        <v>4228523.5953011466</v>
      </c>
      <c r="BJ89" s="21">
        <v>4465879.0398873538</v>
      </c>
      <c r="BK89" s="21">
        <v>4711478.5700675938</v>
      </c>
      <c r="BL89" s="21">
        <v>4962949.8578809481</v>
      </c>
      <c r="BM89" s="21">
        <v>5220317.75919013</v>
      </c>
      <c r="BN89" s="21">
        <v>5483296.8032106794</v>
      </c>
      <c r="BO89" s="21">
        <v>5753461.7211303851</v>
      </c>
      <c r="BP89" s="21">
        <v>6031021.6386030074</v>
      </c>
      <c r="BQ89" s="21">
        <v>6315076.9275671486</v>
      </c>
      <c r="BR89" s="21">
        <v>6606385.2898786068</v>
      </c>
      <c r="BS89" s="21">
        <v>6905369.652471073</v>
      </c>
      <c r="BT89" s="21">
        <v>6905369.652471073</v>
      </c>
      <c r="BU89" s="21">
        <v>7212920.2345051747</v>
      </c>
      <c r="BV89" s="21">
        <v>7525769.6673493562</v>
      </c>
      <c r="BW89" s="21">
        <v>7844948.9602821423</v>
      </c>
      <c r="BX89" s="21">
        <v>8172372.3388089603</v>
      </c>
      <c r="BY89" s="21">
        <v>8505667.4749688935</v>
      </c>
      <c r="BZ89" s="21">
        <v>8844859.2246246543</v>
      </c>
      <c r="CA89" s="21">
        <v>9189662.1169917807</v>
      </c>
      <c r="CB89" s="21">
        <v>9541650.8832580633</v>
      </c>
      <c r="CC89" s="21">
        <v>9901034.6490772646</v>
      </c>
      <c r="CD89" s="21">
        <v>10266913.786387984</v>
      </c>
      <c r="CE89" s="21">
        <v>10640045.997046022</v>
      </c>
      <c r="CF89" s="21">
        <v>11020854.207985066</v>
      </c>
      <c r="CG89" s="21">
        <v>11020854.207985066</v>
      </c>
    </row>
    <row r="90" spans="1:85" hidden="1" outlineLevel="2" x14ac:dyDescent="0.25">
      <c r="A90" s="19" t="s">
        <v>153</v>
      </c>
      <c r="B90" s="17" t="s">
        <v>179</v>
      </c>
      <c r="C90" s="17" t="s">
        <v>171</v>
      </c>
      <c r="D90" s="20">
        <v>356</v>
      </c>
      <c r="E90" s="17" t="s">
        <v>172</v>
      </c>
      <c r="F90" s="17" t="s">
        <v>168</v>
      </c>
      <c r="G90" s="17" t="s">
        <v>158</v>
      </c>
      <c r="N90" s="17"/>
      <c r="R90" s="24"/>
      <c r="S90" s="25"/>
      <c r="AS90" s="21">
        <v>118594.01763976536</v>
      </c>
      <c r="AT90" s="21">
        <v>118594.01763976536</v>
      </c>
      <c r="AU90" s="21">
        <v>129674.42477703695</v>
      </c>
      <c r="AV90" s="21">
        <v>141108.00845236331</v>
      </c>
      <c r="AW90" s="21">
        <v>152963.48701633429</v>
      </c>
      <c r="AX90" s="21">
        <v>165368.44653643781</v>
      </c>
      <c r="AY90" s="21">
        <v>178164.76771352824</v>
      </c>
      <c r="AZ90" s="21">
        <v>191354.107228999</v>
      </c>
      <c r="BA90" s="21">
        <v>204917.43801698511</v>
      </c>
      <c r="BB90" s="21">
        <v>218959.71832771943</v>
      </c>
      <c r="BC90" s="21">
        <v>233494.88670694712</v>
      </c>
      <c r="BD90" s="21">
        <v>248462.98156381579</v>
      </c>
      <c r="BE90" s="21">
        <v>263914.50488977623</v>
      </c>
      <c r="BF90" s="21">
        <v>279877.64541397808</v>
      </c>
      <c r="BG90" s="21">
        <v>279877.64541397808</v>
      </c>
      <c r="BH90" s="21">
        <v>296411.73761205358</v>
      </c>
      <c r="BI90" s="21">
        <v>313358.52876612497</v>
      </c>
      <c r="BJ90" s="21">
        <v>330798.31863704952</v>
      </c>
      <c r="BK90" s="21">
        <v>348880.19594159751</v>
      </c>
      <c r="BL90" s="21">
        <v>367419.39282956097</v>
      </c>
      <c r="BM90" s="21">
        <v>386417.84519024112</v>
      </c>
      <c r="BN90" s="21">
        <v>405853.31924145826</v>
      </c>
      <c r="BO90" s="21">
        <v>425848.46231571306</v>
      </c>
      <c r="BP90" s="21">
        <v>446419.56208406313</v>
      </c>
      <c r="BQ90" s="21">
        <v>467496.55136118288</v>
      </c>
      <c r="BR90" s="21">
        <v>489138.44346449745</v>
      </c>
      <c r="BS90" s="21">
        <v>511378.17789546703</v>
      </c>
      <c r="BT90" s="21">
        <v>511378.17789546703</v>
      </c>
      <c r="BU90" s="21">
        <v>534285.08903261228</v>
      </c>
      <c r="BV90" s="21">
        <v>557566.65985662967</v>
      </c>
      <c r="BW90" s="21">
        <v>581295.78874252527</v>
      </c>
      <c r="BX90" s="21">
        <v>605607.82260874799</v>
      </c>
      <c r="BY90" s="21">
        <v>630335.02401885146</v>
      </c>
      <c r="BZ90" s="21">
        <v>655479.1504274375</v>
      </c>
      <c r="CA90" s="21">
        <v>681020.01738347148</v>
      </c>
      <c r="CB90" s="21">
        <v>707068.96757518325</v>
      </c>
      <c r="CC90" s="21">
        <v>733640.78740716598</v>
      </c>
      <c r="CD90" s="21">
        <v>760671.86792346532</v>
      </c>
      <c r="CE90" s="21">
        <v>788215.78306873702</v>
      </c>
      <c r="CF90" s="21">
        <v>816302.43624623283</v>
      </c>
      <c r="CG90" s="21">
        <v>816302.43624623283</v>
      </c>
    </row>
    <row r="91" spans="1:85" hidden="1" outlineLevel="2" x14ac:dyDescent="0.25">
      <c r="A91" s="19" t="s">
        <v>153</v>
      </c>
      <c r="B91" s="17" t="s">
        <v>179</v>
      </c>
      <c r="C91" s="17" t="s">
        <v>173</v>
      </c>
      <c r="D91" s="20">
        <v>355</v>
      </c>
      <c r="E91" s="17" t="s">
        <v>174</v>
      </c>
      <c r="F91" s="17" t="s">
        <v>168</v>
      </c>
      <c r="G91" s="17" t="s">
        <v>158</v>
      </c>
      <c r="N91" s="17"/>
      <c r="R91" s="24"/>
      <c r="S91" s="25"/>
      <c r="AS91" s="21">
        <v>6013558.0414922442</v>
      </c>
      <c r="AT91" s="21">
        <v>6013558.0414922442</v>
      </c>
      <c r="AU91" s="21">
        <v>6547537.604588828</v>
      </c>
      <c r="AV91" s="21">
        <v>7101190.9095143313</v>
      </c>
      <c r="AW91" s="21">
        <v>7678345.9203114994</v>
      </c>
      <c r="AX91" s="21">
        <v>8286109.8343229135</v>
      </c>
      <c r="AY91" s="21">
        <v>8915674.5968383309</v>
      </c>
      <c r="AZ91" s="21">
        <v>9567132.4934954252</v>
      </c>
      <c r="BA91" s="21">
        <v>10239423.619285638</v>
      </c>
      <c r="BB91" s="21">
        <v>10938394.686250685</v>
      </c>
      <c r="BC91" s="21">
        <v>11664822.142769534</v>
      </c>
      <c r="BD91" s="21">
        <v>12415365.821161233</v>
      </c>
      <c r="BE91" s="21">
        <v>13192838.940976324</v>
      </c>
      <c r="BF91" s="21">
        <v>13998811.758786291</v>
      </c>
      <c r="BG91" s="21">
        <v>13998811.758786291</v>
      </c>
      <c r="BH91" s="21">
        <v>14836589.508722775</v>
      </c>
      <c r="BI91" s="21">
        <v>15694033.778598648</v>
      </c>
      <c r="BJ91" s="21">
        <v>16574971.127277423</v>
      </c>
      <c r="BK91" s="21">
        <v>17486506.14317276</v>
      </c>
      <c r="BL91" s="21">
        <v>18419834.004858587</v>
      </c>
      <c r="BM91" s="21">
        <v>19375046.964096121</v>
      </c>
      <c r="BN91" s="21">
        <v>20351085.504949559</v>
      </c>
      <c r="BO91" s="21">
        <v>21353794.193233993</v>
      </c>
      <c r="BP91" s="21">
        <v>22383949.192307651</v>
      </c>
      <c r="BQ91" s="21">
        <v>23438211.560607225</v>
      </c>
      <c r="BR91" s="21">
        <v>24519393.484999135</v>
      </c>
      <c r="BS91" s="21">
        <v>25629064.64564091</v>
      </c>
      <c r="BT91" s="21">
        <v>25629064.64564091</v>
      </c>
      <c r="BU91" s="21">
        <v>26770529.063253343</v>
      </c>
      <c r="BV91" s="21">
        <v>27931660.000805169</v>
      </c>
      <c r="BW91" s="21">
        <v>29116284.01715989</v>
      </c>
      <c r="BX91" s="21">
        <v>30331505.700731177</v>
      </c>
      <c r="BY91" s="21">
        <v>31568520.230092954</v>
      </c>
      <c r="BZ91" s="21">
        <v>32827419.857006442</v>
      </c>
      <c r="CA91" s="21">
        <v>34107145.065535828</v>
      </c>
      <c r="CB91" s="21">
        <v>35413540.421496212</v>
      </c>
      <c r="CC91" s="21">
        <v>36747382.088245824</v>
      </c>
      <c r="CD91" s="21">
        <v>38105331.124221347</v>
      </c>
      <c r="CE91" s="21">
        <v>39490199.716289207</v>
      </c>
      <c r="CF91" s="21">
        <v>40903557.544606924</v>
      </c>
      <c r="CG91" s="21">
        <v>40903557.544606924</v>
      </c>
    </row>
    <row r="92" spans="1:85" hidden="1" outlineLevel="2" x14ac:dyDescent="0.25">
      <c r="A92" s="19" t="s">
        <v>153</v>
      </c>
      <c r="B92" s="17" t="s">
        <v>179</v>
      </c>
      <c r="C92" s="17" t="s">
        <v>175</v>
      </c>
      <c r="D92" s="20">
        <v>355</v>
      </c>
      <c r="E92" s="17" t="s">
        <v>176</v>
      </c>
      <c r="F92" s="17" t="s">
        <v>168</v>
      </c>
      <c r="G92" s="17" t="s">
        <v>158</v>
      </c>
      <c r="N92" s="17"/>
      <c r="R92" s="24"/>
      <c r="S92" s="25"/>
      <c r="AS92" s="21">
        <v>440158.00712249539</v>
      </c>
      <c r="AT92" s="21">
        <v>440158.00712249539</v>
      </c>
      <c r="AU92" s="21">
        <v>481282.59351151419</v>
      </c>
      <c r="AV92" s="21">
        <v>523717.98363453557</v>
      </c>
      <c r="AW92" s="21">
        <v>567719.22351201146</v>
      </c>
      <c r="AX92" s="21">
        <v>613759.84486434166</v>
      </c>
      <c r="AY92" s="21">
        <v>661252.99283168849</v>
      </c>
      <c r="AZ92" s="21">
        <v>710204.81613550591</v>
      </c>
      <c r="BA92" s="21">
        <v>760544.69641274994</v>
      </c>
      <c r="BB92" s="21">
        <v>812662.18294400815</v>
      </c>
      <c r="BC92" s="21">
        <v>866609.00820819871</v>
      </c>
      <c r="BD92" s="21">
        <v>922162.6266262217</v>
      </c>
      <c r="BE92" s="21">
        <v>979510.47476827714</v>
      </c>
      <c r="BF92" s="21">
        <v>1038757.1742256794</v>
      </c>
      <c r="BG92" s="21">
        <v>1038757.1742256794</v>
      </c>
      <c r="BH92" s="21">
        <v>1100122.943058898</v>
      </c>
      <c r="BI92" s="21">
        <v>1163020.4312286223</v>
      </c>
      <c r="BJ92" s="21">
        <v>1227747.6687992241</v>
      </c>
      <c r="BK92" s="21">
        <v>1294857.9939049876</v>
      </c>
      <c r="BL92" s="21">
        <v>1363665.6464178187</v>
      </c>
      <c r="BM92" s="21">
        <v>1434177.8113306356</v>
      </c>
      <c r="BN92" s="21">
        <v>1506311.9686525499</v>
      </c>
      <c r="BO92" s="21">
        <v>1580523.3201426954</v>
      </c>
      <c r="BP92" s="21">
        <v>1656872.3169855091</v>
      </c>
      <c r="BQ92" s="21">
        <v>1735098.9070023776</v>
      </c>
      <c r="BR92" s="21">
        <v>1815422.1162850768</v>
      </c>
      <c r="BS92" s="21">
        <v>1897964.1987685596</v>
      </c>
      <c r="BT92" s="21">
        <v>1897964.1987685596</v>
      </c>
      <c r="BU92" s="21">
        <v>1982982.4868417785</v>
      </c>
      <c r="BV92" s="21">
        <v>2069391.3126875155</v>
      </c>
      <c r="BW92" s="21">
        <v>2157461.2363568055</v>
      </c>
      <c r="BX92" s="21">
        <v>2247694.5937269581</v>
      </c>
      <c r="BY92" s="21">
        <v>2339468.8325207564</v>
      </c>
      <c r="BZ92" s="21">
        <v>2432790.4754762808</v>
      </c>
      <c r="CA92" s="21">
        <v>2527584.6086314349</v>
      </c>
      <c r="CB92" s="21">
        <v>2624264.4769098205</v>
      </c>
      <c r="CC92" s="21">
        <v>2722884.9595920919</v>
      </c>
      <c r="CD92" s="21">
        <v>2823209.9740170403</v>
      </c>
      <c r="CE92" s="21">
        <v>2925438.3582136198</v>
      </c>
      <c r="CF92" s="21">
        <v>3029681.097732733</v>
      </c>
      <c r="CG92" s="21">
        <v>3029681.097732733</v>
      </c>
    </row>
    <row r="93" spans="1:85" hidden="1" outlineLevel="1" x14ac:dyDescent="0.25">
      <c r="AS93" s="4">
        <f>+(SUM(AS33,AS37))-SUM(AS84:AS92)</f>
        <v>-8.9406967163085938E-8</v>
      </c>
      <c r="AT93" s="4">
        <f t="shared" ref="AT93:CG93" si="59">+(SUM(AT33,AT37))-SUM(AT84:AT92)</f>
        <v>-8.9406967163085938E-8</v>
      </c>
      <c r="AU93" s="4">
        <f t="shared" si="59"/>
        <v>-7.8231096267700195E-8</v>
      </c>
      <c r="AV93" s="4">
        <f t="shared" si="59"/>
        <v>-1.0058283805847168E-7</v>
      </c>
      <c r="AW93" s="4">
        <f t="shared" si="59"/>
        <v>-8.1956386566162109E-8</v>
      </c>
      <c r="AX93" s="4">
        <f t="shared" si="59"/>
        <v>-4.0978193283081055E-8</v>
      </c>
      <c r="AY93" s="4">
        <f t="shared" si="59"/>
        <v>-8.1956386566162109E-8</v>
      </c>
      <c r="AZ93" s="4">
        <f t="shared" si="59"/>
        <v>-8.1956386566162109E-8</v>
      </c>
      <c r="BA93" s="4">
        <f t="shared" si="59"/>
        <v>-8.1956386566162109E-8</v>
      </c>
      <c r="BB93" s="4">
        <f t="shared" si="59"/>
        <v>-1.2665987014770508E-7</v>
      </c>
      <c r="BC93" s="4">
        <f t="shared" si="59"/>
        <v>-5.9604644775390625E-8</v>
      </c>
      <c r="BD93" s="4">
        <f t="shared" si="59"/>
        <v>-9.6857547760009766E-8</v>
      </c>
      <c r="BE93" s="4">
        <f t="shared" si="59"/>
        <v>-1.3411045074462891E-7</v>
      </c>
      <c r="BF93" s="4">
        <f t="shared" si="59"/>
        <v>-6.7055225372314453E-8</v>
      </c>
      <c r="BG93" s="4">
        <f t="shared" si="59"/>
        <v>-6.7055225372314453E-8</v>
      </c>
      <c r="BH93" s="4">
        <f t="shared" si="59"/>
        <v>-7.4505805969238281E-8</v>
      </c>
      <c r="BI93" s="4">
        <f t="shared" si="59"/>
        <v>0</v>
      </c>
      <c r="BJ93" s="4">
        <f t="shared" si="59"/>
        <v>-1.4901161193847656E-7</v>
      </c>
      <c r="BK93" s="4">
        <f t="shared" si="59"/>
        <v>-1.6391277313232422E-7</v>
      </c>
      <c r="BL93" s="4">
        <f t="shared" si="59"/>
        <v>0</v>
      </c>
      <c r="BM93" s="4">
        <f t="shared" si="59"/>
        <v>-1.3411045074462891E-7</v>
      </c>
      <c r="BN93" s="4">
        <f t="shared" si="59"/>
        <v>0</v>
      </c>
      <c r="BO93" s="4">
        <f t="shared" si="59"/>
        <v>0</v>
      </c>
      <c r="BP93" s="4">
        <f t="shared" si="59"/>
        <v>-1.3411045074462891E-7</v>
      </c>
      <c r="BQ93" s="4">
        <f t="shared" si="59"/>
        <v>0</v>
      </c>
      <c r="BR93" s="4">
        <f t="shared" si="59"/>
        <v>0</v>
      </c>
      <c r="BS93" s="4">
        <f t="shared" si="59"/>
        <v>0</v>
      </c>
      <c r="BT93" s="4">
        <f t="shared" si="59"/>
        <v>0</v>
      </c>
      <c r="BU93" s="4">
        <f t="shared" si="59"/>
        <v>0</v>
      </c>
      <c r="BV93" s="4">
        <f t="shared" si="59"/>
        <v>0</v>
      </c>
      <c r="BW93" s="4">
        <f t="shared" si="59"/>
        <v>-3.8743019104003906E-7</v>
      </c>
      <c r="BX93" s="4">
        <f t="shared" si="59"/>
        <v>-9.8347663879394531E-7</v>
      </c>
      <c r="BY93" s="4">
        <f t="shared" si="59"/>
        <v>-1.0132789611816406E-6</v>
      </c>
      <c r="BZ93" s="4">
        <f t="shared" si="59"/>
        <v>-4.76837158203125E-7</v>
      </c>
      <c r="CA93" s="4">
        <f t="shared" si="59"/>
        <v>-8.9406967163085938E-7</v>
      </c>
      <c r="CB93" s="4">
        <f t="shared" si="59"/>
        <v>-7.152557373046875E-7</v>
      </c>
      <c r="CC93" s="4">
        <f t="shared" si="59"/>
        <v>-3.2782554626464844E-7</v>
      </c>
      <c r="CD93" s="4">
        <f t="shared" si="59"/>
        <v>-4.1723251342773438E-7</v>
      </c>
      <c r="CE93" s="4">
        <f t="shared" si="59"/>
        <v>0</v>
      </c>
      <c r="CF93" s="4">
        <f t="shared" si="59"/>
        <v>-5.9604644775390625E-7</v>
      </c>
      <c r="CG93" s="4">
        <f t="shared" si="59"/>
        <v>-5.9604644775390625E-7</v>
      </c>
    </row>
    <row r="94" spans="1:85" ht="12.6" hidden="1" outlineLevel="1" thickBot="1" x14ac:dyDescent="0.3">
      <c r="A94" s="62" t="s">
        <v>274</v>
      </c>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row>
    <row r="95" spans="1:85" ht="24.6" hidden="1" outlineLevel="2" thickBot="1" x14ac:dyDescent="0.3">
      <c r="D95" s="18" t="s">
        <v>109</v>
      </c>
      <c r="E95" s="18" t="s">
        <v>273</v>
      </c>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row>
    <row r="96" spans="1:85" hidden="1" outlineLevel="2" x14ac:dyDescent="0.25">
      <c r="D96" s="20">
        <v>353</v>
      </c>
      <c r="E96" s="17" t="s">
        <v>166</v>
      </c>
      <c r="F96" s="2" t="s">
        <v>168</v>
      </c>
      <c r="H96" s="4">
        <v>152650</v>
      </c>
      <c r="I96" s="4">
        <v>332870</v>
      </c>
      <c r="J96" s="4">
        <v>375190</v>
      </c>
      <c r="K96" s="4">
        <v>357450</v>
      </c>
      <c r="L96" s="4">
        <v>471700.00000000006</v>
      </c>
      <c r="M96" s="4">
        <v>454700</v>
      </c>
      <c r="N96" s="4">
        <v>473650</v>
      </c>
      <c r="O96" s="4">
        <v>498549.99999999994</v>
      </c>
      <c r="P96" s="4">
        <v>590220</v>
      </c>
      <c r="Q96" s="4">
        <v>304410.00000000006</v>
      </c>
      <c r="R96" s="4">
        <v>360390.00000000006</v>
      </c>
      <c r="S96" s="4">
        <v>709470.00000000012</v>
      </c>
      <c r="T96" s="4">
        <v>709470.00000000012</v>
      </c>
      <c r="U96" s="4">
        <v>709470</v>
      </c>
      <c r="V96" s="4">
        <v>709470</v>
      </c>
      <c r="W96" s="4">
        <v>709470</v>
      </c>
      <c r="X96" s="4">
        <v>709470</v>
      </c>
      <c r="Y96" s="4">
        <v>709470</v>
      </c>
      <c r="Z96" s="4">
        <v>709470</v>
      </c>
      <c r="AA96" s="4">
        <v>709470</v>
      </c>
      <c r="AB96" s="4">
        <v>709470</v>
      </c>
      <c r="AC96" s="4">
        <v>709470</v>
      </c>
      <c r="AD96" s="4">
        <v>709470</v>
      </c>
      <c r="AE96" s="4">
        <v>709470.00000000012</v>
      </c>
      <c r="AF96" s="4">
        <v>709470</v>
      </c>
      <c r="AG96" s="4">
        <v>709470</v>
      </c>
      <c r="AH96" s="4">
        <v>709470</v>
      </c>
      <c r="AI96" s="4">
        <v>709470</v>
      </c>
      <c r="AJ96" s="4">
        <v>709469.99999999988</v>
      </c>
      <c r="AK96" s="4">
        <v>709470</v>
      </c>
      <c r="AL96" s="4">
        <v>709470</v>
      </c>
      <c r="AM96" s="4">
        <v>709469.99999999988</v>
      </c>
      <c r="AN96" s="4">
        <v>709470</v>
      </c>
      <c r="AO96" s="4">
        <v>709470</v>
      </c>
      <c r="AP96" s="4">
        <v>709470</v>
      </c>
      <c r="AQ96" s="4">
        <v>709470</v>
      </c>
      <c r="AR96" s="4">
        <v>709469.99999999988</v>
      </c>
      <c r="AS96" s="4">
        <v>709469.99999999988</v>
      </c>
      <c r="AT96" s="4">
        <v>709469.99999999988</v>
      </c>
      <c r="AU96" s="4">
        <v>709469.99999999988</v>
      </c>
      <c r="AV96" s="4">
        <v>709469.99999999988</v>
      </c>
      <c r="AW96" s="4">
        <v>709469.99999999988</v>
      </c>
      <c r="AX96" s="4">
        <v>709469.99999999988</v>
      </c>
      <c r="AY96" s="4">
        <v>709469.99999999988</v>
      </c>
      <c r="AZ96" s="4">
        <v>709469.99999999988</v>
      </c>
      <c r="BA96" s="4">
        <v>709469.99999999988</v>
      </c>
      <c r="BB96" s="4">
        <v>709469.99999999988</v>
      </c>
      <c r="BC96" s="4">
        <v>709469.99999999988</v>
      </c>
      <c r="BD96" s="4">
        <v>709469.99999999988</v>
      </c>
      <c r="BE96" s="4">
        <v>709469.99999999988</v>
      </c>
      <c r="BF96" s="4">
        <v>709469.99999999977</v>
      </c>
      <c r="BG96" s="4">
        <v>709469.99999999977</v>
      </c>
      <c r="BH96" s="4">
        <v>709469.99999999965</v>
      </c>
      <c r="BI96" s="4">
        <v>709469.99999999965</v>
      </c>
      <c r="BJ96" s="4">
        <v>709469.99999999965</v>
      </c>
      <c r="BK96" s="4">
        <v>709469.99999999965</v>
      </c>
      <c r="BL96" s="4">
        <v>709469.99999999965</v>
      </c>
      <c r="BM96" s="4">
        <v>709469.99999999965</v>
      </c>
      <c r="BN96" s="4">
        <v>709469.99999999965</v>
      </c>
      <c r="BO96" s="4">
        <v>709469.99999999965</v>
      </c>
      <c r="BP96" s="4">
        <v>709469.99999999965</v>
      </c>
      <c r="BQ96" s="4">
        <v>709469.99999999965</v>
      </c>
      <c r="BR96" s="4">
        <v>709469.99999999965</v>
      </c>
      <c r="BS96" s="4">
        <v>709469.99999999977</v>
      </c>
      <c r="BT96" s="4">
        <v>709469.99999999977</v>
      </c>
      <c r="BU96" s="4">
        <v>709469.99999999988</v>
      </c>
      <c r="BV96" s="4">
        <v>709470</v>
      </c>
      <c r="BW96" s="4">
        <v>709470</v>
      </c>
      <c r="BX96" s="4">
        <v>709470</v>
      </c>
      <c r="BY96" s="4">
        <v>709470</v>
      </c>
      <c r="BZ96" s="4">
        <v>709470</v>
      </c>
      <c r="CA96" s="4">
        <v>709470.00000000012</v>
      </c>
      <c r="CB96" s="4">
        <v>709470</v>
      </c>
      <c r="CC96" s="4">
        <v>709470</v>
      </c>
      <c r="CD96" s="4">
        <v>709469.99999999988</v>
      </c>
      <c r="CE96" s="4">
        <v>709469.99999999977</v>
      </c>
      <c r="CF96" s="4">
        <v>709469.99999999977</v>
      </c>
      <c r="CG96" s="4">
        <v>709469.99999999977</v>
      </c>
    </row>
    <row r="97" spans="1:85" hidden="1" outlineLevel="2" x14ac:dyDescent="0.25">
      <c r="D97" s="20">
        <v>354</v>
      </c>
      <c r="E97" s="17" t="s">
        <v>275</v>
      </c>
      <c r="F97" s="2" t="s">
        <v>168</v>
      </c>
      <c r="H97" s="4">
        <v>2662680</v>
      </c>
      <c r="I97" s="4">
        <v>3272620</v>
      </c>
      <c r="J97" s="4">
        <v>4139700</v>
      </c>
      <c r="K97" s="4">
        <v>4196220</v>
      </c>
      <c r="L97" s="4">
        <v>2278280</v>
      </c>
      <c r="M97" s="4">
        <v>2703960</v>
      </c>
      <c r="N97" s="4">
        <v>2826200.0000000005</v>
      </c>
      <c r="O97" s="4">
        <v>2436690</v>
      </c>
      <c r="P97" s="4">
        <v>2439910.0000000005</v>
      </c>
      <c r="Q97" s="4">
        <v>2446509.9999999995</v>
      </c>
      <c r="R97" s="4">
        <v>2360330</v>
      </c>
      <c r="S97" s="4">
        <v>1695090.0000000002</v>
      </c>
      <c r="T97" s="4">
        <v>1695090.0000000002</v>
      </c>
      <c r="U97" s="4">
        <v>1695090.0000000002</v>
      </c>
      <c r="V97" s="4">
        <v>1695090.0000000002</v>
      </c>
      <c r="W97" s="4">
        <v>1695090.0000000002</v>
      </c>
      <c r="X97" s="4">
        <v>1695090.0000000002</v>
      </c>
      <c r="Y97" s="4">
        <v>1695090.0000000002</v>
      </c>
      <c r="Z97" s="4">
        <v>1695090.0000000002</v>
      </c>
      <c r="AA97" s="4">
        <v>1695090.0000000002</v>
      </c>
      <c r="AB97" s="4">
        <v>1695090.0000000002</v>
      </c>
      <c r="AC97" s="4">
        <v>1695090.0000000002</v>
      </c>
      <c r="AD97" s="4">
        <v>1695090.0000000002</v>
      </c>
      <c r="AE97" s="4">
        <v>1695090.0000000002</v>
      </c>
      <c r="AF97" s="4">
        <v>1695090.0000000002</v>
      </c>
      <c r="AG97" s="4">
        <v>1695090.0000000002</v>
      </c>
      <c r="AH97" s="4">
        <v>1695090.0000000002</v>
      </c>
      <c r="AI97" s="4">
        <v>1695090.0000000002</v>
      </c>
      <c r="AJ97" s="4">
        <v>1695090.0000000002</v>
      </c>
      <c r="AK97" s="4">
        <v>1695090.0000000002</v>
      </c>
      <c r="AL97" s="4">
        <v>1695090.0000000002</v>
      </c>
      <c r="AM97" s="4">
        <v>1695090.0000000002</v>
      </c>
      <c r="AN97" s="4">
        <v>1695090.0000000002</v>
      </c>
      <c r="AO97" s="4">
        <v>1695090.0000000002</v>
      </c>
      <c r="AP97" s="4">
        <v>1695090.0000000002</v>
      </c>
      <c r="AQ97" s="4">
        <v>1695090.0000000002</v>
      </c>
      <c r="AR97" s="4">
        <v>1695090.0000000002</v>
      </c>
      <c r="AS97" s="4">
        <v>1695090.0000000002</v>
      </c>
      <c r="AT97" s="4">
        <v>1695090.0000000002</v>
      </c>
      <c r="AU97" s="4">
        <v>1695090.0000000002</v>
      </c>
      <c r="AV97" s="4">
        <v>1695090.0000000002</v>
      </c>
      <c r="AW97" s="4">
        <v>1695090.0000000002</v>
      </c>
      <c r="AX97" s="4">
        <v>1695090.0000000002</v>
      </c>
      <c r="AY97" s="4">
        <v>1695090.0000000002</v>
      </c>
      <c r="AZ97" s="4">
        <v>1695090.0000000002</v>
      </c>
      <c r="BA97" s="4">
        <v>1695090.0000000002</v>
      </c>
      <c r="BB97" s="4">
        <v>1695090.0000000002</v>
      </c>
      <c r="BC97" s="4">
        <v>1695090.0000000002</v>
      </c>
      <c r="BD97" s="4">
        <v>1695090.0000000002</v>
      </c>
      <c r="BE97" s="4">
        <v>1695090.0000000002</v>
      </c>
      <c r="BF97" s="4">
        <v>1695090.0000000002</v>
      </c>
      <c r="BG97" s="4">
        <v>1695090.0000000002</v>
      </c>
      <c r="BH97" s="4">
        <v>1695090.0000000002</v>
      </c>
      <c r="BI97" s="4">
        <v>1695090.0000000002</v>
      </c>
      <c r="BJ97" s="4">
        <v>1695090.0000000002</v>
      </c>
      <c r="BK97" s="4">
        <v>1695090.0000000002</v>
      </c>
      <c r="BL97" s="4">
        <v>1695090.0000000002</v>
      </c>
      <c r="BM97" s="4">
        <v>1695090.0000000002</v>
      </c>
      <c r="BN97" s="4">
        <v>1695090.0000000002</v>
      </c>
      <c r="BO97" s="4">
        <v>1695090.0000000002</v>
      </c>
      <c r="BP97" s="4">
        <v>1695090.0000000002</v>
      </c>
      <c r="BQ97" s="4">
        <v>1695090.0000000002</v>
      </c>
      <c r="BR97" s="4">
        <v>1695090.0000000002</v>
      </c>
      <c r="BS97" s="4">
        <v>1695090.0000000002</v>
      </c>
      <c r="BT97" s="4">
        <v>1695090.0000000002</v>
      </c>
      <c r="BU97" s="4">
        <v>1695090.0000000002</v>
      </c>
      <c r="BV97" s="4">
        <v>1695090.0000000002</v>
      </c>
      <c r="BW97" s="4">
        <v>1695090.0000000002</v>
      </c>
      <c r="BX97" s="4">
        <v>1695090.0000000002</v>
      </c>
      <c r="BY97" s="4">
        <v>1695090.0000000002</v>
      </c>
      <c r="BZ97" s="4">
        <v>1695090.0000000002</v>
      </c>
      <c r="CA97" s="4">
        <v>1695090.0000000002</v>
      </c>
      <c r="CB97" s="4">
        <v>1695090.0000000002</v>
      </c>
      <c r="CC97" s="4">
        <v>1695090.0000000002</v>
      </c>
      <c r="CD97" s="4">
        <v>1695090.0000000002</v>
      </c>
      <c r="CE97" s="4">
        <v>1695090.0000000002</v>
      </c>
      <c r="CF97" s="4">
        <v>1695090.0000000002</v>
      </c>
      <c r="CG97" s="4">
        <v>1695090.0000000002</v>
      </c>
    </row>
    <row r="98" spans="1:85" hidden="1" outlineLevel="2" x14ac:dyDescent="0.25">
      <c r="D98" s="20">
        <v>355</v>
      </c>
      <c r="E98" s="17" t="s">
        <v>173</v>
      </c>
      <c r="F98" s="2" t="s">
        <v>168</v>
      </c>
      <c r="H98" s="4">
        <v>8275070.0000000037</v>
      </c>
      <c r="I98" s="4">
        <v>12381890</v>
      </c>
      <c r="J98" s="4">
        <v>11924250.000000006</v>
      </c>
      <c r="K98" s="4">
        <v>13925710.000000002</v>
      </c>
      <c r="L98" s="4">
        <v>20070390.000000004</v>
      </c>
      <c r="M98" s="4">
        <v>24501729.999999996</v>
      </c>
      <c r="N98" s="4">
        <v>23440720</v>
      </c>
      <c r="O98" s="4">
        <v>23715120</v>
      </c>
      <c r="P98" s="4">
        <v>22166670.000000004</v>
      </c>
      <c r="Q98" s="4">
        <v>21367630.000000004</v>
      </c>
      <c r="R98" s="4">
        <v>19961750.000000004</v>
      </c>
      <c r="S98" s="4">
        <v>14590730</v>
      </c>
      <c r="T98" s="4">
        <v>14590730</v>
      </c>
      <c r="U98" s="4">
        <v>14590730</v>
      </c>
      <c r="V98" s="4">
        <v>14590730</v>
      </c>
      <c r="W98" s="4">
        <v>14590730</v>
      </c>
      <c r="X98" s="4">
        <v>14590730</v>
      </c>
      <c r="Y98" s="4">
        <v>14590730</v>
      </c>
      <c r="Z98" s="4">
        <v>14590730</v>
      </c>
      <c r="AA98" s="4">
        <v>14590730</v>
      </c>
      <c r="AB98" s="4">
        <v>14590730</v>
      </c>
      <c r="AC98" s="4">
        <v>14590730</v>
      </c>
      <c r="AD98" s="4">
        <v>14590730</v>
      </c>
      <c r="AE98" s="4">
        <v>14590730</v>
      </c>
      <c r="AF98" s="4">
        <v>14590730</v>
      </c>
      <c r="AG98" s="4">
        <v>14590730</v>
      </c>
      <c r="AH98" s="4">
        <v>14590730</v>
      </c>
      <c r="AI98" s="4">
        <v>14590730</v>
      </c>
      <c r="AJ98" s="4">
        <v>14590730</v>
      </c>
      <c r="AK98" s="4">
        <v>14590730</v>
      </c>
      <c r="AL98" s="4">
        <v>14590730</v>
      </c>
      <c r="AM98" s="4">
        <v>14590730</v>
      </c>
      <c r="AN98" s="4">
        <v>14590730</v>
      </c>
      <c r="AO98" s="4">
        <v>14590730</v>
      </c>
      <c r="AP98" s="4">
        <v>14590730</v>
      </c>
      <c r="AQ98" s="4">
        <v>14590730</v>
      </c>
      <c r="AR98" s="4">
        <v>14590730</v>
      </c>
      <c r="AS98" s="4">
        <v>14590730</v>
      </c>
      <c r="AT98" s="4">
        <v>14590730</v>
      </c>
      <c r="AU98" s="4">
        <v>14590730</v>
      </c>
      <c r="AV98" s="4">
        <v>14590730</v>
      </c>
      <c r="AW98" s="4">
        <v>14590730</v>
      </c>
      <c r="AX98" s="4">
        <v>14590730</v>
      </c>
      <c r="AY98" s="4">
        <v>14590730</v>
      </c>
      <c r="AZ98" s="4">
        <v>14590730</v>
      </c>
      <c r="BA98" s="4">
        <v>14590730</v>
      </c>
      <c r="BB98" s="4">
        <v>14590730</v>
      </c>
      <c r="BC98" s="4">
        <v>14590730</v>
      </c>
      <c r="BD98" s="4">
        <v>14590730</v>
      </c>
      <c r="BE98" s="4">
        <v>14590730</v>
      </c>
      <c r="BF98" s="4">
        <v>14590730</v>
      </c>
      <c r="BG98" s="4">
        <v>14590730</v>
      </c>
      <c r="BH98" s="4">
        <v>14590730</v>
      </c>
      <c r="BI98" s="4">
        <v>14590730</v>
      </c>
      <c r="BJ98" s="4">
        <v>14590730</v>
      </c>
      <c r="BK98" s="4">
        <v>14590730</v>
      </c>
      <c r="BL98" s="4">
        <v>14590730</v>
      </c>
      <c r="BM98" s="4">
        <v>14590730</v>
      </c>
      <c r="BN98" s="4">
        <v>14590730</v>
      </c>
      <c r="BO98" s="4">
        <v>14590730</v>
      </c>
      <c r="BP98" s="4">
        <v>14590730</v>
      </c>
      <c r="BQ98" s="4">
        <v>14590730</v>
      </c>
      <c r="BR98" s="4">
        <v>14590730</v>
      </c>
      <c r="BS98" s="4">
        <v>14590730</v>
      </c>
      <c r="BT98" s="4">
        <v>14590730</v>
      </c>
      <c r="BU98" s="4">
        <v>14590730</v>
      </c>
      <c r="BV98" s="4">
        <v>14590730</v>
      </c>
      <c r="BW98" s="4">
        <v>14590730</v>
      </c>
      <c r="BX98" s="4">
        <v>14590730</v>
      </c>
      <c r="BY98" s="4">
        <v>14590730</v>
      </c>
      <c r="BZ98" s="4">
        <v>14590730</v>
      </c>
      <c r="CA98" s="4">
        <v>14590730</v>
      </c>
      <c r="CB98" s="4">
        <v>14590730</v>
      </c>
      <c r="CC98" s="4">
        <v>14590730</v>
      </c>
      <c r="CD98" s="4">
        <v>14590730</v>
      </c>
      <c r="CE98" s="4">
        <v>14590730</v>
      </c>
      <c r="CF98" s="4">
        <v>14590730</v>
      </c>
      <c r="CG98" s="4">
        <v>14590730</v>
      </c>
    </row>
    <row r="99" spans="1:85" hidden="1" outlineLevel="2" x14ac:dyDescent="0.25">
      <c r="D99" s="20">
        <v>362</v>
      </c>
      <c r="E99" s="17" t="s">
        <v>164</v>
      </c>
      <c r="H99" s="4">
        <v>102539.99999999999</v>
      </c>
      <c r="I99" s="4">
        <v>134400</v>
      </c>
      <c r="J99" s="4">
        <v>198940</v>
      </c>
      <c r="K99" s="4">
        <v>606480</v>
      </c>
      <c r="L99" s="4">
        <v>281020</v>
      </c>
      <c r="M99" s="4">
        <v>311619.99999999994</v>
      </c>
      <c r="N99" s="4">
        <v>350419.99999999988</v>
      </c>
      <c r="O99" s="4">
        <v>387699.99999999994</v>
      </c>
      <c r="P99" s="4">
        <v>422189.99999999994</v>
      </c>
      <c r="Q99" s="4">
        <v>744990</v>
      </c>
      <c r="R99" s="4">
        <v>1190139.9999999998</v>
      </c>
      <c r="S99" s="4">
        <v>909980</v>
      </c>
      <c r="T99" s="4">
        <v>909980</v>
      </c>
      <c r="U99" s="4">
        <v>909980.00000000012</v>
      </c>
      <c r="V99" s="4">
        <v>909980.00000000023</v>
      </c>
      <c r="W99" s="4">
        <v>909980.00000000023</v>
      </c>
      <c r="X99" s="4">
        <v>909980.00000000035</v>
      </c>
      <c r="Y99" s="4">
        <v>909980.00000000035</v>
      </c>
      <c r="Z99" s="4">
        <v>909980.00000000035</v>
      </c>
      <c r="AA99" s="4">
        <v>909980.00000000047</v>
      </c>
      <c r="AB99" s="4">
        <v>909980.00000000058</v>
      </c>
      <c r="AC99" s="4">
        <v>909980.00000000058</v>
      </c>
      <c r="AD99" s="4">
        <v>909980.00000000047</v>
      </c>
      <c r="AE99" s="4">
        <v>909980.00000000047</v>
      </c>
      <c r="AF99" s="4">
        <v>909980.00000000047</v>
      </c>
      <c r="AG99" s="4">
        <v>909980.00000000047</v>
      </c>
      <c r="AH99" s="4">
        <v>909980.00000000035</v>
      </c>
      <c r="AI99" s="4">
        <v>909980.00000000023</v>
      </c>
      <c r="AJ99" s="4">
        <v>909980.00000000012</v>
      </c>
      <c r="AK99" s="4">
        <v>909980</v>
      </c>
      <c r="AL99" s="4">
        <v>909980</v>
      </c>
      <c r="AM99" s="4">
        <v>909980</v>
      </c>
      <c r="AN99" s="4">
        <v>909980.00000000012</v>
      </c>
      <c r="AO99" s="4">
        <v>909980.00000000012</v>
      </c>
      <c r="AP99" s="4">
        <v>909980</v>
      </c>
      <c r="AQ99" s="4">
        <v>909980.00000000012</v>
      </c>
      <c r="AR99" s="4">
        <v>909980</v>
      </c>
      <c r="AS99" s="4">
        <v>909980</v>
      </c>
      <c r="AT99" s="4">
        <v>909980</v>
      </c>
      <c r="AU99" s="4">
        <v>909980</v>
      </c>
      <c r="AV99" s="4">
        <v>909980</v>
      </c>
      <c r="AW99" s="4">
        <v>909980</v>
      </c>
      <c r="AX99" s="4">
        <v>909980</v>
      </c>
      <c r="AY99" s="4">
        <v>909980</v>
      </c>
      <c r="AZ99" s="4">
        <v>909980</v>
      </c>
      <c r="BA99" s="4">
        <v>909980</v>
      </c>
      <c r="BB99" s="4">
        <v>909980</v>
      </c>
      <c r="BC99" s="4">
        <v>909980</v>
      </c>
      <c r="BD99" s="4">
        <v>909980</v>
      </c>
      <c r="BE99" s="4">
        <v>909980</v>
      </c>
      <c r="BF99" s="4">
        <v>909980</v>
      </c>
      <c r="BG99" s="4">
        <v>909980</v>
      </c>
      <c r="BH99" s="4">
        <v>909980</v>
      </c>
      <c r="BI99" s="4">
        <v>909980</v>
      </c>
      <c r="BJ99" s="4">
        <v>909980</v>
      </c>
      <c r="BK99" s="4">
        <v>909980</v>
      </c>
      <c r="BL99" s="4">
        <v>909980</v>
      </c>
      <c r="BM99" s="4">
        <v>909980</v>
      </c>
      <c r="BN99" s="4">
        <v>909980</v>
      </c>
      <c r="BO99" s="4">
        <v>909980</v>
      </c>
      <c r="BP99" s="4">
        <v>909980</v>
      </c>
      <c r="BQ99" s="4">
        <v>909980</v>
      </c>
      <c r="BR99" s="4">
        <v>909980</v>
      </c>
      <c r="BS99" s="4">
        <v>909980</v>
      </c>
      <c r="BT99" s="4">
        <v>909980</v>
      </c>
      <c r="BU99" s="4">
        <v>909980</v>
      </c>
      <c r="BV99" s="4">
        <v>909980.00000000023</v>
      </c>
      <c r="BW99" s="4">
        <v>909980.00000000047</v>
      </c>
      <c r="BX99" s="4">
        <v>909980.00000000023</v>
      </c>
      <c r="BY99" s="4">
        <v>909980</v>
      </c>
      <c r="BZ99" s="4">
        <v>909980.00000000023</v>
      </c>
      <c r="CA99" s="4">
        <v>909980</v>
      </c>
      <c r="CB99" s="4">
        <v>909980</v>
      </c>
      <c r="CC99" s="4">
        <v>909980</v>
      </c>
      <c r="CD99" s="4">
        <v>909979.99999999977</v>
      </c>
      <c r="CE99" s="4">
        <v>909980</v>
      </c>
      <c r="CF99" s="4">
        <v>909980</v>
      </c>
      <c r="CG99" s="4">
        <v>909980</v>
      </c>
    </row>
    <row r="100" spans="1:85" hidden="1" outlineLevel="2" x14ac:dyDescent="0.25">
      <c r="D100" s="20">
        <v>364</v>
      </c>
      <c r="E100" s="17" t="s">
        <v>162</v>
      </c>
      <c r="H100" s="4">
        <v>25795570</v>
      </c>
      <c r="I100" s="4">
        <v>19801480</v>
      </c>
      <c r="J100" s="4">
        <v>23444079.999999996</v>
      </c>
      <c r="K100" s="4">
        <v>29719010.000000004</v>
      </c>
      <c r="L100" s="4">
        <v>35293570.000000007</v>
      </c>
      <c r="M100" s="4">
        <v>41546250</v>
      </c>
      <c r="N100" s="4">
        <v>45856930</v>
      </c>
      <c r="O100" s="4">
        <v>54244210</v>
      </c>
      <c r="P100" s="4">
        <v>63019579.999999993</v>
      </c>
      <c r="Q100" s="4">
        <v>65586940</v>
      </c>
      <c r="R100" s="4">
        <v>71073370</v>
      </c>
      <c r="S100" s="4">
        <v>83592519.999999985</v>
      </c>
      <c r="T100" s="4">
        <v>83592519.999999985</v>
      </c>
      <c r="U100" s="4">
        <v>60731808.240725249</v>
      </c>
      <c r="V100" s="4">
        <v>61328041.675736107</v>
      </c>
      <c r="W100" s="4">
        <v>69080128.926488385</v>
      </c>
      <c r="X100" s="4">
        <v>78671324.52744785</v>
      </c>
      <c r="Y100" s="4">
        <v>88377851.736088201</v>
      </c>
      <c r="Z100" s="4">
        <v>98260069.665080532</v>
      </c>
      <c r="AA100" s="4">
        <v>108201992.1528106</v>
      </c>
      <c r="AB100" s="4">
        <v>118329924.40070772</v>
      </c>
      <c r="AC100" s="4">
        <v>128153049.8708874</v>
      </c>
      <c r="AD100" s="4">
        <v>137858294.31699347</v>
      </c>
      <c r="AE100" s="4">
        <v>147465977.25363255</v>
      </c>
      <c r="AF100" s="4">
        <v>92309749.277071282</v>
      </c>
      <c r="AG100" s="4">
        <v>92309749.277071282</v>
      </c>
      <c r="AH100" s="4">
        <v>104532015.76170734</v>
      </c>
      <c r="AI100" s="4">
        <v>116732188.28038082</v>
      </c>
      <c r="AJ100" s="4">
        <v>128845717.78936806</v>
      </c>
      <c r="AK100" s="4">
        <v>140915587.80775645</v>
      </c>
      <c r="AL100" s="4">
        <v>153035025.20641369</v>
      </c>
      <c r="AM100" s="4">
        <v>165022281.03382233</v>
      </c>
      <c r="AN100" s="4">
        <v>177027624.1974338</v>
      </c>
      <c r="AO100" s="4">
        <v>189140292.69660568</v>
      </c>
      <c r="AP100" s="4">
        <v>201221064.50525367</v>
      </c>
      <c r="AQ100" s="4">
        <v>213334536.25650018</v>
      </c>
      <c r="AR100" s="4">
        <v>225560576.77935821</v>
      </c>
      <c r="AS100" s="4">
        <v>123121353.02900165</v>
      </c>
      <c r="AT100" s="4">
        <v>123121353.02900165</v>
      </c>
      <c r="AU100" s="4">
        <v>136533667.05726984</v>
      </c>
      <c r="AV100" s="4">
        <v>150264713.60845855</v>
      </c>
      <c r="AW100" s="4">
        <v>164641889.67345223</v>
      </c>
      <c r="AX100" s="4">
        <v>178768987.74478576</v>
      </c>
      <c r="AY100" s="4">
        <v>192746330.71827722</v>
      </c>
      <c r="AZ100" s="4">
        <v>206652677.95856866</v>
      </c>
      <c r="BA100" s="4">
        <v>220583979.11999968</v>
      </c>
      <c r="BB100" s="4">
        <v>234117945.9516502</v>
      </c>
      <c r="BC100" s="4">
        <v>217976449.49457318</v>
      </c>
      <c r="BD100" s="4">
        <v>231648515.53228676</v>
      </c>
      <c r="BE100" s="4">
        <v>244874014.01226526</v>
      </c>
      <c r="BF100" s="4">
        <v>71473454.145523727</v>
      </c>
      <c r="BG100" s="4">
        <v>71473454.145523727</v>
      </c>
      <c r="BH100" s="4">
        <v>84713272.834434703</v>
      </c>
      <c r="BI100" s="4">
        <v>97952914.273393542</v>
      </c>
      <c r="BJ100" s="4">
        <v>111232084.81530446</v>
      </c>
      <c r="BK100" s="4">
        <v>124512443.11557107</v>
      </c>
      <c r="BL100" s="4">
        <v>137793635.7554248</v>
      </c>
      <c r="BM100" s="4">
        <v>151063853.60959801</v>
      </c>
      <c r="BN100" s="4">
        <v>164334093.68545014</v>
      </c>
      <c r="BO100" s="4">
        <v>177604837.83041614</v>
      </c>
      <c r="BP100" s="4">
        <v>190874826.27376845</v>
      </c>
      <c r="BQ100" s="4">
        <v>204144004.61692035</v>
      </c>
      <c r="BR100" s="4">
        <v>217391955.29842401</v>
      </c>
      <c r="BS100" s="4">
        <v>173901378.71399471</v>
      </c>
      <c r="BT100" s="4">
        <v>173901378.71399471</v>
      </c>
      <c r="BU100" s="4">
        <v>186303846.46697363</v>
      </c>
      <c r="BV100" s="4">
        <v>198706145.37985</v>
      </c>
      <c r="BW100" s="4">
        <v>211146916.61441788</v>
      </c>
      <c r="BX100" s="4">
        <v>223588905.23965877</v>
      </c>
      <c r="BY100" s="4">
        <v>236031738.14429995</v>
      </c>
      <c r="BZ100" s="4">
        <v>248463251.79631051</v>
      </c>
      <c r="CA100" s="4">
        <v>260894787.85789245</v>
      </c>
      <c r="CB100" s="4">
        <v>273326839.64292973</v>
      </c>
      <c r="CC100" s="4">
        <v>285758139.19306427</v>
      </c>
      <c r="CD100" s="4">
        <v>298188647.40973836</v>
      </c>
      <c r="CE100" s="4">
        <v>310598919.48932618</v>
      </c>
      <c r="CF100" s="4">
        <v>323009060.28911829</v>
      </c>
      <c r="CG100" s="4">
        <v>323009060.28911829</v>
      </c>
    </row>
    <row r="101" spans="1:85" hidden="1" outlineLevel="2" x14ac:dyDescent="0.25">
      <c r="D101" s="20">
        <v>365</v>
      </c>
      <c r="E101" s="17" t="s">
        <v>160</v>
      </c>
      <c r="H101" s="4">
        <v>0</v>
      </c>
      <c r="I101" s="4">
        <v>0</v>
      </c>
      <c r="J101" s="4">
        <v>0</v>
      </c>
      <c r="K101" s="4">
        <v>0</v>
      </c>
      <c r="L101" s="4">
        <v>0</v>
      </c>
      <c r="M101" s="4">
        <v>0</v>
      </c>
      <c r="N101" s="4">
        <v>0</v>
      </c>
      <c r="O101" s="4">
        <v>0</v>
      </c>
      <c r="P101" s="4">
        <v>0</v>
      </c>
      <c r="Q101" s="4">
        <v>0</v>
      </c>
      <c r="R101" s="4">
        <v>0</v>
      </c>
      <c r="S101" s="4">
        <v>0</v>
      </c>
      <c r="T101" s="4">
        <v>0</v>
      </c>
      <c r="U101" s="4">
        <v>10084984.100209495</v>
      </c>
      <c r="V101" s="4">
        <v>20551040.499563441</v>
      </c>
      <c r="W101" s="4">
        <v>31414786.669346016</v>
      </c>
      <c r="X101" s="4">
        <v>42986831.369812176</v>
      </c>
      <c r="Y101" s="4">
        <v>54564091.643438049</v>
      </c>
      <c r="Z101" s="4">
        <v>66350903.402724579</v>
      </c>
      <c r="AA101" s="4">
        <v>78208926.543916374</v>
      </c>
      <c r="AB101" s="4">
        <v>90288808.992829651</v>
      </c>
      <c r="AC101" s="4">
        <v>102005139.43978092</v>
      </c>
      <c r="AD101" s="4">
        <v>113580869.72483221</v>
      </c>
      <c r="AE101" s="4">
        <v>125040235.53023908</v>
      </c>
      <c r="AF101" s="4">
        <v>77408649.402627409</v>
      </c>
      <c r="AG101" s="4">
        <v>77408649.402627409</v>
      </c>
      <c r="AH101" s="4">
        <v>91986505.847545028</v>
      </c>
      <c r="AI101" s="4">
        <v>106538010.16992415</v>
      </c>
      <c r="AJ101" s="4">
        <v>120986172.82823884</v>
      </c>
      <c r="AK101" s="4">
        <v>135382261.52897707</v>
      </c>
      <c r="AL101" s="4">
        <v>149837470.70093226</v>
      </c>
      <c r="AM101" s="4">
        <v>164135023.02808312</v>
      </c>
      <c r="AN101" s="4">
        <v>178454148.65270433</v>
      </c>
      <c r="AO101" s="4">
        <v>192901284.35930744</v>
      </c>
      <c r="AP101" s="4">
        <v>207310375.94568864</v>
      </c>
      <c r="AQ101" s="4">
        <v>221758469.71464843</v>
      </c>
      <c r="AR101" s="4">
        <v>236340827.5658713</v>
      </c>
      <c r="AS101" s="4">
        <v>115101800.92446467</v>
      </c>
      <c r="AT101" s="4">
        <v>115101800.92446467</v>
      </c>
      <c r="AU101" s="4">
        <v>131099062.04980746</v>
      </c>
      <c r="AV101" s="4">
        <v>147476484.82268944</v>
      </c>
      <c r="AW101" s="4">
        <v>164624565.25623637</v>
      </c>
      <c r="AX101" s="4">
        <v>181474370.3170287</v>
      </c>
      <c r="AY101" s="4">
        <v>198145558.07136807</v>
      </c>
      <c r="AZ101" s="4">
        <v>214732067.12817669</v>
      </c>
      <c r="BA101" s="4">
        <v>231348339.46011677</v>
      </c>
      <c r="BB101" s="4">
        <v>247490699.45939252</v>
      </c>
      <c r="BC101" s="4">
        <v>228238262.24136844</v>
      </c>
      <c r="BD101" s="4">
        <v>244545337.22240928</v>
      </c>
      <c r="BE101" s="4">
        <v>260319777.95285487</v>
      </c>
      <c r="BF101" s="4">
        <v>53499834.010111094</v>
      </c>
      <c r="BG101" s="4">
        <v>53499834.010111094</v>
      </c>
      <c r="BH101" s="4">
        <v>69291354.874617025</v>
      </c>
      <c r="BI101" s="4">
        <v>85082664.327895731</v>
      </c>
      <c r="BJ101" s="4">
        <v>100921121.30401371</v>
      </c>
      <c r="BK101" s="4">
        <v>116760994.95443033</v>
      </c>
      <c r="BL101" s="4">
        <v>132601863.74619347</v>
      </c>
      <c r="BM101" s="4">
        <v>148429642.58852994</v>
      </c>
      <c r="BN101" s="4">
        <v>164257447.93531588</v>
      </c>
      <c r="BO101" s="4">
        <v>180085854.50014836</v>
      </c>
      <c r="BP101" s="4">
        <v>195913359.71745637</v>
      </c>
      <c r="BQ101" s="4">
        <v>211739898.70444676</v>
      </c>
      <c r="BR101" s="4">
        <v>227541118.83551472</v>
      </c>
      <c r="BS101" s="4">
        <v>182065802.5284068</v>
      </c>
      <c r="BT101" s="4">
        <v>182065802.5284068</v>
      </c>
      <c r="BU101" s="4">
        <v>196858590.32213745</v>
      </c>
      <c r="BV101" s="4">
        <v>211651176.73531562</v>
      </c>
      <c r="BW101" s="4">
        <v>226489650.21726507</v>
      </c>
      <c r="BX101" s="4">
        <v>241329575.71684891</v>
      </c>
      <c r="BY101" s="4">
        <v>256170508.21328664</v>
      </c>
      <c r="BZ101" s="4">
        <v>270997939.90444255</v>
      </c>
      <c r="CA101" s="4">
        <v>285825398.32415265</v>
      </c>
      <c r="CB101" s="4">
        <v>300653471.86238497</v>
      </c>
      <c r="CC101" s="4">
        <v>315480648.1879409</v>
      </c>
      <c r="CD101" s="4">
        <v>330306880.66682118</v>
      </c>
      <c r="CE101" s="4">
        <v>345108976.91026515</v>
      </c>
      <c r="CF101" s="4">
        <v>359910916.5724383</v>
      </c>
      <c r="CG101" s="4">
        <v>359910916.5724383</v>
      </c>
    </row>
    <row r="102" spans="1:85" hidden="1" outlineLevel="2" x14ac:dyDescent="0.25">
      <c r="D102" s="20">
        <v>368</v>
      </c>
      <c r="E102" s="17" t="s">
        <v>155</v>
      </c>
      <c r="H102" s="4">
        <v>0</v>
      </c>
      <c r="I102" s="4">
        <v>0</v>
      </c>
      <c r="J102" s="4">
        <v>0</v>
      </c>
      <c r="K102" s="4">
        <v>0</v>
      </c>
      <c r="L102" s="4">
        <v>0</v>
      </c>
      <c r="M102" s="4">
        <v>100490</v>
      </c>
      <c r="N102" s="4">
        <v>508510</v>
      </c>
      <c r="O102" s="4">
        <v>2276439.9999999995</v>
      </c>
      <c r="P102" s="4">
        <v>3912240.0000000005</v>
      </c>
      <c r="Q102" s="4">
        <v>1562429.9999999995</v>
      </c>
      <c r="R102" s="4">
        <v>2812580.0000000005</v>
      </c>
      <c r="S102" s="4">
        <v>2272580</v>
      </c>
      <c r="T102" s="4">
        <v>2272580</v>
      </c>
      <c r="U102" s="4">
        <v>11079097.245486364</v>
      </c>
      <c r="V102" s="4">
        <v>20218378.503374398</v>
      </c>
      <c r="W102" s="4">
        <v>29704934.658955187</v>
      </c>
      <c r="X102" s="4">
        <v>39809998.802593991</v>
      </c>
      <c r="Y102" s="4">
        <v>49919617.344585784</v>
      </c>
      <c r="Z102" s="4">
        <v>60212222.667116947</v>
      </c>
      <c r="AA102" s="4">
        <v>70567011.951129079</v>
      </c>
      <c r="AB102" s="4">
        <v>81115535.583168641</v>
      </c>
      <c r="AC102" s="4">
        <v>91346594.463345736</v>
      </c>
      <c r="AD102" s="4">
        <v>101454876.97241637</v>
      </c>
      <c r="AE102" s="4">
        <v>111461546.45100841</v>
      </c>
      <c r="AF102" s="4">
        <v>69868185.420923308</v>
      </c>
      <c r="AG102" s="4">
        <v>69868185.420923308</v>
      </c>
      <c r="AH102" s="4">
        <v>82598016.515225649</v>
      </c>
      <c r="AI102" s="4">
        <v>95304836.128371045</v>
      </c>
      <c r="AJ102" s="4">
        <v>107921414.63278311</v>
      </c>
      <c r="AK102" s="4">
        <v>120492520.56124651</v>
      </c>
      <c r="AL102" s="4">
        <v>133115252.2973621</v>
      </c>
      <c r="AM102" s="4">
        <v>145600313.24403054</v>
      </c>
      <c r="AN102" s="4">
        <v>158104212.65532392</v>
      </c>
      <c r="AO102" s="4">
        <v>170719894.39402288</v>
      </c>
      <c r="AP102" s="4">
        <v>183302354.84079966</v>
      </c>
      <c r="AQ102" s="4">
        <v>195918873.1889154</v>
      </c>
      <c r="AR102" s="4">
        <v>208652635.04918247</v>
      </c>
      <c r="AS102" s="4">
        <v>102783000.71615963</v>
      </c>
      <c r="AT102" s="4">
        <v>102783000.71615963</v>
      </c>
      <c r="AU102" s="4">
        <v>116752299.4855998</v>
      </c>
      <c r="AV102" s="4">
        <v>131053567.0585462</v>
      </c>
      <c r="AW102" s="4">
        <v>146027796.52330872</v>
      </c>
      <c r="AX102" s="4">
        <v>160741562.78971943</v>
      </c>
      <c r="AY102" s="4">
        <v>175299354.94908252</v>
      </c>
      <c r="AZ102" s="4">
        <v>189783203.07415468</v>
      </c>
      <c r="BA102" s="4">
        <v>204293041.40338793</v>
      </c>
      <c r="BB102" s="4">
        <v>218389044.95717815</v>
      </c>
      <c r="BC102" s="4">
        <v>201577226.64457911</v>
      </c>
      <c r="BD102" s="4">
        <v>215817064.36935967</v>
      </c>
      <c r="BE102" s="4">
        <v>229591789.5399909</v>
      </c>
      <c r="BF102" s="4">
        <v>48990274.957091145</v>
      </c>
      <c r="BG102" s="4">
        <v>48990274.957091145</v>
      </c>
      <c r="BH102" s="4">
        <v>62779915.024331354</v>
      </c>
      <c r="BI102" s="4">
        <v>76569370.480807707</v>
      </c>
      <c r="BJ102" s="4">
        <v>90399996.599413007</v>
      </c>
      <c r="BK102" s="4">
        <v>104231859.80144043</v>
      </c>
      <c r="BL102" s="4">
        <v>118064591.99139509</v>
      </c>
      <c r="BM102" s="4">
        <v>131885893.63627176</v>
      </c>
      <c r="BN102" s="4">
        <v>145707218.42564613</v>
      </c>
      <c r="BO102" s="4">
        <v>159529068.21704754</v>
      </c>
      <c r="BP102" s="4">
        <v>173350130.92416212</v>
      </c>
      <c r="BQ102" s="4">
        <v>187170349.88934603</v>
      </c>
      <c r="BR102" s="4">
        <v>200968459.65345421</v>
      </c>
      <c r="BS102" s="4">
        <v>161258019.52552438</v>
      </c>
      <c r="BT102" s="4">
        <v>161258019.52552438</v>
      </c>
      <c r="BU102" s="4">
        <v>174175535.26177654</v>
      </c>
      <c r="BV102" s="4">
        <v>187092875.14635745</v>
      </c>
      <c r="BW102" s="4">
        <v>200050285.02593929</v>
      </c>
      <c r="BX102" s="4">
        <v>213008962.85182726</v>
      </c>
      <c r="BY102" s="4">
        <v>225968520.01823494</v>
      </c>
      <c r="BZ102" s="4">
        <v>238916287.86763814</v>
      </c>
      <c r="CA102" s="4">
        <v>251864079.05723432</v>
      </c>
      <c r="CB102" s="4">
        <v>264812407.38717881</v>
      </c>
      <c r="CC102" s="4">
        <v>277759952.24351263</v>
      </c>
      <c r="CD102" s="4">
        <v>290706672.90399814</v>
      </c>
      <c r="CE102" s="4">
        <v>303632317.06386638</v>
      </c>
      <c r="CF102" s="4">
        <v>316557824.49216944</v>
      </c>
      <c r="CG102" s="4">
        <v>316557824.49216944</v>
      </c>
    </row>
    <row r="103" spans="1:85" x14ac:dyDescent="0.25">
      <c r="J103" s="17"/>
      <c r="T103" s="31">
        <f>SUM(T96:T102)-SUM(T43,T47)</f>
        <v>0</v>
      </c>
      <c r="U103" s="31"/>
      <c r="AG103" s="31">
        <f>SUM(AG96:AG102)-SUM(AG43,AG47)</f>
        <v>0</v>
      </c>
      <c r="AT103" s="31">
        <f>SUM(AT96:AT102)-SUM(AT43,AT47)</f>
        <v>0</v>
      </c>
      <c r="BG103" s="31">
        <f>SUM(BG96:BG102)-SUM(BG43,BG47)</f>
        <v>9.8347663879394531E-7</v>
      </c>
      <c r="BT103" s="31">
        <f>SUM(BT96:BT102)-SUM(BT43,BT47)</f>
        <v>8.3446502685546875E-7</v>
      </c>
      <c r="CG103" s="31">
        <f>SUM(CG96:CG102)-SUM(CG43,CG47)</f>
        <v>0</v>
      </c>
    </row>
    <row r="104" spans="1:85" ht="14.4" collapsed="1" x14ac:dyDescent="0.3">
      <c r="A104" s="75" t="s">
        <v>181</v>
      </c>
      <c r="B104" s="27"/>
      <c r="C104" s="27"/>
      <c r="D104" s="28"/>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row>
    <row r="105" spans="1:85" s="92" customFormat="1" ht="14.4" hidden="1" outlineLevel="1" x14ac:dyDescent="0.3">
      <c r="A105" s="108" t="s">
        <v>261</v>
      </c>
      <c r="B105" s="109"/>
      <c r="C105" s="109"/>
      <c r="D105" s="110"/>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09"/>
      <c r="AJ105" s="109"/>
      <c r="AK105" s="109"/>
      <c r="AL105" s="109"/>
      <c r="AM105" s="109"/>
      <c r="AN105" s="109"/>
      <c r="AO105" s="109"/>
      <c r="AP105" s="109"/>
      <c r="AQ105" s="109"/>
      <c r="AR105" s="109"/>
      <c r="AS105" s="109"/>
      <c r="AT105" s="109"/>
      <c r="AU105" s="109"/>
      <c r="AV105" s="109"/>
      <c r="AW105" s="109"/>
      <c r="AX105" s="109"/>
      <c r="AY105" s="109"/>
      <c r="AZ105" s="109"/>
      <c r="BA105" s="109"/>
      <c r="BB105" s="109"/>
      <c r="BC105" s="109"/>
      <c r="BD105" s="109"/>
      <c r="BE105" s="109"/>
      <c r="BF105" s="109"/>
      <c r="BG105" s="109"/>
      <c r="BH105" s="109"/>
      <c r="BI105" s="109"/>
      <c r="BJ105" s="109"/>
      <c r="BK105" s="109"/>
      <c r="BL105" s="109"/>
      <c r="BM105" s="109"/>
      <c r="BN105" s="109"/>
      <c r="BO105" s="109"/>
      <c r="BP105" s="109"/>
      <c r="BQ105" s="109"/>
      <c r="BR105" s="109"/>
      <c r="BS105" s="109"/>
      <c r="BT105" s="109"/>
      <c r="BU105" s="109"/>
      <c r="BV105" s="109"/>
      <c r="BW105" s="109"/>
      <c r="BX105" s="109"/>
      <c r="BY105" s="109"/>
      <c r="BZ105" s="109"/>
      <c r="CA105" s="109"/>
      <c r="CB105" s="109"/>
      <c r="CC105" s="109"/>
      <c r="CD105" s="109"/>
      <c r="CE105" s="109"/>
      <c r="CF105" s="109"/>
      <c r="CG105" s="109"/>
    </row>
    <row r="106" spans="1:85" s="91" customFormat="1" hidden="1" outlineLevel="1" collapsed="1" x14ac:dyDescent="0.25">
      <c r="A106" s="26" t="s">
        <v>182</v>
      </c>
      <c r="B106" s="26"/>
      <c r="C106" s="26"/>
      <c r="D106" s="70"/>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c r="BV106" s="70"/>
      <c r="BW106" s="70"/>
      <c r="BX106" s="70"/>
      <c r="BY106" s="70"/>
      <c r="BZ106" s="70"/>
      <c r="CA106" s="70"/>
      <c r="CB106" s="70"/>
      <c r="CC106" s="70"/>
      <c r="CD106" s="70"/>
      <c r="CE106" s="70"/>
      <c r="CF106" s="70"/>
      <c r="CG106" s="70"/>
    </row>
    <row r="107" spans="1:85" ht="12.6" hidden="1" outlineLevel="2" thickBot="1" x14ac:dyDescent="0.3">
      <c r="A107" s="65" t="s">
        <v>109</v>
      </c>
      <c r="B107" s="66" t="s">
        <v>258</v>
      </c>
      <c r="D107" s="63"/>
      <c r="AG107" s="18" t="s">
        <v>235</v>
      </c>
      <c r="AH107" s="18" t="s">
        <v>236</v>
      </c>
      <c r="AI107" s="18" t="s">
        <v>237</v>
      </c>
      <c r="AJ107" s="18" t="s">
        <v>238</v>
      </c>
      <c r="AK107" s="18" t="s">
        <v>239</v>
      </c>
      <c r="AL107" s="18" t="s">
        <v>240</v>
      </c>
      <c r="AM107" s="18" t="s">
        <v>241</v>
      </c>
      <c r="AN107" s="18" t="s">
        <v>242</v>
      </c>
      <c r="AO107" s="18" t="s">
        <v>243</v>
      </c>
      <c r="AP107" s="18" t="s">
        <v>244</v>
      </c>
      <c r="AQ107" s="18" t="s">
        <v>245</v>
      </c>
      <c r="AR107" s="18" t="s">
        <v>246</v>
      </c>
      <c r="AS107" s="18" t="s">
        <v>178</v>
      </c>
      <c r="AT107" s="18" t="s">
        <v>113</v>
      </c>
      <c r="AU107" s="18" t="s">
        <v>114</v>
      </c>
      <c r="AV107" s="18" t="s">
        <v>115</v>
      </c>
      <c r="AW107" s="18" t="s">
        <v>116</v>
      </c>
      <c r="AX107" s="18" t="s">
        <v>117</v>
      </c>
      <c r="AY107" s="18" t="s">
        <v>118</v>
      </c>
      <c r="AZ107" s="18" t="s">
        <v>119</v>
      </c>
      <c r="BA107" s="18" t="s">
        <v>120</v>
      </c>
      <c r="BB107" s="18" t="s">
        <v>121</v>
      </c>
      <c r="BC107" s="18" t="s">
        <v>122</v>
      </c>
      <c r="BD107" s="18" t="s">
        <v>123</v>
      </c>
      <c r="BE107" s="18" t="s">
        <v>124</v>
      </c>
      <c r="BF107" s="18" t="s">
        <v>125</v>
      </c>
      <c r="BG107" s="18" t="s">
        <v>126</v>
      </c>
      <c r="BH107" s="18" t="s">
        <v>127</v>
      </c>
      <c r="BI107" s="18" t="s">
        <v>128</v>
      </c>
      <c r="BJ107" s="18" t="s">
        <v>129</v>
      </c>
      <c r="BK107" s="18" t="s">
        <v>130</v>
      </c>
      <c r="BL107" s="18" t="s">
        <v>131</v>
      </c>
      <c r="BM107" s="18" t="s">
        <v>132</v>
      </c>
      <c r="BN107" s="18" t="s">
        <v>133</v>
      </c>
      <c r="BO107" s="18" t="s">
        <v>134</v>
      </c>
      <c r="BP107" s="18" t="s">
        <v>135</v>
      </c>
      <c r="BQ107" s="18" t="s">
        <v>136</v>
      </c>
      <c r="BR107" s="18" t="s">
        <v>137</v>
      </c>
      <c r="BS107" s="18" t="s">
        <v>138</v>
      </c>
      <c r="BT107" s="18" t="s">
        <v>139</v>
      </c>
      <c r="BU107" s="18" t="s">
        <v>140</v>
      </c>
      <c r="BV107" s="18" t="s">
        <v>141</v>
      </c>
      <c r="BW107" s="18" t="s">
        <v>142</v>
      </c>
      <c r="BX107" s="18" t="s">
        <v>143</v>
      </c>
      <c r="BY107" s="18" t="s">
        <v>144</v>
      </c>
      <c r="BZ107" s="18" t="s">
        <v>145</v>
      </c>
      <c r="CA107" s="18" t="s">
        <v>146</v>
      </c>
      <c r="CB107" s="18" t="s">
        <v>147</v>
      </c>
      <c r="CC107" s="18" t="s">
        <v>148</v>
      </c>
      <c r="CD107" s="18" t="s">
        <v>149</v>
      </c>
      <c r="CE107" s="18" t="s">
        <v>150</v>
      </c>
      <c r="CF107" s="18" t="s">
        <v>151</v>
      </c>
      <c r="CG107" s="18" t="s">
        <v>152</v>
      </c>
    </row>
    <row r="108" spans="1:85" hidden="1" outlineLevel="2" x14ac:dyDescent="0.25">
      <c r="A108" s="20">
        <v>350</v>
      </c>
      <c r="B108" s="48" t="s">
        <v>183</v>
      </c>
      <c r="U108" s="2">
        <v>0</v>
      </c>
      <c r="V108" s="4">
        <v>0</v>
      </c>
      <c r="W108" s="4">
        <v>0</v>
      </c>
      <c r="X108" s="4">
        <v>0</v>
      </c>
      <c r="Y108" s="4">
        <v>0</v>
      </c>
      <c r="Z108" s="4">
        <v>0</v>
      </c>
      <c r="AA108" s="4">
        <v>0</v>
      </c>
      <c r="AB108" s="4">
        <v>0</v>
      </c>
      <c r="AC108" s="4">
        <v>0</v>
      </c>
      <c r="AD108" s="4">
        <v>0</v>
      </c>
      <c r="AE108" s="4">
        <v>0</v>
      </c>
      <c r="AF108" s="4">
        <v>0</v>
      </c>
      <c r="AG108" s="4">
        <v>0</v>
      </c>
      <c r="AH108" s="4">
        <v>0</v>
      </c>
      <c r="AI108" s="4">
        <v>0</v>
      </c>
      <c r="AJ108" s="4">
        <v>0</v>
      </c>
      <c r="AK108" s="4">
        <v>0</v>
      </c>
      <c r="AL108" s="4">
        <v>0</v>
      </c>
      <c r="AM108" s="4">
        <v>0</v>
      </c>
      <c r="AN108" s="4">
        <v>0</v>
      </c>
      <c r="AO108" s="4">
        <v>0</v>
      </c>
      <c r="AP108" s="4">
        <v>0</v>
      </c>
      <c r="AQ108" s="4">
        <v>0</v>
      </c>
      <c r="AR108" s="4">
        <v>0</v>
      </c>
      <c r="AS108" s="4">
        <v>0</v>
      </c>
      <c r="AT108" s="4">
        <v>0</v>
      </c>
      <c r="AU108" s="4">
        <v>0</v>
      </c>
      <c r="AV108" s="4">
        <v>0</v>
      </c>
      <c r="AW108" s="4">
        <v>0</v>
      </c>
      <c r="AX108" s="4">
        <v>0</v>
      </c>
      <c r="AY108" s="4">
        <v>0</v>
      </c>
      <c r="AZ108" s="4">
        <v>0</v>
      </c>
      <c r="BA108" s="4">
        <v>0</v>
      </c>
      <c r="BB108" s="4">
        <v>0</v>
      </c>
      <c r="BC108" s="4">
        <v>0</v>
      </c>
      <c r="BD108" s="4">
        <v>0</v>
      </c>
      <c r="BE108" s="4">
        <v>0</v>
      </c>
      <c r="BF108" s="4">
        <v>0</v>
      </c>
      <c r="BG108" s="4">
        <f t="shared" ref="BG108:BG125" si="60">+BF108*12</f>
        <v>0</v>
      </c>
      <c r="BH108" s="4">
        <v>0</v>
      </c>
      <c r="BI108" s="4">
        <v>0</v>
      </c>
      <c r="BJ108" s="4">
        <v>0</v>
      </c>
      <c r="BK108" s="4">
        <v>0</v>
      </c>
      <c r="BL108" s="4">
        <v>0</v>
      </c>
      <c r="BM108" s="4">
        <v>0</v>
      </c>
      <c r="BN108" s="4">
        <v>0</v>
      </c>
      <c r="BO108" s="4">
        <v>0</v>
      </c>
      <c r="BP108" s="4">
        <v>0</v>
      </c>
      <c r="BQ108" s="4">
        <v>0</v>
      </c>
      <c r="BR108" s="4">
        <v>0</v>
      </c>
      <c r="BS108" s="4">
        <v>0</v>
      </c>
      <c r="BT108" s="4">
        <f t="shared" ref="BT108:BT125" si="61">+BS108*12</f>
        <v>0</v>
      </c>
      <c r="BU108" s="4">
        <v>0</v>
      </c>
      <c r="BV108" s="4">
        <v>0</v>
      </c>
      <c r="BW108" s="4">
        <v>0</v>
      </c>
      <c r="BX108" s="4">
        <v>0</v>
      </c>
      <c r="BY108" s="4">
        <v>0</v>
      </c>
      <c r="BZ108" s="4">
        <v>0</v>
      </c>
      <c r="CA108" s="4">
        <v>0</v>
      </c>
      <c r="CB108" s="4">
        <v>0</v>
      </c>
      <c r="CC108" s="4">
        <v>0</v>
      </c>
      <c r="CD108" s="4">
        <v>0</v>
      </c>
      <c r="CE108" s="4">
        <v>0</v>
      </c>
      <c r="CF108" s="4">
        <v>0</v>
      </c>
      <c r="CG108" s="4">
        <f t="shared" ref="CG108:CG125" si="62">+CF108*12</f>
        <v>0</v>
      </c>
    </row>
    <row r="109" spans="1:85" hidden="1" outlineLevel="2" x14ac:dyDescent="0.25">
      <c r="A109" s="20">
        <v>350</v>
      </c>
      <c r="B109" s="48" t="s">
        <v>184</v>
      </c>
      <c r="U109" s="2">
        <v>0</v>
      </c>
      <c r="V109" s="4">
        <v>0</v>
      </c>
      <c r="W109" s="4">
        <v>0</v>
      </c>
      <c r="X109" s="4">
        <v>0</v>
      </c>
      <c r="Y109" s="4">
        <v>0</v>
      </c>
      <c r="Z109" s="4">
        <v>0</v>
      </c>
      <c r="AA109" s="4">
        <v>0</v>
      </c>
      <c r="AB109" s="4">
        <v>0</v>
      </c>
      <c r="AC109" s="4">
        <v>0</v>
      </c>
      <c r="AD109" s="4">
        <v>0</v>
      </c>
      <c r="AE109" s="4">
        <v>0</v>
      </c>
      <c r="AF109" s="4">
        <v>0</v>
      </c>
      <c r="AG109" s="4">
        <v>0</v>
      </c>
      <c r="AH109" s="4">
        <v>0</v>
      </c>
      <c r="AI109" s="4">
        <v>0</v>
      </c>
      <c r="AJ109" s="4">
        <v>0</v>
      </c>
      <c r="AK109" s="4">
        <v>0</v>
      </c>
      <c r="AL109" s="4">
        <v>0</v>
      </c>
      <c r="AM109" s="4">
        <v>0</v>
      </c>
      <c r="AN109" s="4">
        <v>0</v>
      </c>
      <c r="AO109" s="4">
        <v>0</v>
      </c>
      <c r="AP109" s="4">
        <v>0</v>
      </c>
      <c r="AQ109" s="4">
        <v>0</v>
      </c>
      <c r="AR109" s="4">
        <v>0</v>
      </c>
      <c r="AS109" s="4">
        <v>0</v>
      </c>
      <c r="AT109" s="4">
        <v>0</v>
      </c>
      <c r="AU109" s="4">
        <v>0</v>
      </c>
      <c r="AV109" s="4">
        <v>0</v>
      </c>
      <c r="AW109" s="4">
        <v>0</v>
      </c>
      <c r="AX109" s="4">
        <v>0</v>
      </c>
      <c r="AY109" s="4">
        <v>0</v>
      </c>
      <c r="AZ109" s="4">
        <v>0</v>
      </c>
      <c r="BA109" s="4">
        <v>0</v>
      </c>
      <c r="BB109" s="4">
        <v>0</v>
      </c>
      <c r="BC109" s="4">
        <v>0</v>
      </c>
      <c r="BD109" s="4">
        <v>0</v>
      </c>
      <c r="BE109" s="4">
        <v>0</v>
      </c>
      <c r="BF109" s="4">
        <v>0</v>
      </c>
      <c r="BG109" s="4">
        <f t="shared" si="60"/>
        <v>0</v>
      </c>
      <c r="BH109" s="4">
        <v>0</v>
      </c>
      <c r="BI109" s="4">
        <v>0</v>
      </c>
      <c r="BJ109" s="4">
        <v>0</v>
      </c>
      <c r="BK109" s="4">
        <v>0</v>
      </c>
      <c r="BL109" s="4">
        <v>0</v>
      </c>
      <c r="BM109" s="4">
        <v>0</v>
      </c>
      <c r="BN109" s="4">
        <v>0</v>
      </c>
      <c r="BO109" s="4">
        <v>0</v>
      </c>
      <c r="BP109" s="4">
        <v>0</v>
      </c>
      <c r="BQ109" s="4">
        <v>0</v>
      </c>
      <c r="BR109" s="4">
        <v>0</v>
      </c>
      <c r="BS109" s="4">
        <v>0</v>
      </c>
      <c r="BT109" s="4">
        <f t="shared" si="61"/>
        <v>0</v>
      </c>
      <c r="BU109" s="4">
        <v>0</v>
      </c>
      <c r="BV109" s="4">
        <v>0</v>
      </c>
      <c r="BW109" s="4">
        <v>0</v>
      </c>
      <c r="BX109" s="4">
        <v>0</v>
      </c>
      <c r="BY109" s="4">
        <v>0</v>
      </c>
      <c r="BZ109" s="4">
        <v>0</v>
      </c>
      <c r="CA109" s="4">
        <v>0</v>
      </c>
      <c r="CB109" s="4">
        <v>0</v>
      </c>
      <c r="CC109" s="4">
        <v>0</v>
      </c>
      <c r="CD109" s="4">
        <v>0</v>
      </c>
      <c r="CE109" s="4">
        <v>0</v>
      </c>
      <c r="CF109" s="4">
        <v>0</v>
      </c>
      <c r="CG109" s="4">
        <f t="shared" si="62"/>
        <v>0</v>
      </c>
    </row>
    <row r="110" spans="1:85" hidden="1" outlineLevel="2" x14ac:dyDescent="0.25">
      <c r="A110" s="64">
        <v>352</v>
      </c>
      <c r="B110" s="49" t="s">
        <v>185</v>
      </c>
      <c r="C110" s="49"/>
      <c r="D110" s="49"/>
      <c r="E110" s="49"/>
      <c r="F110" s="49"/>
      <c r="G110" s="49"/>
      <c r="H110" s="49"/>
      <c r="I110" s="49"/>
      <c r="J110" s="49"/>
      <c r="K110" s="49"/>
      <c r="L110" s="49"/>
      <c r="M110" s="49"/>
      <c r="N110" s="49"/>
      <c r="O110" s="49"/>
      <c r="P110" s="49"/>
      <c r="Q110" s="49"/>
      <c r="R110" s="49"/>
      <c r="S110" s="49"/>
      <c r="T110" s="49"/>
      <c r="U110" s="49">
        <v>654.12949200000014</v>
      </c>
      <c r="V110" s="47">
        <v>654.12949200000014</v>
      </c>
      <c r="W110" s="47">
        <v>654.12949200000014</v>
      </c>
      <c r="X110" s="47">
        <v>654.12949200000014</v>
      </c>
      <c r="Y110" s="47">
        <v>654.12949200000014</v>
      </c>
      <c r="Z110" s="47">
        <v>654.12949200000014</v>
      </c>
      <c r="AA110" s="47">
        <v>654.12949200000014</v>
      </c>
      <c r="AB110" s="47">
        <v>654.12949200000014</v>
      </c>
      <c r="AC110" s="47">
        <v>654.12949200000014</v>
      </c>
      <c r="AD110" s="47">
        <v>654.12949200000014</v>
      </c>
      <c r="AE110" s="47">
        <v>654.12949200000014</v>
      </c>
      <c r="AF110" s="47">
        <v>654.12949200000014</v>
      </c>
      <c r="AG110" s="47">
        <v>7849.5539040000021</v>
      </c>
      <c r="AH110" s="47">
        <v>654.12949200000014</v>
      </c>
      <c r="AI110" s="47">
        <v>654.12949200000014</v>
      </c>
      <c r="AJ110" s="47">
        <v>654.12949200000014</v>
      </c>
      <c r="AK110" s="47">
        <v>654.12949200000014</v>
      </c>
      <c r="AL110" s="47">
        <v>654.12949200000014</v>
      </c>
      <c r="AM110" s="47">
        <v>654.12949200000014</v>
      </c>
      <c r="AN110" s="47">
        <v>654.12949200000014</v>
      </c>
      <c r="AO110" s="47">
        <v>654.12949200000014</v>
      </c>
      <c r="AP110" s="47">
        <v>654.12949200000014</v>
      </c>
      <c r="AQ110" s="47">
        <v>654.12949200000014</v>
      </c>
      <c r="AR110" s="47">
        <v>654.12949200000014</v>
      </c>
      <c r="AS110" s="47">
        <v>654.12949200000014</v>
      </c>
      <c r="AT110" s="47">
        <v>7849.5539040000021</v>
      </c>
      <c r="AU110" s="47">
        <v>654.12949200000014</v>
      </c>
      <c r="AV110" s="47">
        <v>654.12949200000014</v>
      </c>
      <c r="AW110" s="47">
        <v>654.12949200000014</v>
      </c>
      <c r="AX110" s="47">
        <v>654.12949200000014</v>
      </c>
      <c r="AY110" s="47">
        <v>654.12949200000014</v>
      </c>
      <c r="AZ110" s="47">
        <v>654.12949200000014</v>
      </c>
      <c r="BA110" s="47">
        <v>654.12949200000014</v>
      </c>
      <c r="BB110" s="47">
        <v>654.12949200000014</v>
      </c>
      <c r="BC110" s="47">
        <v>654.12949200000014</v>
      </c>
      <c r="BD110" s="47">
        <v>654.12949200000014</v>
      </c>
      <c r="BE110" s="47">
        <v>654.12949200000014</v>
      </c>
      <c r="BF110" s="47">
        <v>654.12949200000014</v>
      </c>
      <c r="BG110" s="47">
        <f t="shared" si="60"/>
        <v>7849.5539040000021</v>
      </c>
      <c r="BH110" s="47">
        <v>654.12949200000014</v>
      </c>
      <c r="BI110" s="47">
        <v>654.12949200000014</v>
      </c>
      <c r="BJ110" s="47">
        <v>654.12949200000014</v>
      </c>
      <c r="BK110" s="47">
        <v>654.12949200000014</v>
      </c>
      <c r="BL110" s="47">
        <v>654.12949200000014</v>
      </c>
      <c r="BM110" s="47">
        <v>654.12949200000014</v>
      </c>
      <c r="BN110" s="47">
        <v>654.12949200000014</v>
      </c>
      <c r="BO110" s="47">
        <v>654.12949200000014</v>
      </c>
      <c r="BP110" s="47">
        <v>654.12949200000014</v>
      </c>
      <c r="BQ110" s="47">
        <v>654.12949200000014</v>
      </c>
      <c r="BR110" s="47">
        <v>654.12949200000014</v>
      </c>
      <c r="BS110" s="47">
        <v>654.12949200000014</v>
      </c>
      <c r="BT110" s="47">
        <f t="shared" si="61"/>
        <v>7849.5539040000021</v>
      </c>
      <c r="BU110" s="47">
        <v>654.12949200000014</v>
      </c>
      <c r="BV110" s="47">
        <v>654.12949200000014</v>
      </c>
      <c r="BW110" s="47">
        <v>654.12949200000014</v>
      </c>
      <c r="BX110" s="47">
        <v>654.12949200000014</v>
      </c>
      <c r="BY110" s="47">
        <v>654.12949200000014</v>
      </c>
      <c r="BZ110" s="47">
        <v>654.12949200000014</v>
      </c>
      <c r="CA110" s="47">
        <v>654.12949200000014</v>
      </c>
      <c r="CB110" s="47">
        <v>654.12949200000014</v>
      </c>
      <c r="CC110" s="47">
        <v>654.12949200000014</v>
      </c>
      <c r="CD110" s="47">
        <v>654.12949200000014</v>
      </c>
      <c r="CE110" s="47">
        <v>654.12949200000014</v>
      </c>
      <c r="CF110" s="47">
        <v>654.12949200000014</v>
      </c>
      <c r="CG110" s="47">
        <f t="shared" si="62"/>
        <v>7849.5539040000021</v>
      </c>
    </row>
    <row r="111" spans="1:85" hidden="1" outlineLevel="2" x14ac:dyDescent="0.25">
      <c r="A111" s="64">
        <v>354</v>
      </c>
      <c r="B111" s="49" t="s">
        <v>186</v>
      </c>
      <c r="C111" s="49"/>
      <c r="D111" s="49"/>
      <c r="E111" s="49"/>
      <c r="F111" s="49"/>
      <c r="G111" s="49"/>
      <c r="H111" s="49"/>
      <c r="I111" s="49"/>
      <c r="J111" s="49"/>
      <c r="K111" s="49"/>
      <c r="L111" s="49"/>
      <c r="M111" s="49"/>
      <c r="N111" s="49"/>
      <c r="O111" s="49"/>
      <c r="P111" s="49"/>
      <c r="Q111" s="49"/>
      <c r="R111" s="49"/>
      <c r="S111" s="49"/>
      <c r="T111" s="49"/>
      <c r="U111" s="49">
        <v>1674.1029359999995</v>
      </c>
      <c r="V111" s="47">
        <v>1674.1029359999995</v>
      </c>
      <c r="W111" s="47">
        <v>1674.1029359999995</v>
      </c>
      <c r="X111" s="47">
        <v>1674.1029359999995</v>
      </c>
      <c r="Y111" s="47">
        <v>1674.1029359999995</v>
      </c>
      <c r="Z111" s="47">
        <v>1674.1029359999995</v>
      </c>
      <c r="AA111" s="47">
        <v>1674.1029359999995</v>
      </c>
      <c r="AB111" s="47">
        <v>1674.1029359999995</v>
      </c>
      <c r="AC111" s="47">
        <v>1674.1029359999995</v>
      </c>
      <c r="AD111" s="47">
        <v>1674.1029359999995</v>
      </c>
      <c r="AE111" s="47">
        <v>1674.1029359999995</v>
      </c>
      <c r="AF111" s="47">
        <v>1674.1029359999995</v>
      </c>
      <c r="AG111" s="47">
        <v>20089.235231999995</v>
      </c>
      <c r="AH111" s="47">
        <v>1674.1029359999995</v>
      </c>
      <c r="AI111" s="47">
        <v>1674.1029359999995</v>
      </c>
      <c r="AJ111" s="47">
        <v>1674.1029359999995</v>
      </c>
      <c r="AK111" s="47">
        <v>1674.1029359999995</v>
      </c>
      <c r="AL111" s="47">
        <v>1674.1029359999995</v>
      </c>
      <c r="AM111" s="47">
        <v>1674.1029359999995</v>
      </c>
      <c r="AN111" s="47">
        <v>1674.1029359999995</v>
      </c>
      <c r="AO111" s="47">
        <v>1674.1029359999995</v>
      </c>
      <c r="AP111" s="47">
        <v>1674.1029359999995</v>
      </c>
      <c r="AQ111" s="47">
        <v>1674.1029359999995</v>
      </c>
      <c r="AR111" s="47">
        <v>1674.1029359999995</v>
      </c>
      <c r="AS111" s="47">
        <v>1674.1029359999995</v>
      </c>
      <c r="AT111" s="47">
        <v>20089.235231999995</v>
      </c>
      <c r="AU111" s="47">
        <v>1674.1029359999995</v>
      </c>
      <c r="AV111" s="47">
        <v>1674.1029359999995</v>
      </c>
      <c r="AW111" s="47">
        <v>1674.1029359999995</v>
      </c>
      <c r="AX111" s="47">
        <v>1674.1029359999995</v>
      </c>
      <c r="AY111" s="47">
        <v>1674.1029359999995</v>
      </c>
      <c r="AZ111" s="47">
        <v>1674.1029359999995</v>
      </c>
      <c r="BA111" s="47">
        <v>1674.1029359999995</v>
      </c>
      <c r="BB111" s="47">
        <v>1674.1029359999995</v>
      </c>
      <c r="BC111" s="47">
        <v>1674.1029359999995</v>
      </c>
      <c r="BD111" s="47">
        <v>1674.1029359999995</v>
      </c>
      <c r="BE111" s="47">
        <v>1674.1029359999995</v>
      </c>
      <c r="BF111" s="47">
        <v>1674.1029359999995</v>
      </c>
      <c r="BG111" s="47">
        <f t="shared" si="60"/>
        <v>20089.235231999995</v>
      </c>
      <c r="BH111" s="47">
        <v>1674.1029359999995</v>
      </c>
      <c r="BI111" s="47">
        <v>1674.1029359999995</v>
      </c>
      <c r="BJ111" s="47">
        <v>1674.1029359999995</v>
      </c>
      <c r="BK111" s="47">
        <v>1674.1029359999995</v>
      </c>
      <c r="BL111" s="47">
        <v>1674.1029359999995</v>
      </c>
      <c r="BM111" s="47">
        <v>1674.1029359999995</v>
      </c>
      <c r="BN111" s="47">
        <v>1674.1029359999995</v>
      </c>
      <c r="BO111" s="47">
        <v>1674.1029359999995</v>
      </c>
      <c r="BP111" s="47">
        <v>1674.1029359999995</v>
      </c>
      <c r="BQ111" s="47">
        <v>1674.1029359999995</v>
      </c>
      <c r="BR111" s="47">
        <v>1674.1029359999995</v>
      </c>
      <c r="BS111" s="47">
        <v>1674.1029359999995</v>
      </c>
      <c r="BT111" s="47">
        <f t="shared" si="61"/>
        <v>20089.235231999995</v>
      </c>
      <c r="BU111" s="47">
        <v>1674.1029359999995</v>
      </c>
      <c r="BV111" s="47">
        <v>1674.1029359999995</v>
      </c>
      <c r="BW111" s="47">
        <v>1674.1029359999995</v>
      </c>
      <c r="BX111" s="47">
        <v>1674.1029359999995</v>
      </c>
      <c r="BY111" s="47">
        <v>1674.1029359999995</v>
      </c>
      <c r="BZ111" s="47">
        <v>1674.1029359999995</v>
      </c>
      <c r="CA111" s="47">
        <v>1674.1029359999995</v>
      </c>
      <c r="CB111" s="47">
        <v>1674.1029359999995</v>
      </c>
      <c r="CC111" s="47">
        <v>1674.1029359999995</v>
      </c>
      <c r="CD111" s="47">
        <v>1674.1029359999995</v>
      </c>
      <c r="CE111" s="47">
        <v>1674.1029359999995</v>
      </c>
      <c r="CF111" s="47">
        <v>1674.1029359999995</v>
      </c>
      <c r="CG111" s="47">
        <f t="shared" si="62"/>
        <v>20089.235231999995</v>
      </c>
    </row>
    <row r="112" spans="1:85" hidden="1" outlineLevel="2" x14ac:dyDescent="0.25">
      <c r="A112" s="64">
        <v>355</v>
      </c>
      <c r="B112" s="50" t="s">
        <v>187</v>
      </c>
      <c r="C112" s="49"/>
      <c r="D112" s="49"/>
      <c r="E112" s="49"/>
      <c r="F112" s="49"/>
      <c r="G112" s="49"/>
      <c r="H112" s="49"/>
      <c r="I112" s="49"/>
      <c r="J112" s="49"/>
      <c r="K112" s="49"/>
      <c r="L112" s="49"/>
      <c r="M112" s="49"/>
      <c r="N112" s="49"/>
      <c r="O112" s="49"/>
      <c r="P112" s="49"/>
      <c r="Q112" s="49"/>
      <c r="R112" s="49"/>
      <c r="S112" s="49"/>
      <c r="T112" s="49"/>
      <c r="U112" s="49">
        <v>255142.56486699998</v>
      </c>
      <c r="V112" s="47">
        <v>255142.56486699998</v>
      </c>
      <c r="W112" s="47">
        <v>255142.56486699998</v>
      </c>
      <c r="X112" s="47">
        <v>255142.56486699998</v>
      </c>
      <c r="Y112" s="47">
        <v>255142.56486699998</v>
      </c>
      <c r="Z112" s="47">
        <v>255142.56486699998</v>
      </c>
      <c r="AA112" s="47">
        <v>255142.56486699998</v>
      </c>
      <c r="AB112" s="47">
        <v>255142.56486699998</v>
      </c>
      <c r="AC112" s="47">
        <v>255142.56486699998</v>
      </c>
      <c r="AD112" s="47">
        <v>255142.56486699998</v>
      </c>
      <c r="AE112" s="47">
        <v>255142.56486699998</v>
      </c>
      <c r="AF112" s="47">
        <v>255142.56486699998</v>
      </c>
      <c r="AG112" s="47">
        <v>3061710.7784039997</v>
      </c>
      <c r="AH112" s="47">
        <v>255142.56486699998</v>
      </c>
      <c r="AI112" s="47">
        <v>255142.56486699998</v>
      </c>
      <c r="AJ112" s="47">
        <v>255142.56486699998</v>
      </c>
      <c r="AK112" s="47">
        <v>255142.56486699998</v>
      </c>
      <c r="AL112" s="47">
        <v>255142.56486699998</v>
      </c>
      <c r="AM112" s="47">
        <v>255142.56486699998</v>
      </c>
      <c r="AN112" s="47">
        <v>255142.56486699998</v>
      </c>
      <c r="AO112" s="47">
        <v>255142.56486699998</v>
      </c>
      <c r="AP112" s="47">
        <v>255142.56486699998</v>
      </c>
      <c r="AQ112" s="47">
        <v>255142.56486699998</v>
      </c>
      <c r="AR112" s="47">
        <v>255142.56486699998</v>
      </c>
      <c r="AS112" s="47">
        <v>255142.56486699998</v>
      </c>
      <c r="AT112" s="47">
        <v>3061710.7784039997</v>
      </c>
      <c r="AU112" s="47">
        <v>255142.56486699998</v>
      </c>
      <c r="AV112" s="47">
        <v>255142.56486699998</v>
      </c>
      <c r="AW112" s="47">
        <v>255142.56486699998</v>
      </c>
      <c r="AX112" s="47">
        <v>255142.56486699998</v>
      </c>
      <c r="AY112" s="47">
        <v>255142.56486699998</v>
      </c>
      <c r="AZ112" s="47">
        <v>255142.56486699998</v>
      </c>
      <c r="BA112" s="47">
        <v>255142.56486699998</v>
      </c>
      <c r="BB112" s="47">
        <v>255142.56486699998</v>
      </c>
      <c r="BC112" s="47">
        <v>255142.56486699998</v>
      </c>
      <c r="BD112" s="47">
        <v>255142.56486699998</v>
      </c>
      <c r="BE112" s="47">
        <v>255142.56486699998</v>
      </c>
      <c r="BF112" s="47">
        <v>255142.56486699998</v>
      </c>
      <c r="BG112" s="47">
        <f t="shared" si="60"/>
        <v>3061710.7784039997</v>
      </c>
      <c r="BH112" s="47">
        <v>255142.56486699998</v>
      </c>
      <c r="BI112" s="47">
        <v>255142.56486699998</v>
      </c>
      <c r="BJ112" s="47">
        <v>255142.56486699998</v>
      </c>
      <c r="BK112" s="47">
        <v>255142.56486699998</v>
      </c>
      <c r="BL112" s="47">
        <v>255142.56486699998</v>
      </c>
      <c r="BM112" s="47">
        <v>255142.56486699998</v>
      </c>
      <c r="BN112" s="47">
        <v>255142.56486699998</v>
      </c>
      <c r="BO112" s="47">
        <v>255142.56486699998</v>
      </c>
      <c r="BP112" s="47">
        <v>255142.56486699998</v>
      </c>
      <c r="BQ112" s="47">
        <v>255142.56486699998</v>
      </c>
      <c r="BR112" s="47">
        <v>255142.56486699998</v>
      </c>
      <c r="BS112" s="47">
        <v>255142.56486699998</v>
      </c>
      <c r="BT112" s="47">
        <f t="shared" si="61"/>
        <v>3061710.7784039997</v>
      </c>
      <c r="BU112" s="47">
        <v>255142.56486699998</v>
      </c>
      <c r="BV112" s="47">
        <v>255142.56486699998</v>
      </c>
      <c r="BW112" s="47">
        <v>255142.56486699998</v>
      </c>
      <c r="BX112" s="47">
        <v>255142.56486699998</v>
      </c>
      <c r="BY112" s="47">
        <v>255142.56486699998</v>
      </c>
      <c r="BZ112" s="47">
        <v>255142.56486699998</v>
      </c>
      <c r="CA112" s="47">
        <v>255142.56486699998</v>
      </c>
      <c r="CB112" s="47">
        <v>255142.56486699998</v>
      </c>
      <c r="CC112" s="47">
        <v>255142.56486699998</v>
      </c>
      <c r="CD112" s="47">
        <v>255142.56486699998</v>
      </c>
      <c r="CE112" s="47">
        <v>255142.56486699998</v>
      </c>
      <c r="CF112" s="47">
        <v>255142.56486699998</v>
      </c>
      <c r="CG112" s="47">
        <f t="shared" si="62"/>
        <v>3061710.7784039997</v>
      </c>
    </row>
    <row r="113" spans="1:85" hidden="1" outlineLevel="2" x14ac:dyDescent="0.25">
      <c r="A113" s="64">
        <v>356</v>
      </c>
      <c r="B113" s="50" t="s">
        <v>188</v>
      </c>
      <c r="C113" s="49"/>
      <c r="D113" s="49"/>
      <c r="E113" s="49"/>
      <c r="F113" s="49"/>
      <c r="G113" s="49"/>
      <c r="H113" s="49"/>
      <c r="I113" s="49"/>
      <c r="J113" s="49"/>
      <c r="K113" s="49"/>
      <c r="L113" s="49"/>
      <c r="M113" s="49"/>
      <c r="N113" s="49"/>
      <c r="O113" s="49"/>
      <c r="P113" s="49"/>
      <c r="Q113" s="49"/>
      <c r="R113" s="49"/>
      <c r="S113" s="49"/>
      <c r="T113" s="49"/>
      <c r="U113" s="49">
        <v>87960.478379999986</v>
      </c>
      <c r="V113" s="47">
        <v>87960.478379999986</v>
      </c>
      <c r="W113" s="47">
        <v>87960.478379999986</v>
      </c>
      <c r="X113" s="47">
        <v>87960.478379999986</v>
      </c>
      <c r="Y113" s="47">
        <v>87960.478379999986</v>
      </c>
      <c r="Z113" s="47">
        <v>87960.478379999986</v>
      </c>
      <c r="AA113" s="47">
        <v>87960.478379999986</v>
      </c>
      <c r="AB113" s="47">
        <v>87960.478379999986</v>
      </c>
      <c r="AC113" s="47">
        <v>87960.478379999986</v>
      </c>
      <c r="AD113" s="47">
        <v>87960.478379999986</v>
      </c>
      <c r="AE113" s="47">
        <v>87960.478379999986</v>
      </c>
      <c r="AF113" s="47">
        <v>87960.478379999986</v>
      </c>
      <c r="AG113" s="47">
        <v>1055525.7405599998</v>
      </c>
      <c r="AH113" s="47">
        <v>87960.478379999986</v>
      </c>
      <c r="AI113" s="47">
        <v>87960.478379999986</v>
      </c>
      <c r="AJ113" s="47">
        <v>87960.478379999986</v>
      </c>
      <c r="AK113" s="47">
        <v>87960.478379999986</v>
      </c>
      <c r="AL113" s="47">
        <v>87960.478379999986</v>
      </c>
      <c r="AM113" s="47">
        <v>87960.478379999986</v>
      </c>
      <c r="AN113" s="47">
        <v>87960.478379999986</v>
      </c>
      <c r="AO113" s="47">
        <v>87960.478379999986</v>
      </c>
      <c r="AP113" s="47">
        <v>87960.478379999986</v>
      </c>
      <c r="AQ113" s="47">
        <v>87960.478379999986</v>
      </c>
      <c r="AR113" s="47">
        <v>87960.478379999986</v>
      </c>
      <c r="AS113" s="47">
        <v>87960.478379999986</v>
      </c>
      <c r="AT113" s="47">
        <v>1055525.7405599998</v>
      </c>
      <c r="AU113" s="47">
        <v>87960.478379999986</v>
      </c>
      <c r="AV113" s="47">
        <v>87960.478379999986</v>
      </c>
      <c r="AW113" s="47">
        <v>87960.478379999986</v>
      </c>
      <c r="AX113" s="47">
        <v>87960.478379999986</v>
      </c>
      <c r="AY113" s="47">
        <v>87960.478379999986</v>
      </c>
      <c r="AZ113" s="47">
        <v>87960.478379999986</v>
      </c>
      <c r="BA113" s="47">
        <v>87960.478379999986</v>
      </c>
      <c r="BB113" s="47">
        <v>87960.478379999986</v>
      </c>
      <c r="BC113" s="47">
        <v>87960.478379999986</v>
      </c>
      <c r="BD113" s="47">
        <v>87960.478379999986</v>
      </c>
      <c r="BE113" s="47">
        <v>87960.478379999986</v>
      </c>
      <c r="BF113" s="47">
        <v>87960.478379999986</v>
      </c>
      <c r="BG113" s="47">
        <f t="shared" si="60"/>
        <v>1055525.7405599998</v>
      </c>
      <c r="BH113" s="47">
        <v>87960.478379999986</v>
      </c>
      <c r="BI113" s="47">
        <v>87960.478379999986</v>
      </c>
      <c r="BJ113" s="47">
        <v>87960.478379999986</v>
      </c>
      <c r="BK113" s="47">
        <v>87960.478379999986</v>
      </c>
      <c r="BL113" s="47">
        <v>87960.478379999986</v>
      </c>
      <c r="BM113" s="47">
        <v>87960.478379999986</v>
      </c>
      <c r="BN113" s="47">
        <v>87960.478379999986</v>
      </c>
      <c r="BO113" s="47">
        <v>87960.478379999986</v>
      </c>
      <c r="BP113" s="47">
        <v>87960.478379999986</v>
      </c>
      <c r="BQ113" s="47">
        <v>87960.478379999986</v>
      </c>
      <c r="BR113" s="47">
        <v>87960.478379999986</v>
      </c>
      <c r="BS113" s="47">
        <v>87960.478379999986</v>
      </c>
      <c r="BT113" s="47">
        <f t="shared" si="61"/>
        <v>1055525.7405599998</v>
      </c>
      <c r="BU113" s="47">
        <v>87960.478379999986</v>
      </c>
      <c r="BV113" s="47">
        <v>87960.478379999986</v>
      </c>
      <c r="BW113" s="47">
        <v>87960.478379999986</v>
      </c>
      <c r="BX113" s="47">
        <v>87960.478379999986</v>
      </c>
      <c r="BY113" s="47">
        <v>87960.478379999986</v>
      </c>
      <c r="BZ113" s="47">
        <v>87960.478379999986</v>
      </c>
      <c r="CA113" s="47">
        <v>87960.478379999986</v>
      </c>
      <c r="CB113" s="47">
        <v>87960.478379999986</v>
      </c>
      <c r="CC113" s="47">
        <v>87960.478379999986</v>
      </c>
      <c r="CD113" s="47">
        <v>87960.478379999986</v>
      </c>
      <c r="CE113" s="47">
        <v>87960.478379999986</v>
      </c>
      <c r="CF113" s="47">
        <v>87960.478379999986</v>
      </c>
      <c r="CG113" s="47">
        <f t="shared" si="62"/>
        <v>1055525.7405599998</v>
      </c>
    </row>
    <row r="114" spans="1:85" s="92" customFormat="1" hidden="1" outlineLevel="2" x14ac:dyDescent="0.25">
      <c r="A114" s="22">
        <v>357</v>
      </c>
      <c r="B114" s="40" t="s">
        <v>189</v>
      </c>
      <c r="C114" s="40"/>
      <c r="D114" s="40"/>
      <c r="E114" s="40"/>
      <c r="F114" s="40"/>
      <c r="G114" s="40"/>
      <c r="H114" s="40"/>
      <c r="I114" s="40"/>
      <c r="J114" s="40"/>
      <c r="K114" s="40"/>
      <c r="L114" s="40"/>
      <c r="M114" s="40"/>
      <c r="N114" s="40"/>
      <c r="O114" s="40"/>
      <c r="P114" s="40"/>
      <c r="Q114" s="40"/>
      <c r="R114" s="40"/>
      <c r="S114" s="40"/>
      <c r="T114" s="40"/>
      <c r="U114" s="40">
        <v>0</v>
      </c>
      <c r="V114" s="41">
        <v>0</v>
      </c>
      <c r="W114" s="41">
        <v>0</v>
      </c>
      <c r="X114" s="41">
        <v>0</v>
      </c>
      <c r="Y114" s="41">
        <v>0</v>
      </c>
      <c r="Z114" s="41">
        <v>0</v>
      </c>
      <c r="AA114" s="41">
        <v>0</v>
      </c>
      <c r="AB114" s="41">
        <v>0</v>
      </c>
      <c r="AC114" s="41">
        <v>0</v>
      </c>
      <c r="AD114" s="41">
        <v>0</v>
      </c>
      <c r="AE114" s="41">
        <v>0</v>
      </c>
      <c r="AF114" s="41">
        <v>0</v>
      </c>
      <c r="AG114" s="41">
        <v>0</v>
      </c>
      <c r="AH114" s="41">
        <v>0</v>
      </c>
      <c r="AI114" s="41">
        <v>0</v>
      </c>
      <c r="AJ114" s="41">
        <v>0</v>
      </c>
      <c r="AK114" s="41">
        <v>0</v>
      </c>
      <c r="AL114" s="41">
        <v>0</v>
      </c>
      <c r="AM114" s="41">
        <v>0</v>
      </c>
      <c r="AN114" s="41">
        <v>0</v>
      </c>
      <c r="AO114" s="41">
        <v>0</v>
      </c>
      <c r="AP114" s="41">
        <v>0</v>
      </c>
      <c r="AQ114" s="41">
        <v>0</v>
      </c>
      <c r="AR114" s="41">
        <v>0</v>
      </c>
      <c r="AS114" s="41">
        <v>0</v>
      </c>
      <c r="AT114" s="41">
        <v>0</v>
      </c>
      <c r="AU114" s="41">
        <v>0</v>
      </c>
      <c r="AV114" s="41">
        <v>0</v>
      </c>
      <c r="AW114" s="41">
        <v>0</v>
      </c>
      <c r="AX114" s="41">
        <v>0</v>
      </c>
      <c r="AY114" s="41">
        <v>0</v>
      </c>
      <c r="AZ114" s="41">
        <v>0</v>
      </c>
      <c r="BA114" s="41">
        <v>0</v>
      </c>
      <c r="BB114" s="41">
        <v>0</v>
      </c>
      <c r="BC114" s="41">
        <v>0</v>
      </c>
      <c r="BD114" s="41">
        <v>0</v>
      </c>
      <c r="BE114" s="41">
        <v>0</v>
      </c>
      <c r="BF114" s="41">
        <v>0</v>
      </c>
      <c r="BG114" s="41">
        <f t="shared" si="60"/>
        <v>0</v>
      </c>
      <c r="BH114" s="41">
        <v>0</v>
      </c>
      <c r="BI114" s="41">
        <v>0</v>
      </c>
      <c r="BJ114" s="41">
        <v>0</v>
      </c>
      <c r="BK114" s="41">
        <v>0</v>
      </c>
      <c r="BL114" s="41">
        <v>0</v>
      </c>
      <c r="BM114" s="41">
        <v>0</v>
      </c>
      <c r="BN114" s="41">
        <v>0</v>
      </c>
      <c r="BO114" s="41">
        <v>0</v>
      </c>
      <c r="BP114" s="41">
        <v>0</v>
      </c>
      <c r="BQ114" s="41">
        <v>0</v>
      </c>
      <c r="BR114" s="41">
        <v>0</v>
      </c>
      <c r="BS114" s="41">
        <v>0</v>
      </c>
      <c r="BT114" s="41">
        <f t="shared" si="61"/>
        <v>0</v>
      </c>
      <c r="BU114" s="41">
        <v>0</v>
      </c>
      <c r="BV114" s="41">
        <v>0</v>
      </c>
      <c r="BW114" s="41">
        <v>0</v>
      </c>
      <c r="BX114" s="41">
        <v>0</v>
      </c>
      <c r="BY114" s="41">
        <v>0</v>
      </c>
      <c r="BZ114" s="41">
        <v>0</v>
      </c>
      <c r="CA114" s="41">
        <v>0</v>
      </c>
      <c r="CB114" s="41">
        <v>0</v>
      </c>
      <c r="CC114" s="41">
        <v>0</v>
      </c>
      <c r="CD114" s="41">
        <v>0</v>
      </c>
      <c r="CE114" s="41">
        <v>0</v>
      </c>
      <c r="CF114" s="41">
        <v>0</v>
      </c>
      <c r="CG114" s="41">
        <f t="shared" si="62"/>
        <v>0</v>
      </c>
    </row>
    <row r="115" spans="1:85" hidden="1" outlineLevel="2" x14ac:dyDescent="0.25">
      <c r="A115" s="20">
        <v>362</v>
      </c>
      <c r="B115" s="2" t="s">
        <v>190</v>
      </c>
      <c r="U115" s="2">
        <v>299.18821499999996</v>
      </c>
      <c r="V115" s="4">
        <v>299.18821499999996</v>
      </c>
      <c r="W115" s="4">
        <v>299.18821499999996</v>
      </c>
      <c r="X115" s="4">
        <v>299.18821499999996</v>
      </c>
      <c r="Y115" s="4">
        <v>299.18821499999996</v>
      </c>
      <c r="Z115" s="4">
        <v>299.18821499999996</v>
      </c>
      <c r="AA115" s="4">
        <v>299.18821499999996</v>
      </c>
      <c r="AB115" s="4">
        <v>299.18821499999996</v>
      </c>
      <c r="AC115" s="4">
        <v>299.18821499999996</v>
      </c>
      <c r="AD115" s="4">
        <v>299.18821499999996</v>
      </c>
      <c r="AE115" s="4">
        <v>299.18821499999996</v>
      </c>
      <c r="AF115" s="4">
        <v>299.18821499999996</v>
      </c>
      <c r="AG115" s="4">
        <v>3590.2585799999997</v>
      </c>
      <c r="AH115" s="4">
        <v>299.18821499999996</v>
      </c>
      <c r="AI115" s="4">
        <v>299.18821499999996</v>
      </c>
      <c r="AJ115" s="4">
        <v>299.18821499999996</v>
      </c>
      <c r="AK115" s="4">
        <v>299.18821499999996</v>
      </c>
      <c r="AL115" s="4">
        <v>299.18821499999996</v>
      </c>
      <c r="AM115" s="4">
        <v>299.18821499999996</v>
      </c>
      <c r="AN115" s="4">
        <v>299.18821499999996</v>
      </c>
      <c r="AO115" s="4">
        <v>299.18821499999996</v>
      </c>
      <c r="AP115" s="4">
        <v>299.18821499999996</v>
      </c>
      <c r="AQ115" s="4">
        <v>299.18821499999996</v>
      </c>
      <c r="AR115" s="4">
        <v>299.18821499999996</v>
      </c>
      <c r="AS115" s="4">
        <v>299.18821499999996</v>
      </c>
      <c r="AT115" s="4">
        <v>3590.2585799999997</v>
      </c>
      <c r="AU115" s="4">
        <v>299.18821499999996</v>
      </c>
      <c r="AV115" s="4">
        <v>299.18821499999996</v>
      </c>
      <c r="AW115" s="4">
        <v>299.18821499999996</v>
      </c>
      <c r="AX115" s="4">
        <v>299.18821499999996</v>
      </c>
      <c r="AY115" s="4">
        <v>299.18821499999996</v>
      </c>
      <c r="AZ115" s="4">
        <v>299.18821499999996</v>
      </c>
      <c r="BA115" s="4">
        <v>299.18821499999996</v>
      </c>
      <c r="BB115" s="4">
        <v>299.18821499999996</v>
      </c>
      <c r="BC115" s="4">
        <v>299.18821499999996</v>
      </c>
      <c r="BD115" s="4">
        <v>299.18821499999996</v>
      </c>
      <c r="BE115" s="4">
        <v>299.18821499999996</v>
      </c>
      <c r="BF115" s="4">
        <v>299.18821499999996</v>
      </c>
      <c r="BG115" s="4">
        <f t="shared" si="60"/>
        <v>3590.2585799999997</v>
      </c>
      <c r="BH115" s="4">
        <v>299.18821499999996</v>
      </c>
      <c r="BI115" s="4">
        <v>299.18821499999996</v>
      </c>
      <c r="BJ115" s="4">
        <v>299.18821499999996</v>
      </c>
      <c r="BK115" s="4">
        <v>299.18821499999996</v>
      </c>
      <c r="BL115" s="4">
        <v>299.18821499999996</v>
      </c>
      <c r="BM115" s="4">
        <v>299.18821499999996</v>
      </c>
      <c r="BN115" s="4">
        <v>299.18821499999996</v>
      </c>
      <c r="BO115" s="4">
        <v>299.18821499999996</v>
      </c>
      <c r="BP115" s="4">
        <v>299.18821499999996</v>
      </c>
      <c r="BQ115" s="4">
        <v>299.18821499999996</v>
      </c>
      <c r="BR115" s="4">
        <v>299.18821499999996</v>
      </c>
      <c r="BS115" s="4">
        <v>299.18821499999996</v>
      </c>
      <c r="BT115" s="4">
        <f t="shared" si="61"/>
        <v>3590.2585799999997</v>
      </c>
      <c r="BU115" s="4">
        <v>299.18821499999996</v>
      </c>
      <c r="BV115" s="4">
        <v>299.18821499999996</v>
      </c>
      <c r="BW115" s="4">
        <v>299.18821499999996</v>
      </c>
      <c r="BX115" s="4">
        <v>299.18821499999996</v>
      </c>
      <c r="BY115" s="4">
        <v>299.18821499999996</v>
      </c>
      <c r="BZ115" s="4">
        <v>299.18821499999996</v>
      </c>
      <c r="CA115" s="4">
        <v>299.18821499999996</v>
      </c>
      <c r="CB115" s="4">
        <v>299.18821499999996</v>
      </c>
      <c r="CC115" s="4">
        <v>299.18821499999996</v>
      </c>
      <c r="CD115" s="4">
        <v>299.18821499999996</v>
      </c>
      <c r="CE115" s="4">
        <v>299.18821499999996</v>
      </c>
      <c r="CF115" s="4">
        <v>299.18821499999996</v>
      </c>
      <c r="CG115" s="4">
        <f t="shared" si="62"/>
        <v>3590.2585799999997</v>
      </c>
    </row>
    <row r="116" spans="1:85" hidden="1" outlineLevel="2" x14ac:dyDescent="0.25">
      <c r="A116" s="20">
        <v>364</v>
      </c>
      <c r="B116" s="17" t="s">
        <v>191</v>
      </c>
      <c r="U116" s="2">
        <v>78802.554810000001</v>
      </c>
      <c r="V116" s="4">
        <v>78802.554810000001</v>
      </c>
      <c r="W116" s="4">
        <v>78802.554810000001</v>
      </c>
      <c r="X116" s="4">
        <v>78802.554810000001</v>
      </c>
      <c r="Y116" s="4">
        <v>78802.554810000001</v>
      </c>
      <c r="Z116" s="4">
        <v>78802.554810000001</v>
      </c>
      <c r="AA116" s="4">
        <v>78802.554810000001</v>
      </c>
      <c r="AB116" s="4">
        <v>78802.554810000001</v>
      </c>
      <c r="AC116" s="4">
        <v>78802.554810000001</v>
      </c>
      <c r="AD116" s="4">
        <v>78802.554810000001</v>
      </c>
      <c r="AE116" s="4">
        <v>78802.554810000001</v>
      </c>
      <c r="AF116" s="4">
        <v>78802.554810000001</v>
      </c>
      <c r="AG116" s="4">
        <v>945630.65772000002</v>
      </c>
      <c r="AH116" s="4">
        <v>78802.554810000001</v>
      </c>
      <c r="AI116" s="4">
        <v>78802.554810000001</v>
      </c>
      <c r="AJ116" s="4">
        <v>78802.554810000001</v>
      </c>
      <c r="AK116" s="4">
        <v>78802.554810000001</v>
      </c>
      <c r="AL116" s="4">
        <v>78802.554810000001</v>
      </c>
      <c r="AM116" s="4">
        <v>78802.554810000001</v>
      </c>
      <c r="AN116" s="4">
        <v>78802.554810000001</v>
      </c>
      <c r="AO116" s="4">
        <v>78802.554810000001</v>
      </c>
      <c r="AP116" s="4">
        <v>78802.554810000001</v>
      </c>
      <c r="AQ116" s="4">
        <v>78802.554810000001</v>
      </c>
      <c r="AR116" s="4">
        <v>78802.554810000001</v>
      </c>
      <c r="AS116" s="4">
        <v>78802.554810000001</v>
      </c>
      <c r="AT116" s="4">
        <v>945630.65772000002</v>
      </c>
      <c r="AU116" s="4">
        <v>78802.554810000001</v>
      </c>
      <c r="AV116" s="4">
        <v>78802.554810000001</v>
      </c>
      <c r="AW116" s="4">
        <v>78802.554810000001</v>
      </c>
      <c r="AX116" s="4">
        <v>78802.554810000001</v>
      </c>
      <c r="AY116" s="4">
        <v>78802.554810000001</v>
      </c>
      <c r="AZ116" s="4">
        <v>78802.554810000001</v>
      </c>
      <c r="BA116" s="4">
        <v>78802.554810000001</v>
      </c>
      <c r="BB116" s="4">
        <v>78802.554810000001</v>
      </c>
      <c r="BC116" s="4">
        <v>78802.554810000001</v>
      </c>
      <c r="BD116" s="4">
        <v>78802.554810000001</v>
      </c>
      <c r="BE116" s="4">
        <v>78802.554810000001</v>
      </c>
      <c r="BF116" s="4">
        <v>78802.554810000001</v>
      </c>
      <c r="BG116" s="4">
        <f t="shared" si="60"/>
        <v>945630.65772000002</v>
      </c>
      <c r="BH116" s="4">
        <v>78802.554810000001</v>
      </c>
      <c r="BI116" s="4">
        <v>78802.554810000001</v>
      </c>
      <c r="BJ116" s="4">
        <v>78802.554810000001</v>
      </c>
      <c r="BK116" s="4">
        <v>78802.554810000001</v>
      </c>
      <c r="BL116" s="4">
        <v>78802.554810000001</v>
      </c>
      <c r="BM116" s="4">
        <v>78802.554810000001</v>
      </c>
      <c r="BN116" s="4">
        <v>78802.554810000001</v>
      </c>
      <c r="BO116" s="4">
        <v>78802.554810000001</v>
      </c>
      <c r="BP116" s="4">
        <v>78802.554810000001</v>
      </c>
      <c r="BQ116" s="4">
        <v>78802.554810000001</v>
      </c>
      <c r="BR116" s="4">
        <v>78802.554810000001</v>
      </c>
      <c r="BS116" s="4">
        <v>78802.554810000001</v>
      </c>
      <c r="BT116" s="4">
        <f t="shared" si="61"/>
        <v>945630.65772000002</v>
      </c>
      <c r="BU116" s="4">
        <v>78802.554810000001</v>
      </c>
      <c r="BV116" s="4">
        <v>78802.554810000001</v>
      </c>
      <c r="BW116" s="4">
        <v>78802.554810000001</v>
      </c>
      <c r="BX116" s="4">
        <v>78802.554810000001</v>
      </c>
      <c r="BY116" s="4">
        <v>78802.554810000001</v>
      </c>
      <c r="BZ116" s="4">
        <v>78802.554810000001</v>
      </c>
      <c r="CA116" s="4">
        <v>78802.554810000001</v>
      </c>
      <c r="CB116" s="4">
        <v>78802.554810000001</v>
      </c>
      <c r="CC116" s="4">
        <v>78802.554810000001</v>
      </c>
      <c r="CD116" s="4">
        <v>78802.554810000001</v>
      </c>
      <c r="CE116" s="4">
        <v>78802.554810000001</v>
      </c>
      <c r="CF116" s="4">
        <v>78802.554810000001</v>
      </c>
      <c r="CG116" s="4">
        <f t="shared" si="62"/>
        <v>945630.65772000002</v>
      </c>
    </row>
    <row r="117" spans="1:85" hidden="1" outlineLevel="2" x14ac:dyDescent="0.25">
      <c r="A117" s="20">
        <v>365</v>
      </c>
      <c r="B117" s="17" t="s">
        <v>192</v>
      </c>
      <c r="U117" s="2">
        <v>95772.184325999988</v>
      </c>
      <c r="V117" s="4">
        <v>95772.184325999988</v>
      </c>
      <c r="W117" s="4">
        <v>95772.184325999988</v>
      </c>
      <c r="X117" s="4">
        <v>95772.184325999988</v>
      </c>
      <c r="Y117" s="4">
        <v>95772.184325999988</v>
      </c>
      <c r="Z117" s="4">
        <v>95772.184325999988</v>
      </c>
      <c r="AA117" s="4">
        <v>95772.184325999988</v>
      </c>
      <c r="AB117" s="4">
        <v>95772.184325999988</v>
      </c>
      <c r="AC117" s="4">
        <v>95772.184325999988</v>
      </c>
      <c r="AD117" s="4">
        <v>95772.184325999988</v>
      </c>
      <c r="AE117" s="4">
        <v>95772.184325999988</v>
      </c>
      <c r="AF117" s="4">
        <v>95772.184325999988</v>
      </c>
      <c r="AG117" s="4">
        <v>1149266.2119119999</v>
      </c>
      <c r="AH117" s="4">
        <v>95772.184325999988</v>
      </c>
      <c r="AI117" s="4">
        <v>95772.184325999988</v>
      </c>
      <c r="AJ117" s="4">
        <v>95772.184325999988</v>
      </c>
      <c r="AK117" s="4">
        <v>95772.184325999988</v>
      </c>
      <c r="AL117" s="4">
        <v>95772.184325999988</v>
      </c>
      <c r="AM117" s="4">
        <v>95772.184325999988</v>
      </c>
      <c r="AN117" s="4">
        <v>95772.184325999988</v>
      </c>
      <c r="AO117" s="4">
        <v>95772.184325999988</v>
      </c>
      <c r="AP117" s="4">
        <v>95772.184325999988</v>
      </c>
      <c r="AQ117" s="4">
        <v>95772.184325999988</v>
      </c>
      <c r="AR117" s="4">
        <v>95772.184325999988</v>
      </c>
      <c r="AS117" s="4">
        <v>95772.184325999988</v>
      </c>
      <c r="AT117" s="4">
        <v>1149266.2119119999</v>
      </c>
      <c r="AU117" s="4">
        <v>95772.184325999988</v>
      </c>
      <c r="AV117" s="4">
        <v>95772.184325999988</v>
      </c>
      <c r="AW117" s="4">
        <v>95772.184325999988</v>
      </c>
      <c r="AX117" s="4">
        <v>95772.184325999988</v>
      </c>
      <c r="AY117" s="4">
        <v>95772.184325999988</v>
      </c>
      <c r="AZ117" s="4">
        <v>95772.184325999988</v>
      </c>
      <c r="BA117" s="4">
        <v>95772.184325999988</v>
      </c>
      <c r="BB117" s="4">
        <v>95772.184325999988</v>
      </c>
      <c r="BC117" s="4">
        <v>95772.184325999988</v>
      </c>
      <c r="BD117" s="4">
        <v>95772.184325999988</v>
      </c>
      <c r="BE117" s="4">
        <v>95772.184325999988</v>
      </c>
      <c r="BF117" s="4">
        <v>95772.184325999988</v>
      </c>
      <c r="BG117" s="4">
        <f t="shared" si="60"/>
        <v>1149266.2119119999</v>
      </c>
      <c r="BH117" s="4">
        <v>95772.184325999988</v>
      </c>
      <c r="BI117" s="4">
        <v>95772.184325999988</v>
      </c>
      <c r="BJ117" s="4">
        <v>95772.184325999988</v>
      </c>
      <c r="BK117" s="4">
        <v>95772.184325999988</v>
      </c>
      <c r="BL117" s="4">
        <v>95772.184325999988</v>
      </c>
      <c r="BM117" s="4">
        <v>95772.184325999988</v>
      </c>
      <c r="BN117" s="4">
        <v>95772.184325999988</v>
      </c>
      <c r="BO117" s="4">
        <v>95772.184325999988</v>
      </c>
      <c r="BP117" s="4">
        <v>95772.184325999988</v>
      </c>
      <c r="BQ117" s="4">
        <v>95772.184325999988</v>
      </c>
      <c r="BR117" s="4">
        <v>95772.184325999988</v>
      </c>
      <c r="BS117" s="4">
        <v>95772.184325999988</v>
      </c>
      <c r="BT117" s="4">
        <f t="shared" si="61"/>
        <v>1149266.2119119999</v>
      </c>
      <c r="BU117" s="4">
        <v>95772.184325999988</v>
      </c>
      <c r="BV117" s="4">
        <v>95772.184325999988</v>
      </c>
      <c r="BW117" s="4">
        <v>95772.184325999988</v>
      </c>
      <c r="BX117" s="4">
        <v>95772.184325999988</v>
      </c>
      <c r="BY117" s="4">
        <v>95772.184325999988</v>
      </c>
      <c r="BZ117" s="4">
        <v>95772.184325999988</v>
      </c>
      <c r="CA117" s="4">
        <v>95772.184325999988</v>
      </c>
      <c r="CB117" s="4">
        <v>95772.184325999988</v>
      </c>
      <c r="CC117" s="4">
        <v>95772.184325999988</v>
      </c>
      <c r="CD117" s="4">
        <v>95772.184325999988</v>
      </c>
      <c r="CE117" s="4">
        <v>95772.184325999988</v>
      </c>
      <c r="CF117" s="4">
        <v>95772.184325999988</v>
      </c>
      <c r="CG117" s="4">
        <f t="shared" si="62"/>
        <v>1149266.2119119999</v>
      </c>
    </row>
    <row r="118" spans="1:85" hidden="1" outlineLevel="2" x14ac:dyDescent="0.25">
      <c r="A118" s="20">
        <v>365</v>
      </c>
      <c r="B118" s="2" t="s">
        <v>193</v>
      </c>
      <c r="U118" s="2">
        <v>4278.4923772500006</v>
      </c>
      <c r="V118" s="4">
        <v>4278.4923772500006</v>
      </c>
      <c r="W118" s="4">
        <v>4278.4923772500006</v>
      </c>
      <c r="X118" s="4">
        <v>4278.4923772500006</v>
      </c>
      <c r="Y118" s="4">
        <v>4278.4923772500006</v>
      </c>
      <c r="Z118" s="4">
        <v>4278.4923772500006</v>
      </c>
      <c r="AA118" s="4">
        <v>4278.4923772500006</v>
      </c>
      <c r="AB118" s="4">
        <v>4278.4923772500006</v>
      </c>
      <c r="AC118" s="4">
        <v>4278.4923772500006</v>
      </c>
      <c r="AD118" s="4">
        <v>4278.4923772500006</v>
      </c>
      <c r="AE118" s="4">
        <v>4278.4923772500006</v>
      </c>
      <c r="AF118" s="4">
        <v>4278.4923772500006</v>
      </c>
      <c r="AG118" s="4">
        <v>51341.908527000007</v>
      </c>
      <c r="AH118" s="4">
        <v>4278.4923772500006</v>
      </c>
      <c r="AI118" s="4">
        <v>4278.4923772500006</v>
      </c>
      <c r="AJ118" s="4">
        <v>4278.4923772500006</v>
      </c>
      <c r="AK118" s="4">
        <v>4278.4923772500006</v>
      </c>
      <c r="AL118" s="4">
        <v>4278.4923772500006</v>
      </c>
      <c r="AM118" s="4">
        <v>4278.4923772500006</v>
      </c>
      <c r="AN118" s="4">
        <v>4278.4923772500006</v>
      </c>
      <c r="AO118" s="4">
        <v>4278.4923772500006</v>
      </c>
      <c r="AP118" s="4">
        <v>4278.4923772500006</v>
      </c>
      <c r="AQ118" s="4">
        <v>4278.4923772500006</v>
      </c>
      <c r="AR118" s="4">
        <v>4278.4923772500006</v>
      </c>
      <c r="AS118" s="4">
        <v>4278.4923772500006</v>
      </c>
      <c r="AT118" s="4">
        <v>51341.908527000007</v>
      </c>
      <c r="AU118" s="4">
        <v>4278.4923772500006</v>
      </c>
      <c r="AV118" s="4">
        <v>4278.4923772500006</v>
      </c>
      <c r="AW118" s="4">
        <v>4278.4923772500006</v>
      </c>
      <c r="AX118" s="4">
        <v>4278.4923772500006</v>
      </c>
      <c r="AY118" s="4">
        <v>4278.4923772500006</v>
      </c>
      <c r="AZ118" s="4">
        <v>4278.4923772500006</v>
      </c>
      <c r="BA118" s="4">
        <v>4278.4923772500006</v>
      </c>
      <c r="BB118" s="4">
        <v>4278.4923772500006</v>
      </c>
      <c r="BC118" s="4">
        <v>4278.4923772500006</v>
      </c>
      <c r="BD118" s="4">
        <v>4278.4923772500006</v>
      </c>
      <c r="BE118" s="4">
        <v>4278.4923772500006</v>
      </c>
      <c r="BF118" s="4">
        <v>4278.4923772500006</v>
      </c>
      <c r="BG118" s="4">
        <f t="shared" si="60"/>
        <v>51341.908527000007</v>
      </c>
      <c r="BH118" s="4">
        <v>4278.4923772500006</v>
      </c>
      <c r="BI118" s="4">
        <v>4278.4923772500006</v>
      </c>
      <c r="BJ118" s="4">
        <v>4278.4923772500006</v>
      </c>
      <c r="BK118" s="4">
        <v>4278.4923772500006</v>
      </c>
      <c r="BL118" s="4">
        <v>4278.4923772500006</v>
      </c>
      <c r="BM118" s="4">
        <v>4278.4923772500006</v>
      </c>
      <c r="BN118" s="4">
        <v>4278.4923772500006</v>
      </c>
      <c r="BO118" s="4">
        <v>4278.4923772500006</v>
      </c>
      <c r="BP118" s="4">
        <v>4278.4923772500006</v>
      </c>
      <c r="BQ118" s="4">
        <v>4278.4923772500006</v>
      </c>
      <c r="BR118" s="4">
        <v>4278.4923772500006</v>
      </c>
      <c r="BS118" s="4">
        <v>4278.4923772500006</v>
      </c>
      <c r="BT118" s="4">
        <f t="shared" si="61"/>
        <v>51341.908527000007</v>
      </c>
      <c r="BU118" s="4">
        <v>4278.4923772500006</v>
      </c>
      <c r="BV118" s="4">
        <v>4278.4923772500006</v>
      </c>
      <c r="BW118" s="4">
        <v>4278.4923772500006</v>
      </c>
      <c r="BX118" s="4">
        <v>4278.4923772500006</v>
      </c>
      <c r="BY118" s="4">
        <v>4278.4923772500006</v>
      </c>
      <c r="BZ118" s="4">
        <v>4278.4923772500006</v>
      </c>
      <c r="CA118" s="4">
        <v>4278.4923772500006</v>
      </c>
      <c r="CB118" s="4">
        <v>4278.4923772500006</v>
      </c>
      <c r="CC118" s="4">
        <v>4278.4923772500006</v>
      </c>
      <c r="CD118" s="4">
        <v>4278.4923772500006</v>
      </c>
      <c r="CE118" s="4">
        <v>4278.4923772500006</v>
      </c>
      <c r="CF118" s="4">
        <v>4278.4923772500006</v>
      </c>
      <c r="CG118" s="4">
        <f t="shared" si="62"/>
        <v>51341.908527000007</v>
      </c>
    </row>
    <row r="119" spans="1:85" hidden="1" outlineLevel="2" x14ac:dyDescent="0.25">
      <c r="A119" s="20">
        <v>366</v>
      </c>
      <c r="B119" s="2" t="s">
        <v>194</v>
      </c>
      <c r="U119" s="2">
        <v>1126.3861249166664</v>
      </c>
      <c r="V119" s="4">
        <v>1126.3861249166664</v>
      </c>
      <c r="W119" s="4">
        <v>1126.3861249166664</v>
      </c>
      <c r="X119" s="4">
        <v>1126.3861249166664</v>
      </c>
      <c r="Y119" s="4">
        <v>1126.3861249166664</v>
      </c>
      <c r="Z119" s="4">
        <v>1126.3861249166664</v>
      </c>
      <c r="AA119" s="4">
        <v>1126.3861249166664</v>
      </c>
      <c r="AB119" s="4">
        <v>1126.3861249166664</v>
      </c>
      <c r="AC119" s="4">
        <v>1126.3861249166664</v>
      </c>
      <c r="AD119" s="4">
        <v>1126.3861249166664</v>
      </c>
      <c r="AE119" s="4">
        <v>1126.3861249166664</v>
      </c>
      <c r="AF119" s="4">
        <v>1126.3861249166664</v>
      </c>
      <c r="AG119" s="4">
        <v>13516.633498999996</v>
      </c>
      <c r="AH119" s="4">
        <v>1126.3861249166664</v>
      </c>
      <c r="AI119" s="4">
        <v>1126.3861249166664</v>
      </c>
      <c r="AJ119" s="4">
        <v>1126.3861249166664</v>
      </c>
      <c r="AK119" s="4">
        <v>1126.3861249166664</v>
      </c>
      <c r="AL119" s="4">
        <v>1126.3861249166664</v>
      </c>
      <c r="AM119" s="4">
        <v>1126.3861249166664</v>
      </c>
      <c r="AN119" s="4">
        <v>1126.3861249166664</v>
      </c>
      <c r="AO119" s="4">
        <v>1126.3861249166664</v>
      </c>
      <c r="AP119" s="4">
        <v>1126.3861249166664</v>
      </c>
      <c r="AQ119" s="4">
        <v>1126.3861249166664</v>
      </c>
      <c r="AR119" s="4">
        <v>1126.3861249166664</v>
      </c>
      <c r="AS119" s="4">
        <v>1126.3861249166664</v>
      </c>
      <c r="AT119" s="4">
        <v>13516.633498999996</v>
      </c>
      <c r="AU119" s="4">
        <v>1126.3861249166664</v>
      </c>
      <c r="AV119" s="4">
        <v>1126.3861249166664</v>
      </c>
      <c r="AW119" s="4">
        <v>1126.3861249166664</v>
      </c>
      <c r="AX119" s="4">
        <v>1126.3861249166664</v>
      </c>
      <c r="AY119" s="4">
        <v>1126.3861249166664</v>
      </c>
      <c r="AZ119" s="4">
        <v>1126.3861249166664</v>
      </c>
      <c r="BA119" s="4">
        <v>1126.3861249166664</v>
      </c>
      <c r="BB119" s="4">
        <v>1126.3861249166664</v>
      </c>
      <c r="BC119" s="4">
        <v>1126.3861249166664</v>
      </c>
      <c r="BD119" s="4">
        <v>1126.3861249166664</v>
      </c>
      <c r="BE119" s="4">
        <v>1126.3861249166664</v>
      </c>
      <c r="BF119" s="4">
        <v>1126.3861249166664</v>
      </c>
      <c r="BG119" s="4">
        <f t="shared" si="60"/>
        <v>13516.633498999996</v>
      </c>
      <c r="BH119" s="4">
        <v>1126.3861249166664</v>
      </c>
      <c r="BI119" s="4">
        <v>1126.3861249166664</v>
      </c>
      <c r="BJ119" s="4">
        <v>1126.3861249166664</v>
      </c>
      <c r="BK119" s="4">
        <v>1126.3861249166664</v>
      </c>
      <c r="BL119" s="4">
        <v>1126.3861249166664</v>
      </c>
      <c r="BM119" s="4">
        <v>1126.3861249166664</v>
      </c>
      <c r="BN119" s="4">
        <v>1126.3861249166664</v>
      </c>
      <c r="BO119" s="4">
        <v>1126.3861249166664</v>
      </c>
      <c r="BP119" s="4">
        <v>1126.3861249166664</v>
      </c>
      <c r="BQ119" s="4">
        <v>1126.3861249166664</v>
      </c>
      <c r="BR119" s="4">
        <v>1126.3861249166664</v>
      </c>
      <c r="BS119" s="4">
        <v>1126.3861249166664</v>
      </c>
      <c r="BT119" s="4">
        <f t="shared" si="61"/>
        <v>13516.633498999996</v>
      </c>
      <c r="BU119" s="4">
        <v>1126.3861249166664</v>
      </c>
      <c r="BV119" s="4">
        <v>1126.3861249166664</v>
      </c>
      <c r="BW119" s="4">
        <v>1126.3861249166664</v>
      </c>
      <c r="BX119" s="4">
        <v>1126.3861249166664</v>
      </c>
      <c r="BY119" s="4">
        <v>1126.3861249166664</v>
      </c>
      <c r="BZ119" s="4">
        <v>1126.3861249166664</v>
      </c>
      <c r="CA119" s="4">
        <v>1126.3861249166664</v>
      </c>
      <c r="CB119" s="4">
        <v>1126.3861249166664</v>
      </c>
      <c r="CC119" s="4">
        <v>1126.3861249166664</v>
      </c>
      <c r="CD119" s="4">
        <v>1126.3861249166664</v>
      </c>
      <c r="CE119" s="4">
        <v>1126.3861249166664</v>
      </c>
      <c r="CF119" s="4">
        <v>1126.3861249166664</v>
      </c>
      <c r="CG119" s="4">
        <f t="shared" si="62"/>
        <v>13516.633498999996</v>
      </c>
    </row>
    <row r="120" spans="1:85" hidden="1" outlineLevel="2" x14ac:dyDescent="0.25">
      <c r="A120" s="20">
        <v>367</v>
      </c>
      <c r="B120" s="17" t="s">
        <v>195</v>
      </c>
      <c r="U120" s="2">
        <v>15250.290205000001</v>
      </c>
      <c r="V120" s="4">
        <v>15250.290205000001</v>
      </c>
      <c r="W120" s="4">
        <v>15250.290205000001</v>
      </c>
      <c r="X120" s="4">
        <v>15250.290205000001</v>
      </c>
      <c r="Y120" s="4">
        <v>15250.290205000001</v>
      </c>
      <c r="Z120" s="4">
        <v>15250.290205000001</v>
      </c>
      <c r="AA120" s="4">
        <v>15250.290205000001</v>
      </c>
      <c r="AB120" s="4">
        <v>15250.290205000001</v>
      </c>
      <c r="AC120" s="4">
        <v>15250.290205000001</v>
      </c>
      <c r="AD120" s="4">
        <v>15250.290205000001</v>
      </c>
      <c r="AE120" s="4">
        <v>15250.290205000001</v>
      </c>
      <c r="AF120" s="4">
        <v>15250.290205000001</v>
      </c>
      <c r="AG120" s="4">
        <v>183003.48246000003</v>
      </c>
      <c r="AH120" s="4">
        <v>15250.290205000001</v>
      </c>
      <c r="AI120" s="4">
        <v>15250.290205000001</v>
      </c>
      <c r="AJ120" s="4">
        <v>15250.290205000001</v>
      </c>
      <c r="AK120" s="4">
        <v>15250.290205000001</v>
      </c>
      <c r="AL120" s="4">
        <v>15250.290205000001</v>
      </c>
      <c r="AM120" s="4">
        <v>15250.290205000001</v>
      </c>
      <c r="AN120" s="4">
        <v>15250.290205000001</v>
      </c>
      <c r="AO120" s="4">
        <v>15250.290205000001</v>
      </c>
      <c r="AP120" s="4">
        <v>15250.290205000001</v>
      </c>
      <c r="AQ120" s="4">
        <v>15250.290205000001</v>
      </c>
      <c r="AR120" s="4">
        <v>15250.290205000001</v>
      </c>
      <c r="AS120" s="4">
        <v>15250.290205000001</v>
      </c>
      <c r="AT120" s="4">
        <v>183003.48246000003</v>
      </c>
      <c r="AU120" s="4">
        <v>15250.290205000001</v>
      </c>
      <c r="AV120" s="4">
        <v>15250.290205000001</v>
      </c>
      <c r="AW120" s="4">
        <v>15250.290205000001</v>
      </c>
      <c r="AX120" s="4">
        <v>15250.290205000001</v>
      </c>
      <c r="AY120" s="4">
        <v>15250.290205000001</v>
      </c>
      <c r="AZ120" s="4">
        <v>15250.290205000001</v>
      </c>
      <c r="BA120" s="4">
        <v>15250.290205000001</v>
      </c>
      <c r="BB120" s="4">
        <v>15250.290205000001</v>
      </c>
      <c r="BC120" s="4">
        <v>15250.290205000001</v>
      </c>
      <c r="BD120" s="4">
        <v>15250.290205000001</v>
      </c>
      <c r="BE120" s="4">
        <v>15250.290205000001</v>
      </c>
      <c r="BF120" s="4">
        <v>15250.290205000001</v>
      </c>
      <c r="BG120" s="4">
        <f t="shared" si="60"/>
        <v>183003.48246000003</v>
      </c>
      <c r="BH120" s="4">
        <v>15250.290205000001</v>
      </c>
      <c r="BI120" s="4">
        <v>15250.290205000001</v>
      </c>
      <c r="BJ120" s="4">
        <v>15250.290205000001</v>
      </c>
      <c r="BK120" s="4">
        <v>15250.290205000001</v>
      </c>
      <c r="BL120" s="4">
        <v>15250.290205000001</v>
      </c>
      <c r="BM120" s="4">
        <v>15250.290205000001</v>
      </c>
      <c r="BN120" s="4">
        <v>15250.290205000001</v>
      </c>
      <c r="BO120" s="4">
        <v>15250.290205000001</v>
      </c>
      <c r="BP120" s="4">
        <v>15250.290205000001</v>
      </c>
      <c r="BQ120" s="4">
        <v>15250.290205000001</v>
      </c>
      <c r="BR120" s="4">
        <v>15250.290205000001</v>
      </c>
      <c r="BS120" s="4">
        <v>15250.290205000001</v>
      </c>
      <c r="BT120" s="4">
        <f t="shared" si="61"/>
        <v>183003.48246000003</v>
      </c>
      <c r="BU120" s="4">
        <v>15250.290205000001</v>
      </c>
      <c r="BV120" s="4">
        <v>15250.290205000001</v>
      </c>
      <c r="BW120" s="4">
        <v>15250.290205000001</v>
      </c>
      <c r="BX120" s="4">
        <v>15250.290205000001</v>
      </c>
      <c r="BY120" s="4">
        <v>15250.290205000001</v>
      </c>
      <c r="BZ120" s="4">
        <v>15250.290205000001</v>
      </c>
      <c r="CA120" s="4">
        <v>15250.290205000001</v>
      </c>
      <c r="CB120" s="4">
        <v>15250.290205000001</v>
      </c>
      <c r="CC120" s="4">
        <v>15250.290205000001</v>
      </c>
      <c r="CD120" s="4">
        <v>15250.290205000001</v>
      </c>
      <c r="CE120" s="4">
        <v>15250.290205000001</v>
      </c>
      <c r="CF120" s="4">
        <v>15250.290205000001</v>
      </c>
      <c r="CG120" s="4">
        <f t="shared" si="62"/>
        <v>183003.48246000003</v>
      </c>
    </row>
    <row r="121" spans="1:85" hidden="1" outlineLevel="2" x14ac:dyDescent="0.25">
      <c r="A121" s="20">
        <v>368</v>
      </c>
      <c r="B121" s="17" t="s">
        <v>196</v>
      </c>
      <c r="U121" s="2">
        <v>15880.612881583338</v>
      </c>
      <c r="V121" s="4">
        <v>15880.612881583338</v>
      </c>
      <c r="W121" s="4">
        <v>15880.612881583338</v>
      </c>
      <c r="X121" s="4">
        <v>15880.612881583338</v>
      </c>
      <c r="Y121" s="4">
        <v>15880.612881583338</v>
      </c>
      <c r="Z121" s="4">
        <v>15880.612881583338</v>
      </c>
      <c r="AA121" s="4">
        <v>15880.612881583338</v>
      </c>
      <c r="AB121" s="4">
        <v>15880.612881583338</v>
      </c>
      <c r="AC121" s="4">
        <v>15880.612881583338</v>
      </c>
      <c r="AD121" s="4">
        <v>15880.612881583338</v>
      </c>
      <c r="AE121" s="4">
        <v>15880.612881583338</v>
      </c>
      <c r="AF121" s="4">
        <v>15880.612881583338</v>
      </c>
      <c r="AG121" s="4">
        <v>190567.35457900006</v>
      </c>
      <c r="AH121" s="4">
        <v>15880.612881583338</v>
      </c>
      <c r="AI121" s="4">
        <v>15880.612881583338</v>
      </c>
      <c r="AJ121" s="4">
        <v>15880.612881583338</v>
      </c>
      <c r="AK121" s="4">
        <v>15880.612881583338</v>
      </c>
      <c r="AL121" s="4">
        <v>15880.612881583338</v>
      </c>
      <c r="AM121" s="4">
        <v>15880.612881583338</v>
      </c>
      <c r="AN121" s="4">
        <v>15880.612881583338</v>
      </c>
      <c r="AO121" s="4">
        <v>15880.612881583338</v>
      </c>
      <c r="AP121" s="4">
        <v>15880.612881583338</v>
      </c>
      <c r="AQ121" s="4">
        <v>15880.612881583338</v>
      </c>
      <c r="AR121" s="4">
        <v>15880.612881583338</v>
      </c>
      <c r="AS121" s="4">
        <v>15880.612881583338</v>
      </c>
      <c r="AT121" s="4">
        <v>190567.35457900006</v>
      </c>
      <c r="AU121" s="4">
        <v>15880.612881583338</v>
      </c>
      <c r="AV121" s="4">
        <v>15880.612881583338</v>
      </c>
      <c r="AW121" s="4">
        <v>15880.612881583338</v>
      </c>
      <c r="AX121" s="4">
        <v>15880.612881583338</v>
      </c>
      <c r="AY121" s="4">
        <v>15880.612881583338</v>
      </c>
      <c r="AZ121" s="4">
        <v>15880.612881583338</v>
      </c>
      <c r="BA121" s="4">
        <v>15880.612881583338</v>
      </c>
      <c r="BB121" s="4">
        <v>15880.612881583338</v>
      </c>
      <c r="BC121" s="4">
        <v>15880.612881583338</v>
      </c>
      <c r="BD121" s="4">
        <v>15880.612881583338</v>
      </c>
      <c r="BE121" s="4">
        <v>15880.612881583338</v>
      </c>
      <c r="BF121" s="4">
        <v>15880.612881583338</v>
      </c>
      <c r="BG121" s="4">
        <f t="shared" si="60"/>
        <v>190567.35457900006</v>
      </c>
      <c r="BH121" s="4">
        <v>15880.612881583338</v>
      </c>
      <c r="BI121" s="4">
        <v>15880.612881583338</v>
      </c>
      <c r="BJ121" s="4">
        <v>15880.612881583338</v>
      </c>
      <c r="BK121" s="4">
        <v>15880.612881583338</v>
      </c>
      <c r="BL121" s="4">
        <v>15880.612881583338</v>
      </c>
      <c r="BM121" s="4">
        <v>15880.612881583338</v>
      </c>
      <c r="BN121" s="4">
        <v>15880.612881583338</v>
      </c>
      <c r="BO121" s="4">
        <v>15880.612881583338</v>
      </c>
      <c r="BP121" s="4">
        <v>15880.612881583338</v>
      </c>
      <c r="BQ121" s="4">
        <v>15880.612881583338</v>
      </c>
      <c r="BR121" s="4">
        <v>15880.612881583338</v>
      </c>
      <c r="BS121" s="4">
        <v>15880.612881583338</v>
      </c>
      <c r="BT121" s="4">
        <f t="shared" si="61"/>
        <v>190567.35457900006</v>
      </c>
      <c r="BU121" s="4">
        <v>15880.612881583338</v>
      </c>
      <c r="BV121" s="4">
        <v>15880.612881583338</v>
      </c>
      <c r="BW121" s="4">
        <v>15880.612881583338</v>
      </c>
      <c r="BX121" s="4">
        <v>15880.612881583338</v>
      </c>
      <c r="BY121" s="4">
        <v>15880.612881583338</v>
      </c>
      <c r="BZ121" s="4">
        <v>15880.612881583338</v>
      </c>
      <c r="CA121" s="4">
        <v>15880.612881583338</v>
      </c>
      <c r="CB121" s="4">
        <v>15880.612881583338</v>
      </c>
      <c r="CC121" s="4">
        <v>15880.612881583338</v>
      </c>
      <c r="CD121" s="4">
        <v>15880.612881583338</v>
      </c>
      <c r="CE121" s="4">
        <v>15880.612881583338</v>
      </c>
      <c r="CF121" s="4">
        <v>15880.612881583338</v>
      </c>
      <c r="CG121" s="4">
        <f t="shared" si="62"/>
        <v>190567.35457900006</v>
      </c>
    </row>
    <row r="122" spans="1:85" hidden="1" outlineLevel="2" x14ac:dyDescent="0.25">
      <c r="A122" s="20">
        <v>369</v>
      </c>
      <c r="B122" s="2" t="s">
        <v>197</v>
      </c>
      <c r="U122" s="2">
        <v>992.94319124999993</v>
      </c>
      <c r="V122" s="4">
        <v>992.94319124999993</v>
      </c>
      <c r="W122" s="4">
        <v>992.94319124999993</v>
      </c>
      <c r="X122" s="4">
        <v>992.94319124999993</v>
      </c>
      <c r="Y122" s="4">
        <v>992.94319124999993</v>
      </c>
      <c r="Z122" s="4">
        <v>992.94319124999993</v>
      </c>
      <c r="AA122" s="4">
        <v>992.94319124999993</v>
      </c>
      <c r="AB122" s="4">
        <v>992.94319124999993</v>
      </c>
      <c r="AC122" s="4">
        <v>992.94319124999993</v>
      </c>
      <c r="AD122" s="4">
        <v>992.94319124999993</v>
      </c>
      <c r="AE122" s="4">
        <v>992.94319124999993</v>
      </c>
      <c r="AF122" s="4">
        <v>992.94319124999993</v>
      </c>
      <c r="AG122" s="4">
        <v>11915.318294999999</v>
      </c>
      <c r="AH122" s="4">
        <v>992.94319124999993</v>
      </c>
      <c r="AI122" s="4">
        <v>992.94319124999993</v>
      </c>
      <c r="AJ122" s="4">
        <v>992.94319124999993</v>
      </c>
      <c r="AK122" s="4">
        <v>992.94319124999993</v>
      </c>
      <c r="AL122" s="4">
        <v>992.94319124999993</v>
      </c>
      <c r="AM122" s="4">
        <v>992.94319124999993</v>
      </c>
      <c r="AN122" s="4">
        <v>992.94319124999993</v>
      </c>
      <c r="AO122" s="4">
        <v>992.94319124999993</v>
      </c>
      <c r="AP122" s="4">
        <v>992.94319124999993</v>
      </c>
      <c r="AQ122" s="4">
        <v>992.94319124999993</v>
      </c>
      <c r="AR122" s="4">
        <v>992.94319124999993</v>
      </c>
      <c r="AS122" s="4">
        <v>992.94319124999993</v>
      </c>
      <c r="AT122" s="4">
        <v>11915.318294999999</v>
      </c>
      <c r="AU122" s="4">
        <v>992.94319124999993</v>
      </c>
      <c r="AV122" s="4">
        <v>992.94319124999993</v>
      </c>
      <c r="AW122" s="4">
        <v>992.94319124999993</v>
      </c>
      <c r="AX122" s="4">
        <v>992.94319124999993</v>
      </c>
      <c r="AY122" s="4">
        <v>992.94319124999993</v>
      </c>
      <c r="AZ122" s="4">
        <v>992.94319124999993</v>
      </c>
      <c r="BA122" s="4">
        <v>992.94319124999993</v>
      </c>
      <c r="BB122" s="4">
        <v>992.94319124999993</v>
      </c>
      <c r="BC122" s="4">
        <v>992.94319124999993</v>
      </c>
      <c r="BD122" s="4">
        <v>992.94319124999993</v>
      </c>
      <c r="BE122" s="4">
        <v>992.94319124999993</v>
      </c>
      <c r="BF122" s="4">
        <v>992.94319124999993</v>
      </c>
      <c r="BG122" s="4">
        <f t="shared" si="60"/>
        <v>11915.318294999999</v>
      </c>
      <c r="BH122" s="4">
        <v>992.94319124999993</v>
      </c>
      <c r="BI122" s="4">
        <v>992.94319124999993</v>
      </c>
      <c r="BJ122" s="4">
        <v>992.94319124999993</v>
      </c>
      <c r="BK122" s="4">
        <v>992.94319124999993</v>
      </c>
      <c r="BL122" s="4">
        <v>992.94319124999993</v>
      </c>
      <c r="BM122" s="4">
        <v>992.94319124999993</v>
      </c>
      <c r="BN122" s="4">
        <v>992.94319124999993</v>
      </c>
      <c r="BO122" s="4">
        <v>992.94319124999993</v>
      </c>
      <c r="BP122" s="4">
        <v>992.94319124999993</v>
      </c>
      <c r="BQ122" s="4">
        <v>992.94319124999993</v>
      </c>
      <c r="BR122" s="4">
        <v>992.94319124999993</v>
      </c>
      <c r="BS122" s="4">
        <v>992.94319124999993</v>
      </c>
      <c r="BT122" s="4">
        <f t="shared" si="61"/>
        <v>11915.318294999999</v>
      </c>
      <c r="BU122" s="4">
        <v>992.94319124999993</v>
      </c>
      <c r="BV122" s="4">
        <v>992.94319124999993</v>
      </c>
      <c r="BW122" s="4">
        <v>992.94319124999993</v>
      </c>
      <c r="BX122" s="4">
        <v>992.94319124999993</v>
      </c>
      <c r="BY122" s="4">
        <v>992.94319124999993</v>
      </c>
      <c r="BZ122" s="4">
        <v>992.94319124999993</v>
      </c>
      <c r="CA122" s="4">
        <v>992.94319124999993</v>
      </c>
      <c r="CB122" s="4">
        <v>992.94319124999993</v>
      </c>
      <c r="CC122" s="4">
        <v>992.94319124999993</v>
      </c>
      <c r="CD122" s="4">
        <v>992.94319124999993</v>
      </c>
      <c r="CE122" s="4">
        <v>992.94319124999993</v>
      </c>
      <c r="CF122" s="4">
        <v>992.94319124999993</v>
      </c>
      <c r="CG122" s="4">
        <f t="shared" si="62"/>
        <v>11915.318294999999</v>
      </c>
    </row>
    <row r="123" spans="1:85" hidden="1" outlineLevel="2" x14ac:dyDescent="0.25">
      <c r="A123" s="20">
        <v>369</v>
      </c>
      <c r="B123" s="2" t="s">
        <v>198</v>
      </c>
      <c r="U123" s="2">
        <v>86.298416916666653</v>
      </c>
      <c r="V123" s="4">
        <v>86.298416916666653</v>
      </c>
      <c r="W123" s="4">
        <v>86.298416916666653</v>
      </c>
      <c r="X123" s="4">
        <v>86.298416916666653</v>
      </c>
      <c r="Y123" s="4">
        <v>86.298416916666653</v>
      </c>
      <c r="Z123" s="4">
        <v>86.298416916666653</v>
      </c>
      <c r="AA123" s="4">
        <v>86.298416916666653</v>
      </c>
      <c r="AB123" s="4">
        <v>86.298416916666653</v>
      </c>
      <c r="AC123" s="4">
        <v>86.298416916666653</v>
      </c>
      <c r="AD123" s="4">
        <v>86.298416916666653</v>
      </c>
      <c r="AE123" s="4">
        <v>86.298416916666653</v>
      </c>
      <c r="AF123" s="4">
        <v>86.298416916666653</v>
      </c>
      <c r="AG123" s="4">
        <v>1035.5810029999998</v>
      </c>
      <c r="AH123" s="4">
        <v>86.298416916666653</v>
      </c>
      <c r="AI123" s="4">
        <v>86.298416916666653</v>
      </c>
      <c r="AJ123" s="4">
        <v>86.298416916666653</v>
      </c>
      <c r="AK123" s="4">
        <v>86.298416916666653</v>
      </c>
      <c r="AL123" s="4">
        <v>86.298416916666653</v>
      </c>
      <c r="AM123" s="4">
        <v>86.298416916666653</v>
      </c>
      <c r="AN123" s="4">
        <v>86.298416916666653</v>
      </c>
      <c r="AO123" s="4">
        <v>86.298416916666653</v>
      </c>
      <c r="AP123" s="4">
        <v>86.298416916666653</v>
      </c>
      <c r="AQ123" s="4">
        <v>86.298416916666653</v>
      </c>
      <c r="AR123" s="4">
        <v>86.298416916666653</v>
      </c>
      <c r="AS123" s="4">
        <v>86.298416916666653</v>
      </c>
      <c r="AT123" s="4">
        <v>1035.5810029999998</v>
      </c>
      <c r="AU123" s="4">
        <v>86.298416916666653</v>
      </c>
      <c r="AV123" s="4">
        <v>86.298416916666653</v>
      </c>
      <c r="AW123" s="4">
        <v>86.298416916666653</v>
      </c>
      <c r="AX123" s="4">
        <v>86.298416916666653</v>
      </c>
      <c r="AY123" s="4">
        <v>86.298416916666653</v>
      </c>
      <c r="AZ123" s="4">
        <v>86.298416916666653</v>
      </c>
      <c r="BA123" s="4">
        <v>86.298416916666653</v>
      </c>
      <c r="BB123" s="4">
        <v>86.298416916666653</v>
      </c>
      <c r="BC123" s="4">
        <v>86.298416916666653</v>
      </c>
      <c r="BD123" s="4">
        <v>86.298416916666653</v>
      </c>
      <c r="BE123" s="4">
        <v>86.298416916666653</v>
      </c>
      <c r="BF123" s="4">
        <v>86.298416916666653</v>
      </c>
      <c r="BG123" s="4">
        <f t="shared" si="60"/>
        <v>1035.5810029999998</v>
      </c>
      <c r="BH123" s="4">
        <v>86.298416916666653</v>
      </c>
      <c r="BI123" s="4">
        <v>86.298416916666653</v>
      </c>
      <c r="BJ123" s="4">
        <v>86.298416916666653</v>
      </c>
      <c r="BK123" s="4">
        <v>86.298416916666653</v>
      </c>
      <c r="BL123" s="4">
        <v>86.298416916666653</v>
      </c>
      <c r="BM123" s="4">
        <v>86.298416916666653</v>
      </c>
      <c r="BN123" s="4">
        <v>86.298416916666653</v>
      </c>
      <c r="BO123" s="4">
        <v>86.298416916666653</v>
      </c>
      <c r="BP123" s="4">
        <v>86.298416916666653</v>
      </c>
      <c r="BQ123" s="4">
        <v>86.298416916666653</v>
      </c>
      <c r="BR123" s="4">
        <v>86.298416916666653</v>
      </c>
      <c r="BS123" s="4">
        <v>86.298416916666653</v>
      </c>
      <c r="BT123" s="4">
        <f t="shared" si="61"/>
        <v>1035.5810029999998</v>
      </c>
      <c r="BU123" s="4">
        <v>86.298416916666653</v>
      </c>
      <c r="BV123" s="4">
        <v>86.298416916666653</v>
      </c>
      <c r="BW123" s="4">
        <v>86.298416916666653</v>
      </c>
      <c r="BX123" s="4">
        <v>86.298416916666653</v>
      </c>
      <c r="BY123" s="4">
        <v>86.298416916666653</v>
      </c>
      <c r="BZ123" s="4">
        <v>86.298416916666653</v>
      </c>
      <c r="CA123" s="4">
        <v>86.298416916666653</v>
      </c>
      <c r="CB123" s="4">
        <v>86.298416916666653</v>
      </c>
      <c r="CC123" s="4">
        <v>86.298416916666653</v>
      </c>
      <c r="CD123" s="4">
        <v>86.298416916666653</v>
      </c>
      <c r="CE123" s="4">
        <v>86.298416916666653</v>
      </c>
      <c r="CF123" s="4">
        <v>86.298416916666653</v>
      </c>
      <c r="CG123" s="4">
        <f t="shared" si="62"/>
        <v>1035.5810029999998</v>
      </c>
    </row>
    <row r="124" spans="1:85" hidden="1" outlineLevel="2" x14ac:dyDescent="0.25">
      <c r="A124" s="20">
        <v>370</v>
      </c>
      <c r="B124" s="2" t="s">
        <v>199</v>
      </c>
      <c r="U124" s="2">
        <v>231.59167275000004</v>
      </c>
      <c r="V124" s="4">
        <v>231.59167275000004</v>
      </c>
      <c r="W124" s="4">
        <v>231.59167275000004</v>
      </c>
      <c r="X124" s="4">
        <v>231.59167275000004</v>
      </c>
      <c r="Y124" s="4">
        <v>231.59167275000004</v>
      </c>
      <c r="Z124" s="4">
        <v>231.59167275000004</v>
      </c>
      <c r="AA124" s="4">
        <v>231.59167275000004</v>
      </c>
      <c r="AB124" s="4">
        <v>231.59167275000004</v>
      </c>
      <c r="AC124" s="4">
        <v>231.59167275000004</v>
      </c>
      <c r="AD124" s="4">
        <v>231.59167275000004</v>
      </c>
      <c r="AE124" s="4">
        <v>231.59167275000004</v>
      </c>
      <c r="AF124" s="4">
        <v>231.59167275000004</v>
      </c>
      <c r="AG124" s="4">
        <v>2779.1000730000005</v>
      </c>
      <c r="AH124" s="4">
        <v>231.59167275000004</v>
      </c>
      <c r="AI124" s="4">
        <v>231.59167275000004</v>
      </c>
      <c r="AJ124" s="4">
        <v>231.59167275000004</v>
      </c>
      <c r="AK124" s="4">
        <v>231.59167275000004</v>
      </c>
      <c r="AL124" s="4">
        <v>231.59167275000004</v>
      </c>
      <c r="AM124" s="4">
        <v>231.59167275000004</v>
      </c>
      <c r="AN124" s="4">
        <v>231.59167275000004</v>
      </c>
      <c r="AO124" s="4">
        <v>231.59167275000004</v>
      </c>
      <c r="AP124" s="4">
        <v>231.59167275000004</v>
      </c>
      <c r="AQ124" s="4">
        <v>231.59167275000004</v>
      </c>
      <c r="AR124" s="4">
        <v>231.59167275000004</v>
      </c>
      <c r="AS124" s="4">
        <v>231.59167275000004</v>
      </c>
      <c r="AT124" s="4">
        <v>2779.1000730000005</v>
      </c>
      <c r="AU124" s="4">
        <v>231.59167275000004</v>
      </c>
      <c r="AV124" s="4">
        <v>231.59167275000004</v>
      </c>
      <c r="AW124" s="4">
        <v>231.59167275000004</v>
      </c>
      <c r="AX124" s="4">
        <v>231.59167275000004</v>
      </c>
      <c r="AY124" s="4">
        <v>231.59167275000004</v>
      </c>
      <c r="AZ124" s="4">
        <v>231.59167275000004</v>
      </c>
      <c r="BA124" s="4">
        <v>231.59167275000004</v>
      </c>
      <c r="BB124" s="4">
        <v>231.59167275000004</v>
      </c>
      <c r="BC124" s="4">
        <v>231.59167275000004</v>
      </c>
      <c r="BD124" s="4">
        <v>231.59167275000004</v>
      </c>
      <c r="BE124" s="4">
        <v>231.59167275000004</v>
      </c>
      <c r="BF124" s="4">
        <v>231.59167275000004</v>
      </c>
      <c r="BG124" s="4">
        <f t="shared" si="60"/>
        <v>2779.1000730000005</v>
      </c>
      <c r="BH124" s="4">
        <v>231.59167275000004</v>
      </c>
      <c r="BI124" s="4">
        <v>231.59167275000004</v>
      </c>
      <c r="BJ124" s="4">
        <v>231.59167275000004</v>
      </c>
      <c r="BK124" s="4">
        <v>231.59167275000004</v>
      </c>
      <c r="BL124" s="4">
        <v>231.59167275000004</v>
      </c>
      <c r="BM124" s="4">
        <v>231.59167275000004</v>
      </c>
      <c r="BN124" s="4">
        <v>231.59167275000004</v>
      </c>
      <c r="BO124" s="4">
        <v>231.59167275000004</v>
      </c>
      <c r="BP124" s="4">
        <v>231.59167275000004</v>
      </c>
      <c r="BQ124" s="4">
        <v>231.59167275000004</v>
      </c>
      <c r="BR124" s="4">
        <v>231.59167275000004</v>
      </c>
      <c r="BS124" s="4">
        <v>231.59167275000004</v>
      </c>
      <c r="BT124" s="4">
        <f t="shared" si="61"/>
        <v>2779.1000730000005</v>
      </c>
      <c r="BU124" s="4">
        <v>231.59167275000004</v>
      </c>
      <c r="BV124" s="4">
        <v>231.59167275000004</v>
      </c>
      <c r="BW124" s="4">
        <v>231.59167275000004</v>
      </c>
      <c r="BX124" s="4">
        <v>231.59167275000004</v>
      </c>
      <c r="BY124" s="4">
        <v>231.59167275000004</v>
      </c>
      <c r="BZ124" s="4">
        <v>231.59167275000004</v>
      </c>
      <c r="CA124" s="4">
        <v>231.59167275000004</v>
      </c>
      <c r="CB124" s="4">
        <v>231.59167275000004</v>
      </c>
      <c r="CC124" s="4">
        <v>231.59167275000004</v>
      </c>
      <c r="CD124" s="4">
        <v>231.59167275000004</v>
      </c>
      <c r="CE124" s="4">
        <v>231.59167275000004</v>
      </c>
      <c r="CF124" s="4">
        <v>231.59167275000004</v>
      </c>
      <c r="CG124" s="4">
        <f t="shared" si="62"/>
        <v>2779.1000730000005</v>
      </c>
    </row>
    <row r="125" spans="1:85" hidden="1" outlineLevel="2" x14ac:dyDescent="0.25">
      <c r="A125" s="20">
        <v>373</v>
      </c>
      <c r="B125" s="2" t="s">
        <v>200</v>
      </c>
      <c r="U125" s="2">
        <v>184.96531575000003</v>
      </c>
      <c r="V125" s="4">
        <v>184.96531575000003</v>
      </c>
      <c r="W125" s="4">
        <v>184.96531575000003</v>
      </c>
      <c r="X125" s="4">
        <v>184.96531575000003</v>
      </c>
      <c r="Y125" s="4">
        <v>184.96531575000003</v>
      </c>
      <c r="Z125" s="4">
        <v>184.96531575000003</v>
      </c>
      <c r="AA125" s="4">
        <v>184.96531575000003</v>
      </c>
      <c r="AB125" s="4">
        <v>184.96531575000003</v>
      </c>
      <c r="AC125" s="4">
        <v>184.96531575000003</v>
      </c>
      <c r="AD125" s="4">
        <v>184.96531575000003</v>
      </c>
      <c r="AE125" s="4">
        <v>184.96531575000003</v>
      </c>
      <c r="AF125" s="4">
        <v>184.96531575000003</v>
      </c>
      <c r="AG125" s="4">
        <v>2219.5837890000003</v>
      </c>
      <c r="AH125" s="4">
        <v>184.96531575000003</v>
      </c>
      <c r="AI125" s="4">
        <v>184.96531575000003</v>
      </c>
      <c r="AJ125" s="4">
        <v>184.96531575000003</v>
      </c>
      <c r="AK125" s="4">
        <v>184.96531575000003</v>
      </c>
      <c r="AL125" s="4">
        <v>184.96531575000003</v>
      </c>
      <c r="AM125" s="4">
        <v>184.96531575000003</v>
      </c>
      <c r="AN125" s="4">
        <v>184.96531575000003</v>
      </c>
      <c r="AO125" s="4">
        <v>184.96531575000003</v>
      </c>
      <c r="AP125" s="4">
        <v>184.96531575000003</v>
      </c>
      <c r="AQ125" s="4">
        <v>184.96531575000003</v>
      </c>
      <c r="AR125" s="4">
        <v>184.96531575000003</v>
      </c>
      <c r="AS125" s="4">
        <v>184.96531575000003</v>
      </c>
      <c r="AT125" s="4">
        <v>2219.5837890000003</v>
      </c>
      <c r="AU125" s="4">
        <v>184.96531575000003</v>
      </c>
      <c r="AV125" s="4">
        <v>184.96531575000003</v>
      </c>
      <c r="AW125" s="4">
        <v>184.96531575000003</v>
      </c>
      <c r="AX125" s="4">
        <v>184.96531575000003</v>
      </c>
      <c r="AY125" s="4">
        <v>184.96531575000003</v>
      </c>
      <c r="AZ125" s="4">
        <v>184.96531575000003</v>
      </c>
      <c r="BA125" s="4">
        <v>184.96531575000003</v>
      </c>
      <c r="BB125" s="4">
        <v>184.96531575000003</v>
      </c>
      <c r="BC125" s="4">
        <v>184.96531575000003</v>
      </c>
      <c r="BD125" s="4">
        <v>184.96531575000003</v>
      </c>
      <c r="BE125" s="4">
        <v>184.96531575000003</v>
      </c>
      <c r="BF125" s="4">
        <v>184.96531575000003</v>
      </c>
      <c r="BG125" s="4">
        <f t="shared" si="60"/>
        <v>2219.5837890000003</v>
      </c>
      <c r="BH125" s="4">
        <v>184.96531575000003</v>
      </c>
      <c r="BI125" s="4">
        <v>184.96531575000003</v>
      </c>
      <c r="BJ125" s="4">
        <v>184.96531575000003</v>
      </c>
      <c r="BK125" s="4">
        <v>184.96531575000003</v>
      </c>
      <c r="BL125" s="4">
        <v>184.96531575000003</v>
      </c>
      <c r="BM125" s="4">
        <v>184.96531575000003</v>
      </c>
      <c r="BN125" s="4">
        <v>184.96531575000003</v>
      </c>
      <c r="BO125" s="4">
        <v>184.96531575000003</v>
      </c>
      <c r="BP125" s="4">
        <v>184.96531575000003</v>
      </c>
      <c r="BQ125" s="4">
        <v>184.96531575000003</v>
      </c>
      <c r="BR125" s="4">
        <v>184.96531575000003</v>
      </c>
      <c r="BS125" s="4">
        <v>184.96531575000003</v>
      </c>
      <c r="BT125" s="4">
        <f t="shared" si="61"/>
        <v>2219.5837890000003</v>
      </c>
      <c r="BU125" s="4">
        <v>184.96531575000003</v>
      </c>
      <c r="BV125" s="4">
        <v>184.96531575000003</v>
      </c>
      <c r="BW125" s="4">
        <v>184.96531575000003</v>
      </c>
      <c r="BX125" s="4">
        <v>184.96531575000003</v>
      </c>
      <c r="BY125" s="4">
        <v>184.96531575000003</v>
      </c>
      <c r="BZ125" s="4">
        <v>184.96531575000003</v>
      </c>
      <c r="CA125" s="4">
        <v>184.96531575000003</v>
      </c>
      <c r="CB125" s="4">
        <v>184.96531575000003</v>
      </c>
      <c r="CC125" s="4">
        <v>184.96531575000003</v>
      </c>
      <c r="CD125" s="4">
        <v>184.96531575000003</v>
      </c>
      <c r="CE125" s="4">
        <v>184.96531575000003</v>
      </c>
      <c r="CF125" s="4">
        <v>184.96531575000003</v>
      </c>
      <c r="CG125" s="4">
        <f t="shared" si="62"/>
        <v>2219.5837890000003</v>
      </c>
    </row>
    <row r="126" spans="1:85" hidden="1" outlineLevel="2" x14ac:dyDescent="0.25">
      <c r="B126" s="29" t="s">
        <v>201</v>
      </c>
      <c r="U126" s="2">
        <f t="shared" ref="U126:AZ126" si="63">SUM(U108:U125)-U9-U14</f>
        <v>0</v>
      </c>
      <c r="V126" s="29">
        <f t="shared" si="63"/>
        <v>0</v>
      </c>
      <c r="W126" s="29">
        <f t="shared" si="63"/>
        <v>0</v>
      </c>
      <c r="X126" s="29">
        <f t="shared" si="63"/>
        <v>0</v>
      </c>
      <c r="Y126" s="29">
        <f t="shared" si="63"/>
        <v>0</v>
      </c>
      <c r="Z126" s="29">
        <f t="shared" si="63"/>
        <v>0</v>
      </c>
      <c r="AA126" s="29">
        <f t="shared" si="63"/>
        <v>0</v>
      </c>
      <c r="AB126" s="29">
        <f t="shared" si="63"/>
        <v>0</v>
      </c>
      <c r="AC126" s="29">
        <f t="shared" si="63"/>
        <v>0</v>
      </c>
      <c r="AD126" s="29">
        <f t="shared" si="63"/>
        <v>0</v>
      </c>
      <c r="AE126" s="29">
        <f t="shared" si="63"/>
        <v>0</v>
      </c>
      <c r="AF126" s="29">
        <f t="shared" si="63"/>
        <v>0</v>
      </c>
      <c r="AG126" s="29">
        <f t="shared" si="63"/>
        <v>9.7788870334625244E-9</v>
      </c>
      <c r="AH126" s="29">
        <f t="shared" si="63"/>
        <v>0</v>
      </c>
      <c r="AI126" s="29">
        <f t="shared" si="63"/>
        <v>0</v>
      </c>
      <c r="AJ126" s="29">
        <f t="shared" si="63"/>
        <v>0</v>
      </c>
      <c r="AK126" s="29">
        <f t="shared" si="63"/>
        <v>0</v>
      </c>
      <c r="AL126" s="29">
        <f t="shared" si="63"/>
        <v>0</v>
      </c>
      <c r="AM126" s="29">
        <f t="shared" si="63"/>
        <v>0</v>
      </c>
      <c r="AN126" s="29">
        <f t="shared" si="63"/>
        <v>0</v>
      </c>
      <c r="AO126" s="29">
        <f t="shared" si="63"/>
        <v>0</v>
      </c>
      <c r="AP126" s="29">
        <f t="shared" si="63"/>
        <v>0</v>
      </c>
      <c r="AQ126" s="29">
        <f t="shared" si="63"/>
        <v>0</v>
      </c>
      <c r="AR126" s="29">
        <f t="shared" si="63"/>
        <v>0</v>
      </c>
      <c r="AS126" s="29">
        <f t="shared" si="63"/>
        <v>0</v>
      </c>
      <c r="AT126" s="4">
        <f t="shared" si="63"/>
        <v>9.7788870334625244E-9</v>
      </c>
      <c r="AU126" s="29">
        <f t="shared" si="63"/>
        <v>0</v>
      </c>
      <c r="AV126" s="29">
        <f t="shared" si="63"/>
        <v>0</v>
      </c>
      <c r="AW126" s="29">
        <f t="shared" si="63"/>
        <v>0</v>
      </c>
      <c r="AX126" s="29">
        <f t="shared" si="63"/>
        <v>0</v>
      </c>
      <c r="AY126" s="29">
        <f t="shared" si="63"/>
        <v>0</v>
      </c>
      <c r="AZ126" s="29">
        <f t="shared" si="63"/>
        <v>0</v>
      </c>
      <c r="BA126" s="29">
        <f t="shared" ref="BA126:CF126" si="64">SUM(BA108:BA125)-BA9-BA14</f>
        <v>0</v>
      </c>
      <c r="BB126" s="29">
        <f t="shared" si="64"/>
        <v>0</v>
      </c>
      <c r="BC126" s="29">
        <f t="shared" si="64"/>
        <v>0</v>
      </c>
      <c r="BD126" s="29">
        <f t="shared" si="64"/>
        <v>0</v>
      </c>
      <c r="BE126" s="29">
        <f t="shared" si="64"/>
        <v>0</v>
      </c>
      <c r="BF126" s="29">
        <f t="shared" si="64"/>
        <v>0</v>
      </c>
      <c r="BG126" s="29">
        <f t="shared" si="64"/>
        <v>9.7788870334625244E-9</v>
      </c>
      <c r="BH126" s="29">
        <f t="shared" si="64"/>
        <v>0</v>
      </c>
      <c r="BI126" s="29">
        <f t="shared" si="64"/>
        <v>0</v>
      </c>
      <c r="BJ126" s="29">
        <f t="shared" si="64"/>
        <v>0</v>
      </c>
      <c r="BK126" s="29">
        <f t="shared" si="64"/>
        <v>0</v>
      </c>
      <c r="BL126" s="29">
        <f t="shared" si="64"/>
        <v>0</v>
      </c>
      <c r="BM126" s="29">
        <f t="shared" si="64"/>
        <v>0</v>
      </c>
      <c r="BN126" s="29">
        <f t="shared" si="64"/>
        <v>0</v>
      </c>
      <c r="BO126" s="29">
        <f t="shared" si="64"/>
        <v>0</v>
      </c>
      <c r="BP126" s="29">
        <f t="shared" si="64"/>
        <v>0</v>
      </c>
      <c r="BQ126" s="29">
        <f t="shared" si="64"/>
        <v>0</v>
      </c>
      <c r="BR126" s="29">
        <f t="shared" si="64"/>
        <v>0</v>
      </c>
      <c r="BS126" s="29">
        <f t="shared" si="64"/>
        <v>0</v>
      </c>
      <c r="BT126" s="29">
        <f t="shared" si="64"/>
        <v>9.7788870334625244E-9</v>
      </c>
      <c r="BU126" s="29">
        <f t="shared" si="64"/>
        <v>0</v>
      </c>
      <c r="BV126" s="29">
        <f t="shared" si="64"/>
        <v>0</v>
      </c>
      <c r="BW126" s="29">
        <f t="shared" si="64"/>
        <v>0</v>
      </c>
      <c r="BX126" s="29">
        <f t="shared" si="64"/>
        <v>0</v>
      </c>
      <c r="BY126" s="29">
        <f t="shared" si="64"/>
        <v>0</v>
      </c>
      <c r="BZ126" s="29">
        <f t="shared" si="64"/>
        <v>0</v>
      </c>
      <c r="CA126" s="29">
        <f t="shared" si="64"/>
        <v>0</v>
      </c>
      <c r="CB126" s="29">
        <f t="shared" si="64"/>
        <v>0</v>
      </c>
      <c r="CC126" s="29">
        <f t="shared" si="64"/>
        <v>0</v>
      </c>
      <c r="CD126" s="29">
        <f t="shared" si="64"/>
        <v>0</v>
      </c>
      <c r="CE126" s="29">
        <f t="shared" si="64"/>
        <v>0</v>
      </c>
      <c r="CF126" s="29">
        <f t="shared" si="64"/>
        <v>0</v>
      </c>
      <c r="CG126" s="29">
        <f t="shared" ref="CG126" si="65">SUM(CG108:CG125)-CG9-CG14</f>
        <v>9.7788870334625244E-9</v>
      </c>
    </row>
    <row r="127" spans="1:85" hidden="1" outlineLevel="1" x14ac:dyDescent="0.25">
      <c r="E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4"/>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row>
    <row r="128" spans="1:85" s="91" customFormat="1" ht="12.6" hidden="1" outlineLevel="1" thickBot="1" x14ac:dyDescent="0.3">
      <c r="A128" s="26" t="s">
        <v>202</v>
      </c>
      <c r="B128" s="26"/>
      <c r="C128" s="26"/>
      <c r="D128" s="26"/>
      <c r="E128" s="26"/>
      <c r="F128" s="26"/>
      <c r="G128" s="26"/>
      <c r="H128" s="26"/>
      <c r="I128" s="26"/>
      <c r="J128" s="26"/>
      <c r="K128" s="26"/>
      <c r="L128" s="26"/>
      <c r="M128" s="26"/>
      <c r="N128" s="26"/>
      <c r="O128" s="68"/>
      <c r="P128" s="68"/>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row>
    <row r="129" spans="1:85" ht="12.6" hidden="1" outlineLevel="2" thickBot="1" x14ac:dyDescent="0.3">
      <c r="A129" s="65" t="s">
        <v>109</v>
      </c>
      <c r="B129" s="66" t="s">
        <v>258</v>
      </c>
      <c r="D129" s="63"/>
      <c r="O129" s="30"/>
      <c r="P129" s="30"/>
      <c r="AG129" s="18" t="s">
        <v>235</v>
      </c>
      <c r="AH129" s="18" t="s">
        <v>236</v>
      </c>
      <c r="AI129" s="18" t="s">
        <v>237</v>
      </c>
      <c r="AJ129" s="18" t="s">
        <v>238</v>
      </c>
      <c r="AK129" s="18" t="s">
        <v>239</v>
      </c>
      <c r="AL129" s="18" t="s">
        <v>240</v>
      </c>
      <c r="AM129" s="18" t="s">
        <v>241</v>
      </c>
      <c r="AN129" s="18" t="s">
        <v>242</v>
      </c>
      <c r="AO129" s="18" t="s">
        <v>243</v>
      </c>
      <c r="AP129" s="18" t="s">
        <v>244</v>
      </c>
      <c r="AQ129" s="18" t="s">
        <v>245</v>
      </c>
      <c r="AR129" s="18" t="s">
        <v>246</v>
      </c>
      <c r="AS129" s="18" t="s">
        <v>178</v>
      </c>
      <c r="AT129" s="18" t="s">
        <v>113</v>
      </c>
      <c r="AU129" s="18" t="s">
        <v>114</v>
      </c>
      <c r="AV129" s="18" t="s">
        <v>115</v>
      </c>
      <c r="AW129" s="18" t="s">
        <v>116</v>
      </c>
      <c r="AX129" s="18" t="s">
        <v>117</v>
      </c>
      <c r="AY129" s="18" t="s">
        <v>118</v>
      </c>
      <c r="AZ129" s="18" t="s">
        <v>119</v>
      </c>
      <c r="BA129" s="18" t="s">
        <v>120</v>
      </c>
      <c r="BB129" s="18" t="s">
        <v>121</v>
      </c>
      <c r="BC129" s="18" t="s">
        <v>122</v>
      </c>
      <c r="BD129" s="18" t="s">
        <v>123</v>
      </c>
      <c r="BE129" s="18" t="s">
        <v>124</v>
      </c>
      <c r="BF129" s="18" t="s">
        <v>125</v>
      </c>
      <c r="BG129" s="18" t="s">
        <v>126</v>
      </c>
      <c r="BH129" s="18" t="s">
        <v>127</v>
      </c>
      <c r="BI129" s="18" t="s">
        <v>128</v>
      </c>
      <c r="BJ129" s="18" t="s">
        <v>129</v>
      </c>
      <c r="BK129" s="18" t="s">
        <v>130</v>
      </c>
      <c r="BL129" s="18" t="s">
        <v>131</v>
      </c>
      <c r="BM129" s="18" t="s">
        <v>132</v>
      </c>
      <c r="BN129" s="18" t="s">
        <v>133</v>
      </c>
      <c r="BO129" s="18" t="s">
        <v>134</v>
      </c>
      <c r="BP129" s="18" t="s">
        <v>135</v>
      </c>
      <c r="BQ129" s="18" t="s">
        <v>136</v>
      </c>
      <c r="BR129" s="18" t="s">
        <v>137</v>
      </c>
      <c r="BS129" s="18" t="s">
        <v>138</v>
      </c>
      <c r="BT129" s="18" t="s">
        <v>139</v>
      </c>
      <c r="BU129" s="18" t="s">
        <v>140</v>
      </c>
      <c r="BV129" s="18" t="s">
        <v>141</v>
      </c>
      <c r="BW129" s="18" t="s">
        <v>142</v>
      </c>
      <c r="BX129" s="18" t="s">
        <v>143</v>
      </c>
      <c r="BY129" s="18" t="s">
        <v>144</v>
      </c>
      <c r="BZ129" s="18" t="s">
        <v>145</v>
      </c>
      <c r="CA129" s="18" t="s">
        <v>146</v>
      </c>
      <c r="CB129" s="18" t="s">
        <v>147</v>
      </c>
      <c r="CC129" s="18" t="s">
        <v>148</v>
      </c>
      <c r="CD129" s="18" t="s">
        <v>149</v>
      </c>
      <c r="CE129" s="18" t="s">
        <v>150</v>
      </c>
      <c r="CF129" s="18" t="s">
        <v>151</v>
      </c>
      <c r="CG129" s="18" t="s">
        <v>152</v>
      </c>
    </row>
    <row r="130" spans="1:85" hidden="1" outlineLevel="2" x14ac:dyDescent="0.25">
      <c r="A130" s="20">
        <v>350</v>
      </c>
      <c r="B130" s="2" t="s">
        <v>183</v>
      </c>
      <c r="O130" s="4"/>
      <c r="P130" s="4"/>
      <c r="Q130" s="31"/>
      <c r="AS130" s="4">
        <v>0</v>
      </c>
      <c r="AT130" s="4">
        <v>0</v>
      </c>
      <c r="AU130" s="4">
        <v>0</v>
      </c>
      <c r="AV130" s="4">
        <v>0</v>
      </c>
      <c r="AW130" s="4">
        <v>0</v>
      </c>
      <c r="AX130" s="4">
        <v>0</v>
      </c>
      <c r="AY130" s="4">
        <v>0</v>
      </c>
      <c r="AZ130" s="4">
        <v>0</v>
      </c>
      <c r="BA130" s="4">
        <v>0</v>
      </c>
      <c r="BB130" s="4">
        <v>0</v>
      </c>
      <c r="BC130" s="4">
        <v>0</v>
      </c>
      <c r="BD130" s="4">
        <v>0</v>
      </c>
      <c r="BE130" s="4">
        <v>0</v>
      </c>
      <c r="BF130" s="4">
        <v>0</v>
      </c>
      <c r="BG130" s="4">
        <v>0</v>
      </c>
      <c r="BH130" s="4">
        <v>0</v>
      </c>
      <c r="BI130" s="4">
        <v>0</v>
      </c>
      <c r="BJ130" s="4">
        <v>0</v>
      </c>
      <c r="BK130" s="4">
        <v>0</v>
      </c>
      <c r="BL130" s="4">
        <v>0</v>
      </c>
      <c r="BM130" s="4">
        <v>0</v>
      </c>
      <c r="BN130" s="4">
        <v>0</v>
      </c>
      <c r="BO130" s="4">
        <v>0</v>
      </c>
      <c r="BP130" s="4">
        <v>0</v>
      </c>
      <c r="BQ130" s="4">
        <v>0</v>
      </c>
      <c r="BR130" s="4">
        <v>0</v>
      </c>
      <c r="BS130" s="4">
        <v>0</v>
      </c>
      <c r="BT130" s="4">
        <v>0</v>
      </c>
      <c r="BU130" s="4">
        <v>0</v>
      </c>
      <c r="BV130" s="4">
        <v>0</v>
      </c>
      <c r="BW130" s="4">
        <v>0</v>
      </c>
      <c r="BX130" s="4">
        <v>0</v>
      </c>
      <c r="BY130" s="4">
        <v>0</v>
      </c>
      <c r="BZ130" s="4">
        <v>0</v>
      </c>
      <c r="CA130" s="4">
        <v>0</v>
      </c>
      <c r="CB130" s="4">
        <v>0</v>
      </c>
      <c r="CC130" s="4">
        <v>0</v>
      </c>
      <c r="CD130" s="4">
        <v>0</v>
      </c>
      <c r="CE130" s="4">
        <v>0</v>
      </c>
      <c r="CF130" s="4">
        <v>0</v>
      </c>
      <c r="CG130" s="4">
        <v>0</v>
      </c>
    </row>
    <row r="131" spans="1:85" hidden="1" outlineLevel="2" x14ac:dyDescent="0.25">
      <c r="A131" s="20">
        <v>350</v>
      </c>
      <c r="B131" s="2" t="s">
        <v>184</v>
      </c>
      <c r="O131" s="4"/>
      <c r="P131" s="4"/>
      <c r="Q131" s="31"/>
      <c r="AS131" s="4">
        <v>8170.2999999999993</v>
      </c>
      <c r="AT131" s="4">
        <v>8170.2999999999993</v>
      </c>
      <c r="AU131" s="4">
        <v>8170.2999999999993</v>
      </c>
      <c r="AV131" s="4">
        <v>8170.2999999999993</v>
      </c>
      <c r="AW131" s="4">
        <v>8170.2999999999993</v>
      </c>
      <c r="AX131" s="4">
        <v>8170.2999999999993</v>
      </c>
      <c r="AY131" s="4">
        <v>8170.2999999999993</v>
      </c>
      <c r="AZ131" s="4">
        <v>8170.2999999999993</v>
      </c>
      <c r="BA131" s="4">
        <v>8170.2999999999993</v>
      </c>
      <c r="BB131" s="4">
        <v>8170.2999999999993</v>
      </c>
      <c r="BC131" s="4">
        <v>8170.2999999999993</v>
      </c>
      <c r="BD131" s="4">
        <v>8170.2999999999993</v>
      </c>
      <c r="BE131" s="4">
        <v>8170.2999999999993</v>
      </c>
      <c r="BF131" s="4">
        <v>8170.2999999999993</v>
      </c>
      <c r="BG131" s="4">
        <v>8170.2999999999993</v>
      </c>
      <c r="BH131" s="4">
        <v>8170.2999999999993</v>
      </c>
      <c r="BI131" s="4">
        <v>8170.2999999999993</v>
      </c>
      <c r="BJ131" s="4">
        <v>8170.2999999999993</v>
      </c>
      <c r="BK131" s="4">
        <v>8170.2999999999993</v>
      </c>
      <c r="BL131" s="4">
        <v>8170.2999999999993</v>
      </c>
      <c r="BM131" s="4">
        <v>8170.2999999999993</v>
      </c>
      <c r="BN131" s="4">
        <v>8170.2999999999993</v>
      </c>
      <c r="BO131" s="4">
        <v>8170.2999999999993</v>
      </c>
      <c r="BP131" s="4">
        <v>8170.2999999999993</v>
      </c>
      <c r="BQ131" s="4">
        <v>8170.2999999999993</v>
      </c>
      <c r="BR131" s="4">
        <v>8170.2999999999993</v>
      </c>
      <c r="BS131" s="4">
        <v>8170.2999999999993</v>
      </c>
      <c r="BT131" s="4">
        <v>8170.2999999999993</v>
      </c>
      <c r="BU131" s="4">
        <v>8170.2999999999993</v>
      </c>
      <c r="BV131" s="4">
        <v>8170.2999999999993</v>
      </c>
      <c r="BW131" s="4">
        <v>8170.2999999999993</v>
      </c>
      <c r="BX131" s="4">
        <v>8170.2999999999993</v>
      </c>
      <c r="BY131" s="4">
        <v>8170.2999999999993</v>
      </c>
      <c r="BZ131" s="4">
        <v>8170.2999999999993</v>
      </c>
      <c r="CA131" s="4">
        <v>8170.2999999999993</v>
      </c>
      <c r="CB131" s="4">
        <v>8170.2999999999993</v>
      </c>
      <c r="CC131" s="4">
        <v>8170.2999999999993</v>
      </c>
      <c r="CD131" s="4">
        <v>8170.2999999999993</v>
      </c>
      <c r="CE131" s="4">
        <v>8170.2999999999993</v>
      </c>
      <c r="CF131" s="4">
        <v>8170.2999999999993</v>
      </c>
      <c r="CG131" s="4">
        <v>8170.2999999999993</v>
      </c>
    </row>
    <row r="132" spans="1:85" hidden="1" outlineLevel="2" x14ac:dyDescent="0.25">
      <c r="A132" s="20">
        <v>352</v>
      </c>
      <c r="B132" s="2" t="s">
        <v>185</v>
      </c>
      <c r="O132" s="4"/>
      <c r="P132" s="4"/>
      <c r="Q132" s="31"/>
      <c r="AS132" s="4">
        <v>553156.35</v>
      </c>
      <c r="AT132" s="4">
        <v>553156.35</v>
      </c>
      <c r="AU132" s="4">
        <v>553156.35</v>
      </c>
      <c r="AV132" s="4">
        <v>553156.35</v>
      </c>
      <c r="AW132" s="4">
        <v>553156.35</v>
      </c>
      <c r="AX132" s="4">
        <v>553156.35</v>
      </c>
      <c r="AY132" s="4">
        <v>553156.35</v>
      </c>
      <c r="AZ132" s="4">
        <v>553156.35</v>
      </c>
      <c r="BA132" s="4">
        <v>553156.35</v>
      </c>
      <c r="BB132" s="4">
        <v>553156.35</v>
      </c>
      <c r="BC132" s="4">
        <v>553156.35</v>
      </c>
      <c r="BD132" s="4">
        <v>553156.35</v>
      </c>
      <c r="BE132" s="4">
        <v>553156.35</v>
      </c>
      <c r="BF132" s="4">
        <v>553156.35</v>
      </c>
      <c r="BG132" s="4">
        <v>553156.35</v>
      </c>
      <c r="BH132" s="4">
        <v>553156.35</v>
      </c>
      <c r="BI132" s="4">
        <v>553156.35</v>
      </c>
      <c r="BJ132" s="4">
        <v>553156.35</v>
      </c>
      <c r="BK132" s="4">
        <v>553156.35</v>
      </c>
      <c r="BL132" s="4">
        <v>553156.35</v>
      </c>
      <c r="BM132" s="4">
        <v>553156.35</v>
      </c>
      <c r="BN132" s="4">
        <v>553156.35</v>
      </c>
      <c r="BO132" s="4">
        <v>553156.35</v>
      </c>
      <c r="BP132" s="4">
        <v>553156.35</v>
      </c>
      <c r="BQ132" s="4">
        <v>553156.35</v>
      </c>
      <c r="BR132" s="4">
        <v>553156.35</v>
      </c>
      <c r="BS132" s="4">
        <v>553156.35</v>
      </c>
      <c r="BT132" s="4">
        <v>553156.35</v>
      </c>
      <c r="BU132" s="4">
        <v>553156.35</v>
      </c>
      <c r="BV132" s="4">
        <v>553156.35</v>
      </c>
      <c r="BW132" s="4">
        <v>553156.35</v>
      </c>
      <c r="BX132" s="4">
        <v>553156.35</v>
      </c>
      <c r="BY132" s="4">
        <v>553156.35</v>
      </c>
      <c r="BZ132" s="4">
        <v>553156.35</v>
      </c>
      <c r="CA132" s="4">
        <v>553156.35</v>
      </c>
      <c r="CB132" s="4">
        <v>553156.35</v>
      </c>
      <c r="CC132" s="4">
        <v>553156.35</v>
      </c>
      <c r="CD132" s="4">
        <v>553156.35</v>
      </c>
      <c r="CE132" s="4">
        <v>553156.35</v>
      </c>
      <c r="CF132" s="4">
        <v>553156.35</v>
      </c>
      <c r="CG132" s="4">
        <v>553156.35</v>
      </c>
    </row>
    <row r="133" spans="1:85" hidden="1" outlineLevel="2" x14ac:dyDescent="0.25">
      <c r="A133" s="20">
        <v>354</v>
      </c>
      <c r="B133" s="2" t="s">
        <v>186</v>
      </c>
      <c r="O133" s="4"/>
      <c r="P133" s="4"/>
      <c r="Q133" s="31"/>
      <c r="AS133" s="4">
        <v>1883176.4999999995</v>
      </c>
      <c r="AT133" s="4">
        <v>1883176.4999999995</v>
      </c>
      <c r="AU133" s="4">
        <v>1883176.4999999995</v>
      </c>
      <c r="AV133" s="4">
        <v>1883176.4999999995</v>
      </c>
      <c r="AW133" s="4">
        <v>1883176.4999999995</v>
      </c>
      <c r="AX133" s="4">
        <v>1883176.4999999995</v>
      </c>
      <c r="AY133" s="4">
        <v>1883176.4999999995</v>
      </c>
      <c r="AZ133" s="4">
        <v>1883176.4999999995</v>
      </c>
      <c r="BA133" s="4">
        <v>1883176.4999999995</v>
      </c>
      <c r="BB133" s="4">
        <v>1883176.4999999995</v>
      </c>
      <c r="BC133" s="4">
        <v>1883176.4999999995</v>
      </c>
      <c r="BD133" s="4">
        <v>1883176.4999999995</v>
      </c>
      <c r="BE133" s="4">
        <v>1883176.4999999995</v>
      </c>
      <c r="BF133" s="4">
        <v>1883176.4999999995</v>
      </c>
      <c r="BG133" s="4">
        <v>1883176.4999999995</v>
      </c>
      <c r="BH133" s="4">
        <v>1883176.4999999995</v>
      </c>
      <c r="BI133" s="4">
        <v>1883176.4999999995</v>
      </c>
      <c r="BJ133" s="4">
        <v>1883176.4999999995</v>
      </c>
      <c r="BK133" s="4">
        <v>1883176.4999999995</v>
      </c>
      <c r="BL133" s="4">
        <v>1883176.4999999995</v>
      </c>
      <c r="BM133" s="4">
        <v>1883176.4999999995</v>
      </c>
      <c r="BN133" s="4">
        <v>1883176.4999999995</v>
      </c>
      <c r="BO133" s="4">
        <v>1883176.4999999995</v>
      </c>
      <c r="BP133" s="4">
        <v>1883176.4999999995</v>
      </c>
      <c r="BQ133" s="4">
        <v>1883176.4999999995</v>
      </c>
      <c r="BR133" s="4">
        <v>1883176.4999999995</v>
      </c>
      <c r="BS133" s="4">
        <v>1883176.4999999995</v>
      </c>
      <c r="BT133" s="4">
        <v>1883176.4999999995</v>
      </c>
      <c r="BU133" s="4">
        <v>1883176.4999999995</v>
      </c>
      <c r="BV133" s="4">
        <v>1883176.4999999995</v>
      </c>
      <c r="BW133" s="4">
        <v>1883176.4999999995</v>
      </c>
      <c r="BX133" s="4">
        <v>1883176.4999999995</v>
      </c>
      <c r="BY133" s="4">
        <v>1883176.4999999995</v>
      </c>
      <c r="BZ133" s="4">
        <v>1883176.4999999995</v>
      </c>
      <c r="CA133" s="4">
        <v>1883176.4999999995</v>
      </c>
      <c r="CB133" s="4">
        <v>1883176.4999999995</v>
      </c>
      <c r="CC133" s="4">
        <v>1883176.4999999995</v>
      </c>
      <c r="CD133" s="4">
        <v>1883176.4999999995</v>
      </c>
      <c r="CE133" s="4">
        <v>1883176.4999999995</v>
      </c>
      <c r="CF133" s="4">
        <v>1883176.4999999995</v>
      </c>
      <c r="CG133" s="4">
        <v>1883176.4999999995</v>
      </c>
    </row>
    <row r="134" spans="1:85" hidden="1" outlineLevel="2" x14ac:dyDescent="0.25">
      <c r="A134" s="20">
        <v>355</v>
      </c>
      <c r="B134" s="17" t="s">
        <v>187</v>
      </c>
      <c r="O134" s="4"/>
      <c r="P134" s="4"/>
      <c r="Q134" s="31"/>
      <c r="AS134" s="4">
        <v>118591300.99999997</v>
      </c>
      <c r="AT134" s="4">
        <v>118591300.99999997</v>
      </c>
      <c r="AU134" s="4">
        <v>118591300.99999997</v>
      </c>
      <c r="AV134" s="4">
        <v>118591300.99999997</v>
      </c>
      <c r="AW134" s="4">
        <v>118591300.99999997</v>
      </c>
      <c r="AX134" s="4">
        <v>118591300.99999997</v>
      </c>
      <c r="AY134" s="4">
        <v>118591300.99999997</v>
      </c>
      <c r="AZ134" s="4">
        <v>118591300.99999997</v>
      </c>
      <c r="BA134" s="4">
        <v>118591300.99999997</v>
      </c>
      <c r="BB134" s="4">
        <v>118591300.99999997</v>
      </c>
      <c r="BC134" s="4">
        <v>118591300.99999997</v>
      </c>
      <c r="BD134" s="4">
        <v>118591300.99999997</v>
      </c>
      <c r="BE134" s="4">
        <v>118591300.99999997</v>
      </c>
      <c r="BF134" s="4">
        <v>118591300.99999997</v>
      </c>
      <c r="BG134" s="4">
        <v>118591300.99999997</v>
      </c>
      <c r="BH134" s="4">
        <v>118591300.99999997</v>
      </c>
      <c r="BI134" s="4">
        <v>118591300.99999997</v>
      </c>
      <c r="BJ134" s="4">
        <v>118591300.99999997</v>
      </c>
      <c r="BK134" s="4">
        <v>118591300.99999997</v>
      </c>
      <c r="BL134" s="4">
        <v>118591300.99999997</v>
      </c>
      <c r="BM134" s="4">
        <v>118591300.99999997</v>
      </c>
      <c r="BN134" s="4">
        <v>118591300.99999997</v>
      </c>
      <c r="BO134" s="4">
        <v>118591300.99999997</v>
      </c>
      <c r="BP134" s="4">
        <v>118591300.99999997</v>
      </c>
      <c r="BQ134" s="4">
        <v>118591300.99999997</v>
      </c>
      <c r="BR134" s="4">
        <v>118591300.99999997</v>
      </c>
      <c r="BS134" s="4">
        <v>118591300.99999997</v>
      </c>
      <c r="BT134" s="4">
        <v>118591300.99999997</v>
      </c>
      <c r="BU134" s="4">
        <v>118591300.99999997</v>
      </c>
      <c r="BV134" s="4">
        <v>118591300.99999997</v>
      </c>
      <c r="BW134" s="4">
        <v>118591300.99999997</v>
      </c>
      <c r="BX134" s="4">
        <v>118591300.99999997</v>
      </c>
      <c r="BY134" s="4">
        <v>118591300.99999997</v>
      </c>
      <c r="BZ134" s="4">
        <v>118591300.99999997</v>
      </c>
      <c r="CA134" s="4">
        <v>118591300.99999997</v>
      </c>
      <c r="CB134" s="4">
        <v>118591300.99999997</v>
      </c>
      <c r="CC134" s="4">
        <v>118591300.99999997</v>
      </c>
      <c r="CD134" s="4">
        <v>118591300.99999997</v>
      </c>
      <c r="CE134" s="4">
        <v>118591300.99999997</v>
      </c>
      <c r="CF134" s="4">
        <v>118591300.99999997</v>
      </c>
      <c r="CG134" s="4">
        <v>118591300.99999997</v>
      </c>
    </row>
    <row r="135" spans="1:85" hidden="1" outlineLevel="2" x14ac:dyDescent="0.25">
      <c r="A135" s="20">
        <v>356</v>
      </c>
      <c r="B135" s="17" t="s">
        <v>188</v>
      </c>
      <c r="O135" s="4"/>
      <c r="P135" s="4"/>
      <c r="Q135" s="31"/>
      <c r="AS135" s="4">
        <v>50683978.119999997</v>
      </c>
      <c r="AT135" s="4">
        <v>50683978.119999997</v>
      </c>
      <c r="AU135" s="4">
        <v>50683978.119999997</v>
      </c>
      <c r="AV135" s="4">
        <v>50683978.119999997</v>
      </c>
      <c r="AW135" s="4">
        <v>50683978.119999997</v>
      </c>
      <c r="AX135" s="4">
        <v>50683978.119999997</v>
      </c>
      <c r="AY135" s="4">
        <v>50683978.119999997</v>
      </c>
      <c r="AZ135" s="4">
        <v>50683978.119999997</v>
      </c>
      <c r="BA135" s="4">
        <v>50683978.119999997</v>
      </c>
      <c r="BB135" s="4">
        <v>50683978.119999997</v>
      </c>
      <c r="BC135" s="4">
        <v>50683978.119999997</v>
      </c>
      <c r="BD135" s="4">
        <v>50683978.119999997</v>
      </c>
      <c r="BE135" s="4">
        <v>50683978.119999997</v>
      </c>
      <c r="BF135" s="4">
        <v>50683978.119999997</v>
      </c>
      <c r="BG135" s="4">
        <v>50683978.119999997</v>
      </c>
      <c r="BH135" s="4">
        <v>50683978.119999997</v>
      </c>
      <c r="BI135" s="4">
        <v>50683978.119999997</v>
      </c>
      <c r="BJ135" s="4">
        <v>50683978.119999997</v>
      </c>
      <c r="BK135" s="4">
        <v>50683978.119999997</v>
      </c>
      <c r="BL135" s="4">
        <v>50683978.119999997</v>
      </c>
      <c r="BM135" s="4">
        <v>50683978.119999997</v>
      </c>
      <c r="BN135" s="4">
        <v>50683978.119999997</v>
      </c>
      <c r="BO135" s="4">
        <v>50683978.119999997</v>
      </c>
      <c r="BP135" s="4">
        <v>50683978.119999997</v>
      </c>
      <c r="BQ135" s="4">
        <v>50683978.119999997</v>
      </c>
      <c r="BR135" s="4">
        <v>50683978.119999997</v>
      </c>
      <c r="BS135" s="4">
        <v>50683978.119999997</v>
      </c>
      <c r="BT135" s="4">
        <v>50683978.119999997</v>
      </c>
      <c r="BU135" s="4">
        <v>50683978.119999997</v>
      </c>
      <c r="BV135" s="4">
        <v>50683978.119999997</v>
      </c>
      <c r="BW135" s="4">
        <v>50683978.119999997</v>
      </c>
      <c r="BX135" s="4">
        <v>50683978.119999997</v>
      </c>
      <c r="BY135" s="4">
        <v>50683978.119999997</v>
      </c>
      <c r="BZ135" s="4">
        <v>50683978.119999997</v>
      </c>
      <c r="CA135" s="4">
        <v>50683978.119999997</v>
      </c>
      <c r="CB135" s="4">
        <v>50683978.119999997</v>
      </c>
      <c r="CC135" s="4">
        <v>50683978.119999997</v>
      </c>
      <c r="CD135" s="4">
        <v>50683978.119999997</v>
      </c>
      <c r="CE135" s="4">
        <v>50683978.119999997</v>
      </c>
      <c r="CF135" s="4">
        <v>50683978.119999997</v>
      </c>
      <c r="CG135" s="4">
        <v>50683978.119999997</v>
      </c>
    </row>
    <row r="136" spans="1:85" s="92" customFormat="1" hidden="1" outlineLevel="2" x14ac:dyDescent="0.25">
      <c r="A136" s="22">
        <v>357</v>
      </c>
      <c r="B136" s="40" t="s">
        <v>189</v>
      </c>
      <c r="C136" s="40"/>
      <c r="D136" s="40"/>
      <c r="E136" s="40"/>
      <c r="F136" s="40"/>
      <c r="G136" s="40"/>
      <c r="H136" s="40"/>
      <c r="I136" s="40"/>
      <c r="J136" s="40"/>
      <c r="K136" s="40"/>
      <c r="L136" s="40"/>
      <c r="M136" s="40"/>
      <c r="N136" s="40"/>
      <c r="O136" s="41"/>
      <c r="P136" s="41"/>
      <c r="Q136" s="53"/>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1">
        <v>9076.7800000000007</v>
      </c>
      <c r="AT136" s="41">
        <v>9076.7800000000007</v>
      </c>
      <c r="AU136" s="41">
        <v>9076.7800000000007</v>
      </c>
      <c r="AV136" s="41">
        <v>9076.7800000000007</v>
      </c>
      <c r="AW136" s="41">
        <v>9076.7800000000007</v>
      </c>
      <c r="AX136" s="41">
        <v>9076.7800000000007</v>
      </c>
      <c r="AY136" s="41">
        <v>9076.7800000000007</v>
      </c>
      <c r="AZ136" s="41">
        <v>9076.7800000000007</v>
      </c>
      <c r="BA136" s="41">
        <v>9076.7800000000007</v>
      </c>
      <c r="BB136" s="41">
        <v>9076.7800000000007</v>
      </c>
      <c r="BC136" s="41">
        <v>9076.7800000000007</v>
      </c>
      <c r="BD136" s="41">
        <v>9076.7800000000007</v>
      </c>
      <c r="BE136" s="41">
        <v>9076.7800000000007</v>
      </c>
      <c r="BF136" s="41">
        <v>9076.7800000000007</v>
      </c>
      <c r="BG136" s="41">
        <v>9076.7800000000007</v>
      </c>
      <c r="BH136" s="41">
        <v>9076.7800000000007</v>
      </c>
      <c r="BI136" s="41">
        <v>9076.7800000000007</v>
      </c>
      <c r="BJ136" s="41">
        <v>9076.7800000000007</v>
      </c>
      <c r="BK136" s="41">
        <v>9076.7800000000007</v>
      </c>
      <c r="BL136" s="41">
        <v>9076.7800000000007</v>
      </c>
      <c r="BM136" s="41">
        <v>9076.7800000000007</v>
      </c>
      <c r="BN136" s="41">
        <v>9076.7800000000007</v>
      </c>
      <c r="BO136" s="41">
        <v>9076.7800000000007</v>
      </c>
      <c r="BP136" s="41">
        <v>9076.7800000000007</v>
      </c>
      <c r="BQ136" s="41">
        <v>9076.7800000000007</v>
      </c>
      <c r="BR136" s="41">
        <v>9076.7800000000007</v>
      </c>
      <c r="BS136" s="41">
        <v>9076.7800000000007</v>
      </c>
      <c r="BT136" s="41">
        <v>9076.7800000000007</v>
      </c>
      <c r="BU136" s="41">
        <v>9076.7800000000007</v>
      </c>
      <c r="BV136" s="41">
        <v>9076.7800000000007</v>
      </c>
      <c r="BW136" s="41">
        <v>9076.7800000000007</v>
      </c>
      <c r="BX136" s="41">
        <v>9076.7800000000007</v>
      </c>
      <c r="BY136" s="41">
        <v>9076.7800000000007</v>
      </c>
      <c r="BZ136" s="41">
        <v>9076.7800000000007</v>
      </c>
      <c r="CA136" s="41">
        <v>9076.7800000000007</v>
      </c>
      <c r="CB136" s="41">
        <v>9076.7800000000007</v>
      </c>
      <c r="CC136" s="41">
        <v>9076.7800000000007</v>
      </c>
      <c r="CD136" s="41">
        <v>9076.7800000000007</v>
      </c>
      <c r="CE136" s="41">
        <v>9076.7800000000007</v>
      </c>
      <c r="CF136" s="41">
        <v>9076.7800000000007</v>
      </c>
      <c r="CG136" s="41">
        <v>9076.7800000000007</v>
      </c>
    </row>
    <row r="137" spans="1:85" hidden="1" outlineLevel="2" x14ac:dyDescent="0.25">
      <c r="A137" s="20">
        <v>362</v>
      </c>
      <c r="B137" s="2" t="s">
        <v>190</v>
      </c>
      <c r="O137" s="4"/>
      <c r="P137" s="4"/>
      <c r="Q137" s="31"/>
      <c r="AS137" s="4">
        <v>1194498.05</v>
      </c>
      <c r="AT137" s="4">
        <v>1194498.05</v>
      </c>
      <c r="AU137" s="4">
        <v>1194498.05</v>
      </c>
      <c r="AV137" s="4">
        <v>1194498.05</v>
      </c>
      <c r="AW137" s="4">
        <v>1194498.05</v>
      </c>
      <c r="AX137" s="4">
        <v>1194498.05</v>
      </c>
      <c r="AY137" s="4">
        <v>1194498.05</v>
      </c>
      <c r="AZ137" s="4">
        <v>1194498.05</v>
      </c>
      <c r="BA137" s="4">
        <v>1194498.05</v>
      </c>
      <c r="BB137" s="4">
        <v>1194498.05</v>
      </c>
      <c r="BC137" s="4">
        <v>1194498.05</v>
      </c>
      <c r="BD137" s="4">
        <v>1194498.05</v>
      </c>
      <c r="BE137" s="4">
        <v>1194498.05</v>
      </c>
      <c r="BF137" s="4">
        <v>1194498.05</v>
      </c>
      <c r="BG137" s="4">
        <v>1194498.05</v>
      </c>
      <c r="BH137" s="4">
        <v>1194498.05</v>
      </c>
      <c r="BI137" s="4">
        <v>1194498.05</v>
      </c>
      <c r="BJ137" s="4">
        <v>1194498.05</v>
      </c>
      <c r="BK137" s="4">
        <v>1194498.05</v>
      </c>
      <c r="BL137" s="4">
        <v>1194498.05</v>
      </c>
      <c r="BM137" s="4">
        <v>1194498.05</v>
      </c>
      <c r="BN137" s="4">
        <v>1194498.05</v>
      </c>
      <c r="BO137" s="4">
        <v>1194498.05</v>
      </c>
      <c r="BP137" s="4">
        <v>1194498.05</v>
      </c>
      <c r="BQ137" s="4">
        <v>1194498.05</v>
      </c>
      <c r="BR137" s="4">
        <v>1194498.05</v>
      </c>
      <c r="BS137" s="4">
        <v>1194498.05</v>
      </c>
      <c r="BT137" s="4">
        <v>1194498.05</v>
      </c>
      <c r="BU137" s="4">
        <v>1194498.05</v>
      </c>
      <c r="BV137" s="4">
        <v>1194498.05</v>
      </c>
      <c r="BW137" s="4">
        <v>1194498.05</v>
      </c>
      <c r="BX137" s="4">
        <v>1194498.05</v>
      </c>
      <c r="BY137" s="4">
        <v>1194498.05</v>
      </c>
      <c r="BZ137" s="4">
        <v>1194498.05</v>
      </c>
      <c r="CA137" s="4">
        <v>1194498.05</v>
      </c>
      <c r="CB137" s="4">
        <v>1194498.05</v>
      </c>
      <c r="CC137" s="4">
        <v>1194498.05</v>
      </c>
      <c r="CD137" s="4">
        <v>1194498.05</v>
      </c>
      <c r="CE137" s="4">
        <v>1194498.05</v>
      </c>
      <c r="CF137" s="4">
        <v>1194498.05</v>
      </c>
      <c r="CG137" s="4">
        <v>1194498.05</v>
      </c>
    </row>
    <row r="138" spans="1:85" hidden="1" outlineLevel="2" x14ac:dyDescent="0.25">
      <c r="A138" s="20">
        <v>364</v>
      </c>
      <c r="B138" s="51" t="s">
        <v>191</v>
      </c>
      <c r="O138" s="4"/>
      <c r="P138" s="4"/>
      <c r="Q138" s="31"/>
      <c r="AS138" s="47">
        <v>25559317.180000003</v>
      </c>
      <c r="AT138" s="47">
        <v>25559317.180000003</v>
      </c>
      <c r="AU138" s="4">
        <v>25559317.180000003</v>
      </c>
      <c r="AV138" s="4">
        <v>25559317.180000003</v>
      </c>
      <c r="AW138" s="4">
        <v>25559317.180000003</v>
      </c>
      <c r="AX138" s="4">
        <v>25559317.180000003</v>
      </c>
      <c r="AY138" s="4">
        <v>25559317.180000003</v>
      </c>
      <c r="AZ138" s="4">
        <v>25559317.180000003</v>
      </c>
      <c r="BA138" s="4">
        <v>25559317.180000003</v>
      </c>
      <c r="BB138" s="4">
        <v>25559317.180000003</v>
      </c>
      <c r="BC138" s="4">
        <v>25559317.180000003</v>
      </c>
      <c r="BD138" s="4">
        <v>25559317.180000003</v>
      </c>
      <c r="BE138" s="4">
        <v>25559317.180000003</v>
      </c>
      <c r="BF138" s="4">
        <v>25559317.180000003</v>
      </c>
      <c r="BG138" s="4">
        <v>25559317.180000003</v>
      </c>
      <c r="BH138" s="4">
        <v>25559317.180000003</v>
      </c>
      <c r="BI138" s="4">
        <v>25559317.180000003</v>
      </c>
      <c r="BJ138" s="4">
        <v>25559317.180000003</v>
      </c>
      <c r="BK138" s="4">
        <v>25559317.180000003</v>
      </c>
      <c r="BL138" s="4">
        <v>25559317.180000003</v>
      </c>
      <c r="BM138" s="4">
        <v>25559317.180000003</v>
      </c>
      <c r="BN138" s="4">
        <v>25559317.180000003</v>
      </c>
      <c r="BO138" s="4">
        <v>25559317.180000003</v>
      </c>
      <c r="BP138" s="4">
        <v>25559317.180000003</v>
      </c>
      <c r="BQ138" s="4">
        <v>25559317.180000003</v>
      </c>
      <c r="BR138" s="4">
        <v>25559317.180000003</v>
      </c>
      <c r="BS138" s="4">
        <v>25559317.180000003</v>
      </c>
      <c r="BT138" s="4">
        <v>25559317.180000003</v>
      </c>
      <c r="BU138" s="4">
        <v>25559317.180000003</v>
      </c>
      <c r="BV138" s="4">
        <v>25559317.180000003</v>
      </c>
      <c r="BW138" s="4">
        <v>25559317.180000003</v>
      </c>
      <c r="BX138" s="4">
        <v>25559317.180000003</v>
      </c>
      <c r="BY138" s="4">
        <v>25559317.180000003</v>
      </c>
      <c r="BZ138" s="4">
        <v>25559317.180000003</v>
      </c>
      <c r="CA138" s="4">
        <v>25559317.180000003</v>
      </c>
      <c r="CB138" s="4">
        <v>25559317.180000003</v>
      </c>
      <c r="CC138" s="4">
        <v>25559317.180000003</v>
      </c>
      <c r="CD138" s="4">
        <v>25559317.180000003</v>
      </c>
      <c r="CE138" s="4">
        <v>25559317.180000003</v>
      </c>
      <c r="CF138" s="4">
        <v>25559317.180000003</v>
      </c>
      <c r="CG138" s="4">
        <v>25559317.180000003</v>
      </c>
    </row>
    <row r="139" spans="1:85" hidden="1" outlineLevel="2" x14ac:dyDescent="0.25">
      <c r="A139" s="20">
        <v>365</v>
      </c>
      <c r="B139" s="51" t="s">
        <v>192</v>
      </c>
      <c r="O139" s="4"/>
      <c r="P139" s="4"/>
      <c r="Q139" s="31"/>
      <c r="AS139" s="4">
        <v>43580544.919999987</v>
      </c>
      <c r="AT139" s="4">
        <v>43580544.919999987</v>
      </c>
      <c r="AU139" s="4">
        <v>43580544.919999987</v>
      </c>
      <c r="AV139" s="4">
        <v>43580544.919999987</v>
      </c>
      <c r="AW139" s="4">
        <v>43580544.919999987</v>
      </c>
      <c r="AX139" s="4">
        <v>43580544.919999987</v>
      </c>
      <c r="AY139" s="4">
        <v>43580544.919999987</v>
      </c>
      <c r="AZ139" s="4">
        <v>43580544.919999987</v>
      </c>
      <c r="BA139" s="4">
        <v>43580544.919999987</v>
      </c>
      <c r="BB139" s="4">
        <v>43580544.919999987</v>
      </c>
      <c r="BC139" s="4">
        <v>43580544.919999987</v>
      </c>
      <c r="BD139" s="4">
        <v>43580544.919999987</v>
      </c>
      <c r="BE139" s="4">
        <v>43580544.919999987</v>
      </c>
      <c r="BF139" s="4">
        <v>43580544.919999987</v>
      </c>
      <c r="BG139" s="4">
        <v>43580544.919999987</v>
      </c>
      <c r="BH139" s="4">
        <v>43580544.919999987</v>
      </c>
      <c r="BI139" s="4">
        <v>43580544.919999987</v>
      </c>
      <c r="BJ139" s="4">
        <v>43580544.919999987</v>
      </c>
      <c r="BK139" s="4">
        <v>43580544.919999987</v>
      </c>
      <c r="BL139" s="4">
        <v>43580544.919999987</v>
      </c>
      <c r="BM139" s="4">
        <v>43580544.919999987</v>
      </c>
      <c r="BN139" s="4">
        <v>43580544.919999987</v>
      </c>
      <c r="BO139" s="4">
        <v>43580544.919999987</v>
      </c>
      <c r="BP139" s="4">
        <v>43580544.919999987</v>
      </c>
      <c r="BQ139" s="4">
        <v>43580544.919999987</v>
      </c>
      <c r="BR139" s="4">
        <v>43580544.919999987</v>
      </c>
      <c r="BS139" s="4">
        <v>43580544.919999987</v>
      </c>
      <c r="BT139" s="4">
        <v>43580544.919999987</v>
      </c>
      <c r="BU139" s="4">
        <v>43580544.919999987</v>
      </c>
      <c r="BV139" s="4">
        <v>43580544.919999987</v>
      </c>
      <c r="BW139" s="4">
        <v>43580544.919999987</v>
      </c>
      <c r="BX139" s="4">
        <v>43580544.919999987</v>
      </c>
      <c r="BY139" s="4">
        <v>43580544.919999987</v>
      </c>
      <c r="BZ139" s="4">
        <v>43580544.919999987</v>
      </c>
      <c r="CA139" s="4">
        <v>43580544.919999987</v>
      </c>
      <c r="CB139" s="4">
        <v>43580544.919999987</v>
      </c>
      <c r="CC139" s="4">
        <v>43580544.919999987</v>
      </c>
      <c r="CD139" s="4">
        <v>43580544.919999987</v>
      </c>
      <c r="CE139" s="4">
        <v>43580544.919999987</v>
      </c>
      <c r="CF139" s="4">
        <v>43580544.919999987</v>
      </c>
      <c r="CG139" s="4">
        <v>43580544.919999987</v>
      </c>
    </row>
    <row r="140" spans="1:85" hidden="1" outlineLevel="2" x14ac:dyDescent="0.25">
      <c r="A140" s="20">
        <v>365</v>
      </c>
      <c r="B140" s="2" t="s">
        <v>193</v>
      </c>
      <c r="O140" s="4"/>
      <c r="P140" s="4"/>
      <c r="Q140" s="31"/>
      <c r="AS140" s="4">
        <v>1916941.2500000002</v>
      </c>
      <c r="AT140" s="4">
        <v>1916941.2500000002</v>
      </c>
      <c r="AU140" s="4">
        <v>1916941.2500000002</v>
      </c>
      <c r="AV140" s="4">
        <v>1916941.2500000002</v>
      </c>
      <c r="AW140" s="4">
        <v>1916941.2500000002</v>
      </c>
      <c r="AX140" s="4">
        <v>1916941.2500000002</v>
      </c>
      <c r="AY140" s="4">
        <v>1916941.2500000002</v>
      </c>
      <c r="AZ140" s="4">
        <v>1916941.2500000002</v>
      </c>
      <c r="BA140" s="4">
        <v>1916941.2500000002</v>
      </c>
      <c r="BB140" s="4">
        <v>1916941.2500000002</v>
      </c>
      <c r="BC140" s="4">
        <v>1916941.2500000002</v>
      </c>
      <c r="BD140" s="4">
        <v>1916941.2500000002</v>
      </c>
      <c r="BE140" s="4">
        <v>1916941.2500000002</v>
      </c>
      <c r="BF140" s="4">
        <v>1916941.2500000002</v>
      </c>
      <c r="BG140" s="4">
        <v>1916941.2500000002</v>
      </c>
      <c r="BH140" s="4">
        <v>1916941.2500000002</v>
      </c>
      <c r="BI140" s="4">
        <v>1916941.2500000002</v>
      </c>
      <c r="BJ140" s="4">
        <v>1916941.2500000002</v>
      </c>
      <c r="BK140" s="4">
        <v>1916941.2500000002</v>
      </c>
      <c r="BL140" s="4">
        <v>1916941.2500000002</v>
      </c>
      <c r="BM140" s="4">
        <v>1916941.2500000002</v>
      </c>
      <c r="BN140" s="4">
        <v>1916941.2500000002</v>
      </c>
      <c r="BO140" s="4">
        <v>1916941.2500000002</v>
      </c>
      <c r="BP140" s="4">
        <v>1916941.2500000002</v>
      </c>
      <c r="BQ140" s="4">
        <v>1916941.2500000002</v>
      </c>
      <c r="BR140" s="4">
        <v>1916941.2500000002</v>
      </c>
      <c r="BS140" s="4">
        <v>1916941.2500000002</v>
      </c>
      <c r="BT140" s="4">
        <v>1916941.2500000002</v>
      </c>
      <c r="BU140" s="4">
        <v>1916941.2500000002</v>
      </c>
      <c r="BV140" s="4">
        <v>1916941.2500000002</v>
      </c>
      <c r="BW140" s="4">
        <v>1916941.2500000002</v>
      </c>
      <c r="BX140" s="4">
        <v>1916941.2500000002</v>
      </c>
      <c r="BY140" s="4">
        <v>1916941.2500000002</v>
      </c>
      <c r="BZ140" s="4">
        <v>1916941.2500000002</v>
      </c>
      <c r="CA140" s="4">
        <v>1916941.2500000002</v>
      </c>
      <c r="CB140" s="4">
        <v>1916941.2500000002</v>
      </c>
      <c r="CC140" s="4">
        <v>1916941.2500000002</v>
      </c>
      <c r="CD140" s="4">
        <v>1916941.2500000002</v>
      </c>
      <c r="CE140" s="4">
        <v>1916941.2500000002</v>
      </c>
      <c r="CF140" s="4">
        <v>1916941.2500000002</v>
      </c>
      <c r="CG140" s="4">
        <v>1916941.2500000002</v>
      </c>
    </row>
    <row r="141" spans="1:85" hidden="1" outlineLevel="2" x14ac:dyDescent="0.25">
      <c r="A141" s="20">
        <v>366</v>
      </c>
      <c r="B141" s="2" t="s">
        <v>194</v>
      </c>
      <c r="O141" s="4"/>
      <c r="P141" s="4"/>
      <c r="Q141" s="31"/>
      <c r="AS141" s="4">
        <v>865985.13</v>
      </c>
      <c r="AT141" s="4">
        <v>865985.13</v>
      </c>
      <c r="AU141" s="4">
        <v>865985.13</v>
      </c>
      <c r="AV141" s="4">
        <v>865985.13</v>
      </c>
      <c r="AW141" s="4">
        <v>865985.13</v>
      </c>
      <c r="AX141" s="4">
        <v>865985.13</v>
      </c>
      <c r="AY141" s="4">
        <v>865985.13</v>
      </c>
      <c r="AZ141" s="4">
        <v>865985.13</v>
      </c>
      <c r="BA141" s="4">
        <v>865985.13</v>
      </c>
      <c r="BB141" s="4">
        <v>865985.13</v>
      </c>
      <c r="BC141" s="4">
        <v>865985.13</v>
      </c>
      <c r="BD141" s="4">
        <v>865985.13</v>
      </c>
      <c r="BE141" s="4">
        <v>865985.13</v>
      </c>
      <c r="BF141" s="4">
        <v>865985.13</v>
      </c>
      <c r="BG141" s="4">
        <v>865985.13</v>
      </c>
      <c r="BH141" s="4">
        <v>865985.13</v>
      </c>
      <c r="BI141" s="4">
        <v>865985.13</v>
      </c>
      <c r="BJ141" s="4">
        <v>865985.13</v>
      </c>
      <c r="BK141" s="4">
        <v>865985.13</v>
      </c>
      <c r="BL141" s="4">
        <v>865985.13</v>
      </c>
      <c r="BM141" s="4">
        <v>865985.13</v>
      </c>
      <c r="BN141" s="4">
        <v>865985.13</v>
      </c>
      <c r="BO141" s="4">
        <v>865985.13</v>
      </c>
      <c r="BP141" s="4">
        <v>865985.13</v>
      </c>
      <c r="BQ141" s="4">
        <v>865985.13</v>
      </c>
      <c r="BR141" s="4">
        <v>865985.13</v>
      </c>
      <c r="BS141" s="4">
        <v>865985.13</v>
      </c>
      <c r="BT141" s="4">
        <v>865985.13</v>
      </c>
      <c r="BU141" s="4">
        <v>865985.13</v>
      </c>
      <c r="BV141" s="4">
        <v>865985.13</v>
      </c>
      <c r="BW141" s="4">
        <v>865985.13</v>
      </c>
      <c r="BX141" s="4">
        <v>865985.13</v>
      </c>
      <c r="BY141" s="4">
        <v>865985.13</v>
      </c>
      <c r="BZ141" s="4">
        <v>865985.13</v>
      </c>
      <c r="CA141" s="4">
        <v>865985.13</v>
      </c>
      <c r="CB141" s="4">
        <v>865985.13</v>
      </c>
      <c r="CC141" s="4">
        <v>865985.13</v>
      </c>
      <c r="CD141" s="4">
        <v>865985.13</v>
      </c>
      <c r="CE141" s="4">
        <v>865985.13</v>
      </c>
      <c r="CF141" s="4">
        <v>865985.13</v>
      </c>
      <c r="CG141" s="4">
        <v>865985.13</v>
      </c>
    </row>
    <row r="142" spans="1:85" hidden="1" outlineLevel="2" x14ac:dyDescent="0.25">
      <c r="A142" s="20">
        <v>367</v>
      </c>
      <c r="B142" s="17" t="s">
        <v>195</v>
      </c>
      <c r="O142" s="4"/>
      <c r="P142" s="4"/>
      <c r="Q142" s="31"/>
      <c r="AS142" s="4">
        <v>6306251.8400000008</v>
      </c>
      <c r="AT142" s="4">
        <v>6306251.8400000008</v>
      </c>
      <c r="AU142" s="4">
        <v>6306251.8400000008</v>
      </c>
      <c r="AV142" s="4">
        <v>6306251.8400000008</v>
      </c>
      <c r="AW142" s="4">
        <v>6306251.8400000008</v>
      </c>
      <c r="AX142" s="4">
        <v>6306251.8400000008</v>
      </c>
      <c r="AY142" s="4">
        <v>6306251.8400000008</v>
      </c>
      <c r="AZ142" s="4">
        <v>6306251.8400000008</v>
      </c>
      <c r="BA142" s="4">
        <v>6306251.8400000008</v>
      </c>
      <c r="BB142" s="4">
        <v>6306251.8400000008</v>
      </c>
      <c r="BC142" s="4">
        <v>6306251.8400000008</v>
      </c>
      <c r="BD142" s="4">
        <v>6306251.8400000008</v>
      </c>
      <c r="BE142" s="4">
        <v>6306251.8400000008</v>
      </c>
      <c r="BF142" s="4">
        <v>6306251.8400000008</v>
      </c>
      <c r="BG142" s="4">
        <v>6306251.8400000008</v>
      </c>
      <c r="BH142" s="4">
        <v>6306251.8400000008</v>
      </c>
      <c r="BI142" s="4">
        <v>6306251.8400000008</v>
      </c>
      <c r="BJ142" s="4">
        <v>6306251.8400000008</v>
      </c>
      <c r="BK142" s="4">
        <v>6306251.8400000008</v>
      </c>
      <c r="BL142" s="4">
        <v>6306251.8400000008</v>
      </c>
      <c r="BM142" s="4">
        <v>6306251.8400000008</v>
      </c>
      <c r="BN142" s="4">
        <v>6306251.8400000008</v>
      </c>
      <c r="BO142" s="4">
        <v>6306251.8400000008</v>
      </c>
      <c r="BP142" s="4">
        <v>6306251.8400000008</v>
      </c>
      <c r="BQ142" s="4">
        <v>6306251.8400000008</v>
      </c>
      <c r="BR142" s="4">
        <v>6306251.8400000008</v>
      </c>
      <c r="BS142" s="4">
        <v>6306251.8400000008</v>
      </c>
      <c r="BT142" s="4">
        <v>6306251.8400000008</v>
      </c>
      <c r="BU142" s="4">
        <v>6306251.8400000008</v>
      </c>
      <c r="BV142" s="4">
        <v>6306251.8400000008</v>
      </c>
      <c r="BW142" s="4">
        <v>6306251.8400000008</v>
      </c>
      <c r="BX142" s="4">
        <v>6306251.8400000008</v>
      </c>
      <c r="BY142" s="4">
        <v>6306251.8400000008</v>
      </c>
      <c r="BZ142" s="4">
        <v>6306251.8400000008</v>
      </c>
      <c r="CA142" s="4">
        <v>6306251.8400000008</v>
      </c>
      <c r="CB142" s="4">
        <v>6306251.8400000008</v>
      </c>
      <c r="CC142" s="4">
        <v>6306251.8400000008</v>
      </c>
      <c r="CD142" s="4">
        <v>6306251.8400000008</v>
      </c>
      <c r="CE142" s="4">
        <v>6306251.8400000008</v>
      </c>
      <c r="CF142" s="4">
        <v>6306251.8400000008</v>
      </c>
      <c r="CG142" s="4">
        <v>6306251.8400000008</v>
      </c>
    </row>
    <row r="143" spans="1:85" hidden="1" outlineLevel="2" x14ac:dyDescent="0.25">
      <c r="A143" s="20">
        <v>368</v>
      </c>
      <c r="B143" s="17" t="s">
        <v>196</v>
      </c>
      <c r="O143" s="4"/>
      <c r="P143" s="4"/>
      <c r="Q143" s="31"/>
      <c r="AS143" s="4">
        <v>7382192.2000000011</v>
      </c>
      <c r="AT143" s="4">
        <v>7382192.2000000011</v>
      </c>
      <c r="AU143" s="4">
        <v>7382192.2000000011</v>
      </c>
      <c r="AV143" s="4">
        <v>7382192.2000000011</v>
      </c>
      <c r="AW143" s="4">
        <v>7382192.2000000011</v>
      </c>
      <c r="AX143" s="4">
        <v>7382192.2000000011</v>
      </c>
      <c r="AY143" s="4">
        <v>7382192.2000000011</v>
      </c>
      <c r="AZ143" s="4">
        <v>7382192.2000000011</v>
      </c>
      <c r="BA143" s="4">
        <v>7382192.2000000011</v>
      </c>
      <c r="BB143" s="4">
        <v>7382192.2000000011</v>
      </c>
      <c r="BC143" s="4">
        <v>7382192.2000000011</v>
      </c>
      <c r="BD143" s="4">
        <v>7382192.2000000011</v>
      </c>
      <c r="BE143" s="4">
        <v>7382192.2000000011</v>
      </c>
      <c r="BF143" s="4">
        <v>7382192.2000000011</v>
      </c>
      <c r="BG143" s="4">
        <v>7382192.2000000011</v>
      </c>
      <c r="BH143" s="4">
        <v>7382192.2000000011</v>
      </c>
      <c r="BI143" s="4">
        <v>7382192.2000000011</v>
      </c>
      <c r="BJ143" s="4">
        <v>7382192.2000000011</v>
      </c>
      <c r="BK143" s="4">
        <v>7382192.2000000011</v>
      </c>
      <c r="BL143" s="4">
        <v>7382192.2000000011</v>
      </c>
      <c r="BM143" s="4">
        <v>7382192.2000000011</v>
      </c>
      <c r="BN143" s="4">
        <v>7382192.2000000011</v>
      </c>
      <c r="BO143" s="4">
        <v>7382192.2000000011</v>
      </c>
      <c r="BP143" s="4">
        <v>7382192.2000000011</v>
      </c>
      <c r="BQ143" s="4">
        <v>7382192.2000000011</v>
      </c>
      <c r="BR143" s="4">
        <v>7382192.2000000011</v>
      </c>
      <c r="BS143" s="4">
        <v>7382192.2000000011</v>
      </c>
      <c r="BT143" s="4">
        <v>7382192.2000000011</v>
      </c>
      <c r="BU143" s="4">
        <v>7382192.2000000011</v>
      </c>
      <c r="BV143" s="4">
        <v>7382192.2000000011</v>
      </c>
      <c r="BW143" s="4">
        <v>7382192.2000000011</v>
      </c>
      <c r="BX143" s="4">
        <v>7382192.2000000011</v>
      </c>
      <c r="BY143" s="4">
        <v>7382192.2000000011</v>
      </c>
      <c r="BZ143" s="4">
        <v>7382192.2000000011</v>
      </c>
      <c r="CA143" s="4">
        <v>7382192.2000000011</v>
      </c>
      <c r="CB143" s="4">
        <v>7382192.2000000011</v>
      </c>
      <c r="CC143" s="4">
        <v>7382192.2000000011</v>
      </c>
      <c r="CD143" s="4">
        <v>7382192.2000000011</v>
      </c>
      <c r="CE143" s="4">
        <v>7382192.2000000011</v>
      </c>
      <c r="CF143" s="4">
        <v>7382192.2000000011</v>
      </c>
      <c r="CG143" s="4">
        <v>7382192.2000000011</v>
      </c>
    </row>
    <row r="144" spans="1:85" hidden="1" outlineLevel="2" x14ac:dyDescent="0.25">
      <c r="A144" s="20">
        <v>369</v>
      </c>
      <c r="B144" s="2" t="s">
        <v>197</v>
      </c>
      <c r="O144" s="4"/>
      <c r="P144" s="4"/>
      <c r="Q144" s="31"/>
      <c r="AS144" s="4">
        <v>545456.22</v>
      </c>
      <c r="AT144" s="4">
        <v>545456.22</v>
      </c>
      <c r="AU144" s="4">
        <v>545456.22</v>
      </c>
      <c r="AV144" s="4">
        <v>545456.22</v>
      </c>
      <c r="AW144" s="4">
        <v>545456.22</v>
      </c>
      <c r="AX144" s="4">
        <v>545456.22</v>
      </c>
      <c r="AY144" s="4">
        <v>545456.22</v>
      </c>
      <c r="AZ144" s="4">
        <v>545456.22</v>
      </c>
      <c r="BA144" s="4">
        <v>545456.22</v>
      </c>
      <c r="BB144" s="4">
        <v>545456.22</v>
      </c>
      <c r="BC144" s="4">
        <v>545456.22</v>
      </c>
      <c r="BD144" s="4">
        <v>545456.22</v>
      </c>
      <c r="BE144" s="4">
        <v>545456.22</v>
      </c>
      <c r="BF144" s="4">
        <v>545456.22</v>
      </c>
      <c r="BG144" s="4">
        <v>545456.22</v>
      </c>
      <c r="BH144" s="4">
        <v>545456.22</v>
      </c>
      <c r="BI144" s="4">
        <v>545456.22</v>
      </c>
      <c r="BJ144" s="4">
        <v>545456.22</v>
      </c>
      <c r="BK144" s="4">
        <v>545456.22</v>
      </c>
      <c r="BL144" s="4">
        <v>545456.22</v>
      </c>
      <c r="BM144" s="4">
        <v>545456.22</v>
      </c>
      <c r="BN144" s="4">
        <v>545456.22</v>
      </c>
      <c r="BO144" s="4">
        <v>545456.22</v>
      </c>
      <c r="BP144" s="4">
        <v>545456.22</v>
      </c>
      <c r="BQ144" s="4">
        <v>545456.22</v>
      </c>
      <c r="BR144" s="4">
        <v>545456.22</v>
      </c>
      <c r="BS144" s="4">
        <v>545456.22</v>
      </c>
      <c r="BT144" s="4">
        <v>545456.22</v>
      </c>
      <c r="BU144" s="4">
        <v>545456.22</v>
      </c>
      <c r="BV144" s="4">
        <v>545456.22</v>
      </c>
      <c r="BW144" s="4">
        <v>545456.22</v>
      </c>
      <c r="BX144" s="4">
        <v>545456.22</v>
      </c>
      <c r="BY144" s="4">
        <v>545456.22</v>
      </c>
      <c r="BZ144" s="4">
        <v>545456.22</v>
      </c>
      <c r="CA144" s="4">
        <v>545456.22</v>
      </c>
      <c r="CB144" s="4">
        <v>545456.22</v>
      </c>
      <c r="CC144" s="4">
        <v>545456.22</v>
      </c>
      <c r="CD144" s="4">
        <v>545456.22</v>
      </c>
      <c r="CE144" s="4">
        <v>545456.22</v>
      </c>
      <c r="CF144" s="4">
        <v>545456.22</v>
      </c>
      <c r="CG144" s="4">
        <v>545456.22</v>
      </c>
    </row>
    <row r="145" spans="1:85" hidden="1" outlineLevel="2" x14ac:dyDescent="0.25">
      <c r="A145" s="20">
        <v>369</v>
      </c>
      <c r="B145" s="2" t="s">
        <v>198</v>
      </c>
      <c r="O145" s="4"/>
      <c r="P145" s="4"/>
      <c r="Q145" s="31"/>
      <c r="AS145" s="4">
        <v>50163.789999999994</v>
      </c>
      <c r="AT145" s="4">
        <v>50163.789999999994</v>
      </c>
      <c r="AU145" s="4">
        <v>50163.789999999994</v>
      </c>
      <c r="AV145" s="4">
        <v>50163.789999999994</v>
      </c>
      <c r="AW145" s="4">
        <v>50163.789999999994</v>
      </c>
      <c r="AX145" s="4">
        <v>50163.789999999994</v>
      </c>
      <c r="AY145" s="4">
        <v>50163.789999999994</v>
      </c>
      <c r="AZ145" s="4">
        <v>50163.789999999994</v>
      </c>
      <c r="BA145" s="4">
        <v>50163.789999999994</v>
      </c>
      <c r="BB145" s="4">
        <v>50163.789999999994</v>
      </c>
      <c r="BC145" s="4">
        <v>50163.789999999994</v>
      </c>
      <c r="BD145" s="4">
        <v>50163.789999999994</v>
      </c>
      <c r="BE145" s="4">
        <v>50163.789999999994</v>
      </c>
      <c r="BF145" s="4">
        <v>50163.789999999994</v>
      </c>
      <c r="BG145" s="4">
        <v>50163.789999999994</v>
      </c>
      <c r="BH145" s="4">
        <v>50163.789999999994</v>
      </c>
      <c r="BI145" s="4">
        <v>50163.789999999994</v>
      </c>
      <c r="BJ145" s="4">
        <v>50163.789999999994</v>
      </c>
      <c r="BK145" s="4">
        <v>50163.789999999994</v>
      </c>
      <c r="BL145" s="4">
        <v>50163.789999999994</v>
      </c>
      <c r="BM145" s="4">
        <v>50163.789999999994</v>
      </c>
      <c r="BN145" s="4">
        <v>50163.789999999994</v>
      </c>
      <c r="BO145" s="4">
        <v>50163.789999999994</v>
      </c>
      <c r="BP145" s="4">
        <v>50163.789999999994</v>
      </c>
      <c r="BQ145" s="4">
        <v>50163.789999999994</v>
      </c>
      <c r="BR145" s="4">
        <v>50163.789999999994</v>
      </c>
      <c r="BS145" s="4">
        <v>50163.789999999994</v>
      </c>
      <c r="BT145" s="4">
        <v>50163.789999999994</v>
      </c>
      <c r="BU145" s="4">
        <v>50163.789999999994</v>
      </c>
      <c r="BV145" s="4">
        <v>50163.789999999994</v>
      </c>
      <c r="BW145" s="4">
        <v>50163.789999999994</v>
      </c>
      <c r="BX145" s="4">
        <v>50163.789999999994</v>
      </c>
      <c r="BY145" s="4">
        <v>50163.789999999994</v>
      </c>
      <c r="BZ145" s="4">
        <v>50163.789999999994</v>
      </c>
      <c r="CA145" s="4">
        <v>50163.789999999994</v>
      </c>
      <c r="CB145" s="4">
        <v>50163.789999999994</v>
      </c>
      <c r="CC145" s="4">
        <v>50163.789999999994</v>
      </c>
      <c r="CD145" s="4">
        <v>50163.789999999994</v>
      </c>
      <c r="CE145" s="4">
        <v>50163.789999999994</v>
      </c>
      <c r="CF145" s="4">
        <v>50163.789999999994</v>
      </c>
      <c r="CG145" s="4">
        <v>50163.789999999994</v>
      </c>
    </row>
    <row r="146" spans="1:85" hidden="1" outlineLevel="2" x14ac:dyDescent="0.25">
      <c r="A146" s="20">
        <v>370</v>
      </c>
      <c r="B146" s="2" t="s">
        <v>199</v>
      </c>
      <c r="O146" s="4"/>
      <c r="P146" s="4"/>
      <c r="Q146" s="31"/>
      <c r="AS146" s="4">
        <v>53786.310000000005</v>
      </c>
      <c r="AT146" s="4">
        <v>53786.310000000005</v>
      </c>
      <c r="AU146" s="4">
        <v>53786.310000000005</v>
      </c>
      <c r="AV146" s="4">
        <v>53786.310000000005</v>
      </c>
      <c r="AW146" s="4">
        <v>53786.310000000005</v>
      </c>
      <c r="AX146" s="4">
        <v>53786.310000000005</v>
      </c>
      <c r="AY146" s="4">
        <v>53786.310000000005</v>
      </c>
      <c r="AZ146" s="4">
        <v>53786.310000000005</v>
      </c>
      <c r="BA146" s="4">
        <v>53786.310000000005</v>
      </c>
      <c r="BB146" s="4">
        <v>53786.310000000005</v>
      </c>
      <c r="BC146" s="4">
        <v>53786.310000000005</v>
      </c>
      <c r="BD146" s="4">
        <v>53786.310000000005</v>
      </c>
      <c r="BE146" s="4">
        <v>53786.310000000005</v>
      </c>
      <c r="BF146" s="4">
        <v>53786.310000000005</v>
      </c>
      <c r="BG146" s="4">
        <v>53786.310000000005</v>
      </c>
      <c r="BH146" s="4">
        <v>53786.310000000005</v>
      </c>
      <c r="BI146" s="4">
        <v>53786.310000000005</v>
      </c>
      <c r="BJ146" s="4">
        <v>53786.310000000005</v>
      </c>
      <c r="BK146" s="4">
        <v>53786.310000000005</v>
      </c>
      <c r="BL146" s="4">
        <v>53786.310000000005</v>
      </c>
      <c r="BM146" s="4">
        <v>53786.310000000005</v>
      </c>
      <c r="BN146" s="4">
        <v>53786.310000000005</v>
      </c>
      <c r="BO146" s="4">
        <v>53786.310000000005</v>
      </c>
      <c r="BP146" s="4">
        <v>53786.310000000005</v>
      </c>
      <c r="BQ146" s="4">
        <v>53786.310000000005</v>
      </c>
      <c r="BR146" s="4">
        <v>53786.310000000005</v>
      </c>
      <c r="BS146" s="4">
        <v>53786.310000000005</v>
      </c>
      <c r="BT146" s="4">
        <v>53786.310000000005</v>
      </c>
      <c r="BU146" s="4">
        <v>53786.310000000005</v>
      </c>
      <c r="BV146" s="4">
        <v>53786.310000000005</v>
      </c>
      <c r="BW146" s="4">
        <v>53786.310000000005</v>
      </c>
      <c r="BX146" s="4">
        <v>53786.310000000005</v>
      </c>
      <c r="BY146" s="4">
        <v>53786.310000000005</v>
      </c>
      <c r="BZ146" s="4">
        <v>53786.310000000005</v>
      </c>
      <c r="CA146" s="4">
        <v>53786.310000000005</v>
      </c>
      <c r="CB146" s="4">
        <v>53786.310000000005</v>
      </c>
      <c r="CC146" s="4">
        <v>53786.310000000005</v>
      </c>
      <c r="CD146" s="4">
        <v>53786.310000000005</v>
      </c>
      <c r="CE146" s="4">
        <v>53786.310000000005</v>
      </c>
      <c r="CF146" s="4">
        <v>53786.310000000005</v>
      </c>
      <c r="CG146" s="4">
        <v>53786.310000000005</v>
      </c>
    </row>
    <row r="147" spans="1:85" hidden="1" outlineLevel="2" x14ac:dyDescent="0.25">
      <c r="A147" s="20">
        <v>373</v>
      </c>
      <c r="B147" s="2" t="s">
        <v>200</v>
      </c>
      <c r="O147" s="4"/>
      <c r="P147" s="4"/>
      <c r="Q147" s="31"/>
      <c r="AS147" s="4">
        <v>250213.47999999998</v>
      </c>
      <c r="AT147" s="4">
        <v>250213.47999999998</v>
      </c>
      <c r="AU147" s="4">
        <v>250213.47999999998</v>
      </c>
      <c r="AV147" s="4">
        <v>250213.47999999998</v>
      </c>
      <c r="AW147" s="4">
        <v>250213.47999999998</v>
      </c>
      <c r="AX147" s="4">
        <v>250213.47999999998</v>
      </c>
      <c r="AY147" s="4">
        <v>250213.47999999998</v>
      </c>
      <c r="AZ147" s="4">
        <v>250213.47999999998</v>
      </c>
      <c r="BA147" s="4">
        <v>250213.47999999998</v>
      </c>
      <c r="BB147" s="4">
        <v>250213.47999999998</v>
      </c>
      <c r="BC147" s="4">
        <v>250213.47999999998</v>
      </c>
      <c r="BD147" s="4">
        <v>250213.47999999998</v>
      </c>
      <c r="BE147" s="4">
        <v>250213.47999999998</v>
      </c>
      <c r="BF147" s="4">
        <v>250213.47999999998</v>
      </c>
      <c r="BG147" s="4">
        <v>250213.47999999998</v>
      </c>
      <c r="BH147" s="4">
        <v>250213.47999999998</v>
      </c>
      <c r="BI147" s="4">
        <v>250213.47999999998</v>
      </c>
      <c r="BJ147" s="4">
        <v>250213.47999999998</v>
      </c>
      <c r="BK147" s="4">
        <v>250213.47999999998</v>
      </c>
      <c r="BL147" s="4">
        <v>250213.47999999998</v>
      </c>
      <c r="BM147" s="4">
        <v>250213.47999999998</v>
      </c>
      <c r="BN147" s="4">
        <v>250213.47999999998</v>
      </c>
      <c r="BO147" s="4">
        <v>250213.47999999998</v>
      </c>
      <c r="BP147" s="4">
        <v>250213.47999999998</v>
      </c>
      <c r="BQ147" s="4">
        <v>250213.47999999998</v>
      </c>
      <c r="BR147" s="4">
        <v>250213.47999999998</v>
      </c>
      <c r="BS147" s="4">
        <v>250213.47999999998</v>
      </c>
      <c r="BT147" s="4">
        <v>250213.47999999998</v>
      </c>
      <c r="BU147" s="4">
        <v>250213.47999999998</v>
      </c>
      <c r="BV147" s="4">
        <v>250213.47999999998</v>
      </c>
      <c r="BW147" s="4">
        <v>250213.47999999998</v>
      </c>
      <c r="BX147" s="4">
        <v>250213.47999999998</v>
      </c>
      <c r="BY147" s="4">
        <v>250213.47999999998</v>
      </c>
      <c r="BZ147" s="4">
        <v>250213.47999999998</v>
      </c>
      <c r="CA147" s="4">
        <v>250213.47999999998</v>
      </c>
      <c r="CB147" s="4">
        <v>250213.47999999998</v>
      </c>
      <c r="CC147" s="4">
        <v>250213.47999999998</v>
      </c>
      <c r="CD147" s="4">
        <v>250213.47999999998</v>
      </c>
      <c r="CE147" s="4">
        <v>250213.47999999998</v>
      </c>
      <c r="CF147" s="4">
        <v>250213.47999999998</v>
      </c>
      <c r="CG147" s="4">
        <v>250213.47999999998</v>
      </c>
    </row>
    <row r="148" spans="1:85" hidden="1" outlineLevel="2" x14ac:dyDescent="0.25">
      <c r="B148" s="2" t="s">
        <v>201</v>
      </c>
      <c r="P148" s="31"/>
      <c r="Q148" s="31"/>
      <c r="R148" s="31"/>
      <c r="AS148" s="4">
        <f t="shared" ref="AS148:CG148" si="66">SUM(AS130:AS147)-AS24-AS28</f>
        <v>0</v>
      </c>
      <c r="AT148" s="4">
        <f t="shared" si="66"/>
        <v>0</v>
      </c>
      <c r="AU148" s="4">
        <f t="shared" si="66"/>
        <v>0</v>
      </c>
      <c r="AV148" s="4">
        <f t="shared" si="66"/>
        <v>0</v>
      </c>
      <c r="AW148" s="4">
        <f t="shared" si="66"/>
        <v>0</v>
      </c>
      <c r="AX148" s="4">
        <f t="shared" si="66"/>
        <v>0</v>
      </c>
      <c r="AY148" s="4">
        <f t="shared" si="66"/>
        <v>0</v>
      </c>
      <c r="AZ148" s="4">
        <f t="shared" si="66"/>
        <v>0</v>
      </c>
      <c r="BA148" s="4">
        <f t="shared" si="66"/>
        <v>0</v>
      </c>
      <c r="BB148" s="4">
        <f t="shared" si="66"/>
        <v>0</v>
      </c>
      <c r="BC148" s="4">
        <f t="shared" si="66"/>
        <v>0</v>
      </c>
      <c r="BD148" s="4">
        <f t="shared" si="66"/>
        <v>0</v>
      </c>
      <c r="BE148" s="4">
        <f t="shared" si="66"/>
        <v>0</v>
      </c>
      <c r="BF148" s="4">
        <f t="shared" si="66"/>
        <v>0</v>
      </c>
      <c r="BG148" s="4">
        <f t="shared" si="66"/>
        <v>0</v>
      </c>
      <c r="BH148" s="4">
        <f t="shared" si="66"/>
        <v>0</v>
      </c>
      <c r="BI148" s="4">
        <f t="shared" si="66"/>
        <v>0</v>
      </c>
      <c r="BJ148" s="4">
        <f t="shared" si="66"/>
        <v>0</v>
      </c>
      <c r="BK148" s="4">
        <f t="shared" si="66"/>
        <v>0</v>
      </c>
      <c r="BL148" s="4">
        <f t="shared" si="66"/>
        <v>0</v>
      </c>
      <c r="BM148" s="4">
        <f t="shared" si="66"/>
        <v>0</v>
      </c>
      <c r="BN148" s="4">
        <f t="shared" si="66"/>
        <v>0</v>
      </c>
      <c r="BO148" s="4">
        <f t="shared" si="66"/>
        <v>0</v>
      </c>
      <c r="BP148" s="4">
        <f t="shared" si="66"/>
        <v>0</v>
      </c>
      <c r="BQ148" s="4">
        <f t="shared" si="66"/>
        <v>0</v>
      </c>
      <c r="BR148" s="4">
        <f t="shared" si="66"/>
        <v>0</v>
      </c>
      <c r="BS148" s="4">
        <f t="shared" si="66"/>
        <v>0</v>
      </c>
      <c r="BT148" s="4">
        <f t="shared" si="66"/>
        <v>0</v>
      </c>
      <c r="BU148" s="4">
        <f t="shared" si="66"/>
        <v>0</v>
      </c>
      <c r="BV148" s="4">
        <f t="shared" si="66"/>
        <v>0</v>
      </c>
      <c r="BW148" s="4">
        <f t="shared" si="66"/>
        <v>0</v>
      </c>
      <c r="BX148" s="4">
        <f t="shared" si="66"/>
        <v>0</v>
      </c>
      <c r="BY148" s="4">
        <f t="shared" si="66"/>
        <v>0</v>
      </c>
      <c r="BZ148" s="4">
        <f t="shared" si="66"/>
        <v>0</v>
      </c>
      <c r="CA148" s="4">
        <f t="shared" si="66"/>
        <v>0</v>
      </c>
      <c r="CB148" s="4">
        <f t="shared" si="66"/>
        <v>0</v>
      </c>
      <c r="CC148" s="4">
        <f t="shared" si="66"/>
        <v>0</v>
      </c>
      <c r="CD148" s="4">
        <f t="shared" si="66"/>
        <v>0</v>
      </c>
      <c r="CE148" s="4">
        <f t="shared" si="66"/>
        <v>0</v>
      </c>
      <c r="CF148" s="4">
        <f t="shared" si="66"/>
        <v>0</v>
      </c>
      <c r="CG148" s="4">
        <f t="shared" si="66"/>
        <v>0</v>
      </c>
    </row>
    <row r="149" spans="1:85" ht="12.6" hidden="1" outlineLevel="1" thickBot="1" x14ac:dyDescent="0.3">
      <c r="P149" s="31"/>
    </row>
    <row r="150" spans="1:85" s="91" customFormat="1" ht="12.6" hidden="1" outlineLevel="1" thickBot="1" x14ac:dyDescent="0.3">
      <c r="A150" s="26" t="s">
        <v>211</v>
      </c>
      <c r="B150" s="26"/>
      <c r="C150" s="26"/>
      <c r="D150" s="26"/>
      <c r="E150" s="26"/>
      <c r="F150" s="26"/>
      <c r="G150" s="26"/>
      <c r="H150" s="26"/>
      <c r="I150" s="26"/>
      <c r="J150" s="26"/>
      <c r="K150" s="26"/>
      <c r="L150" s="26"/>
      <c r="M150" s="26"/>
      <c r="N150" s="26"/>
      <c r="O150" s="68"/>
      <c r="P150" s="68"/>
      <c r="Q150" s="26"/>
      <c r="R150" s="26"/>
      <c r="S150" s="26"/>
      <c r="T150" s="26"/>
      <c r="U150" s="26"/>
      <c r="V150" s="26"/>
      <c r="W150" s="26"/>
      <c r="X150" s="26"/>
      <c r="Y150" s="26"/>
      <c r="Z150" s="26"/>
      <c r="AA150" s="26"/>
      <c r="AB150" s="26"/>
      <c r="AC150" s="26"/>
      <c r="AD150" s="26"/>
      <c r="AE150" s="26"/>
      <c r="AF150" s="26"/>
      <c r="AG150" s="69" t="s">
        <v>235</v>
      </c>
      <c r="AH150" s="69" t="s">
        <v>236</v>
      </c>
      <c r="AI150" s="69" t="s">
        <v>237</v>
      </c>
      <c r="AJ150" s="69" t="s">
        <v>238</v>
      </c>
      <c r="AK150" s="69" t="s">
        <v>239</v>
      </c>
      <c r="AL150" s="69" t="s">
        <v>240</v>
      </c>
      <c r="AM150" s="69" t="s">
        <v>241</v>
      </c>
      <c r="AN150" s="69" t="s">
        <v>242</v>
      </c>
      <c r="AO150" s="69" t="s">
        <v>243</v>
      </c>
      <c r="AP150" s="69" t="s">
        <v>244</v>
      </c>
      <c r="AQ150" s="69" t="s">
        <v>245</v>
      </c>
      <c r="AR150" s="69" t="s">
        <v>246</v>
      </c>
      <c r="AS150" s="69" t="s">
        <v>178</v>
      </c>
      <c r="AT150" s="69" t="s">
        <v>113</v>
      </c>
      <c r="AU150" s="69" t="s">
        <v>114</v>
      </c>
      <c r="AV150" s="69" t="s">
        <v>115</v>
      </c>
      <c r="AW150" s="69" t="s">
        <v>116</v>
      </c>
      <c r="AX150" s="69" t="s">
        <v>117</v>
      </c>
      <c r="AY150" s="69" t="s">
        <v>118</v>
      </c>
      <c r="AZ150" s="69" t="s">
        <v>119</v>
      </c>
      <c r="BA150" s="69" t="s">
        <v>120</v>
      </c>
      <c r="BB150" s="69" t="s">
        <v>121</v>
      </c>
      <c r="BC150" s="69" t="s">
        <v>122</v>
      </c>
      <c r="BD150" s="69" t="s">
        <v>123</v>
      </c>
      <c r="BE150" s="69" t="s">
        <v>124</v>
      </c>
      <c r="BF150" s="69" t="s">
        <v>125</v>
      </c>
      <c r="BG150" s="69" t="s">
        <v>126</v>
      </c>
      <c r="BH150" s="69" t="s">
        <v>127</v>
      </c>
      <c r="BI150" s="69" t="s">
        <v>128</v>
      </c>
      <c r="BJ150" s="69" t="s">
        <v>129</v>
      </c>
      <c r="BK150" s="69" t="s">
        <v>130</v>
      </c>
      <c r="BL150" s="69" t="s">
        <v>131</v>
      </c>
      <c r="BM150" s="69" t="s">
        <v>132</v>
      </c>
      <c r="BN150" s="69" t="s">
        <v>133</v>
      </c>
      <c r="BO150" s="69" t="s">
        <v>134</v>
      </c>
      <c r="BP150" s="69" t="s">
        <v>135</v>
      </c>
      <c r="BQ150" s="69" t="s">
        <v>136</v>
      </c>
      <c r="BR150" s="69" t="s">
        <v>137</v>
      </c>
      <c r="BS150" s="69" t="s">
        <v>138</v>
      </c>
      <c r="BT150" s="69" t="s">
        <v>139</v>
      </c>
      <c r="BU150" s="69" t="s">
        <v>140</v>
      </c>
      <c r="BV150" s="69" t="s">
        <v>141</v>
      </c>
      <c r="BW150" s="69" t="s">
        <v>142</v>
      </c>
      <c r="BX150" s="69" t="s">
        <v>143</v>
      </c>
      <c r="BY150" s="69" t="s">
        <v>144</v>
      </c>
      <c r="BZ150" s="69" t="s">
        <v>145</v>
      </c>
      <c r="CA150" s="69" t="s">
        <v>146</v>
      </c>
      <c r="CB150" s="69" t="s">
        <v>147</v>
      </c>
      <c r="CC150" s="69" t="s">
        <v>148</v>
      </c>
      <c r="CD150" s="69" t="s">
        <v>149</v>
      </c>
      <c r="CE150" s="69" t="s">
        <v>150</v>
      </c>
      <c r="CF150" s="69" t="s">
        <v>151</v>
      </c>
      <c r="CG150" s="69" t="s">
        <v>152</v>
      </c>
    </row>
    <row r="151" spans="1:85" ht="12.6" hidden="1" outlineLevel="2" thickBot="1" x14ac:dyDescent="0.3">
      <c r="A151" s="65" t="s">
        <v>109</v>
      </c>
      <c r="B151" s="66" t="s">
        <v>258</v>
      </c>
      <c r="O151" s="30"/>
      <c r="P151" s="30"/>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row>
    <row r="152" spans="1:85" hidden="1" outlineLevel="2" x14ac:dyDescent="0.25">
      <c r="A152" s="20">
        <v>350</v>
      </c>
      <c r="B152" s="67" t="s">
        <v>183</v>
      </c>
      <c r="O152" s="4"/>
      <c r="P152" s="4"/>
      <c r="Q152" s="31"/>
      <c r="S152" s="47">
        <v>0</v>
      </c>
      <c r="U152" s="2">
        <f>+S152+SUMIF($B$108:$B$125,$B152,U$108:U$126)</f>
        <v>0</v>
      </c>
      <c r="V152" s="31">
        <f t="shared" ref="V152:AF152" si="67">+U152+SUMIF($B$108:$B$125,$B152,V$108:V$126)</f>
        <v>0</v>
      </c>
      <c r="W152" s="31">
        <f t="shared" si="67"/>
        <v>0</v>
      </c>
      <c r="X152" s="31">
        <f t="shared" si="67"/>
        <v>0</v>
      </c>
      <c r="Y152" s="31">
        <f t="shared" si="67"/>
        <v>0</v>
      </c>
      <c r="Z152" s="31">
        <f t="shared" si="67"/>
        <v>0</v>
      </c>
      <c r="AA152" s="31">
        <f t="shared" si="67"/>
        <v>0</v>
      </c>
      <c r="AB152" s="31">
        <f t="shared" si="67"/>
        <v>0</v>
      </c>
      <c r="AC152" s="31">
        <f t="shared" si="67"/>
        <v>0</v>
      </c>
      <c r="AD152" s="31">
        <f t="shared" si="67"/>
        <v>0</v>
      </c>
      <c r="AE152" s="31">
        <f t="shared" si="67"/>
        <v>0</v>
      </c>
      <c r="AF152" s="31">
        <f t="shared" si="67"/>
        <v>0</v>
      </c>
      <c r="AH152" s="31">
        <f>+AF152+SUMIF($B$108:$B$125,$B152,AH$108:AH$126)</f>
        <v>0</v>
      </c>
      <c r="AI152" s="31">
        <f t="shared" ref="AI152:AS152" si="68">+AH152+SUMIF($B$108:$B$125,$B152,AI$108:AI$126)</f>
        <v>0</v>
      </c>
      <c r="AJ152" s="31">
        <f t="shared" si="68"/>
        <v>0</v>
      </c>
      <c r="AK152" s="31">
        <f t="shared" si="68"/>
        <v>0</v>
      </c>
      <c r="AL152" s="31">
        <f t="shared" si="68"/>
        <v>0</v>
      </c>
      <c r="AM152" s="31">
        <f t="shared" si="68"/>
        <v>0</v>
      </c>
      <c r="AN152" s="31">
        <f t="shared" si="68"/>
        <v>0</v>
      </c>
      <c r="AO152" s="31">
        <f t="shared" si="68"/>
        <v>0</v>
      </c>
      <c r="AP152" s="31">
        <f t="shared" si="68"/>
        <v>0</v>
      </c>
      <c r="AQ152" s="31">
        <f t="shared" si="68"/>
        <v>0</v>
      </c>
      <c r="AR152" s="31">
        <f t="shared" si="68"/>
        <v>0</v>
      </c>
      <c r="AS152" s="31">
        <f t="shared" si="68"/>
        <v>0</v>
      </c>
      <c r="AT152" s="4"/>
      <c r="AU152" s="31">
        <f>+AS152+SUMIF($B$108:$B$125,$B152,AU$108:AU$126)</f>
        <v>0</v>
      </c>
      <c r="AV152" s="31">
        <f t="shared" ref="AV152:BF152" si="69">+AU152+SUMIF($B$108:$B$125,$B152,AV$108:AV$126)</f>
        <v>0</v>
      </c>
      <c r="AW152" s="31">
        <f t="shared" si="69"/>
        <v>0</v>
      </c>
      <c r="AX152" s="31">
        <f t="shared" si="69"/>
        <v>0</v>
      </c>
      <c r="AY152" s="31">
        <f t="shared" si="69"/>
        <v>0</v>
      </c>
      <c r="AZ152" s="31">
        <f t="shared" si="69"/>
        <v>0</v>
      </c>
      <c r="BA152" s="31">
        <f t="shared" si="69"/>
        <v>0</v>
      </c>
      <c r="BB152" s="31">
        <f t="shared" si="69"/>
        <v>0</v>
      </c>
      <c r="BC152" s="31">
        <f t="shared" si="69"/>
        <v>0</v>
      </c>
      <c r="BD152" s="31">
        <f t="shared" si="69"/>
        <v>0</v>
      </c>
      <c r="BE152" s="31">
        <f t="shared" si="69"/>
        <v>0</v>
      </c>
      <c r="BF152" s="31">
        <f t="shared" si="69"/>
        <v>0</v>
      </c>
      <c r="BH152" s="31">
        <f>+BF152+SUMIF($B$108:$B$125,$B152,BH$108:BH$126)</f>
        <v>0</v>
      </c>
      <c r="BI152" s="31">
        <f t="shared" ref="BI152:BS152" si="70">+BH152+SUMIF($B$108:$B$125,$B152,BI$108:BI$126)</f>
        <v>0</v>
      </c>
      <c r="BJ152" s="31">
        <f t="shared" si="70"/>
        <v>0</v>
      </c>
      <c r="BK152" s="31">
        <f t="shared" si="70"/>
        <v>0</v>
      </c>
      <c r="BL152" s="31">
        <f t="shared" si="70"/>
        <v>0</v>
      </c>
      <c r="BM152" s="31">
        <f t="shared" si="70"/>
        <v>0</v>
      </c>
      <c r="BN152" s="31">
        <f t="shared" si="70"/>
        <v>0</v>
      </c>
      <c r="BO152" s="31">
        <f t="shared" si="70"/>
        <v>0</v>
      </c>
      <c r="BP152" s="31">
        <f t="shared" si="70"/>
        <v>0</v>
      </c>
      <c r="BQ152" s="31">
        <f t="shared" si="70"/>
        <v>0</v>
      </c>
      <c r="BR152" s="31">
        <f t="shared" si="70"/>
        <v>0</v>
      </c>
      <c r="BS152" s="31">
        <f t="shared" si="70"/>
        <v>0</v>
      </c>
      <c r="BT152" s="4"/>
      <c r="BU152" s="31">
        <f>+BS152+SUMIF($B$108:$B$125,$B152,BU$108:BU$126)</f>
        <v>0</v>
      </c>
      <c r="BV152" s="31">
        <f t="shared" ref="BV152:CF152" si="71">+BU152+SUMIF($B$108:$B$125,$B152,BV$108:BV$126)</f>
        <v>0</v>
      </c>
      <c r="BW152" s="31">
        <f t="shared" si="71"/>
        <v>0</v>
      </c>
      <c r="BX152" s="31">
        <f t="shared" si="71"/>
        <v>0</v>
      </c>
      <c r="BY152" s="31">
        <f t="shared" si="71"/>
        <v>0</v>
      </c>
      <c r="BZ152" s="31">
        <f t="shared" si="71"/>
        <v>0</v>
      </c>
      <c r="CA152" s="31">
        <f t="shared" si="71"/>
        <v>0</v>
      </c>
      <c r="CB152" s="31">
        <f t="shared" si="71"/>
        <v>0</v>
      </c>
      <c r="CC152" s="31">
        <f t="shared" si="71"/>
        <v>0</v>
      </c>
      <c r="CD152" s="31">
        <f t="shared" si="71"/>
        <v>0</v>
      </c>
      <c r="CE152" s="31">
        <f t="shared" si="71"/>
        <v>0</v>
      </c>
      <c r="CF152" s="31">
        <f t="shared" si="71"/>
        <v>0</v>
      </c>
      <c r="CG152" s="4"/>
    </row>
    <row r="153" spans="1:85" hidden="1" outlineLevel="2" x14ac:dyDescent="0.25">
      <c r="A153" s="20">
        <v>350</v>
      </c>
      <c r="B153" s="48" t="s">
        <v>184</v>
      </c>
      <c r="O153" s="4"/>
      <c r="P153" s="4"/>
      <c r="Q153" s="31"/>
      <c r="S153" s="47">
        <v>0</v>
      </c>
      <c r="T153" s="31">
        <f>SUM(S135:S153)</f>
        <v>0</v>
      </c>
      <c r="U153" s="31">
        <f>+S153+SUMIF($B$108:$B$125,$B153,U$108:U$126)</f>
        <v>0</v>
      </c>
      <c r="V153" s="31">
        <f t="shared" ref="V153:AF153" si="72">+U153+SUMIF($B$108:$B$125,$B153,V$108:V$126)</f>
        <v>0</v>
      </c>
      <c r="W153" s="31">
        <f t="shared" si="72"/>
        <v>0</v>
      </c>
      <c r="X153" s="31">
        <f t="shared" si="72"/>
        <v>0</v>
      </c>
      <c r="Y153" s="31">
        <f t="shared" si="72"/>
        <v>0</v>
      </c>
      <c r="Z153" s="31">
        <f t="shared" si="72"/>
        <v>0</v>
      </c>
      <c r="AA153" s="31">
        <f t="shared" si="72"/>
        <v>0</v>
      </c>
      <c r="AB153" s="31">
        <f t="shared" si="72"/>
        <v>0</v>
      </c>
      <c r="AC153" s="31">
        <f t="shared" si="72"/>
        <v>0</v>
      </c>
      <c r="AD153" s="31">
        <f t="shared" si="72"/>
        <v>0</v>
      </c>
      <c r="AE153" s="31">
        <f t="shared" si="72"/>
        <v>0</v>
      </c>
      <c r="AF153" s="31">
        <f t="shared" si="72"/>
        <v>0</v>
      </c>
      <c r="AH153" s="31">
        <f>+AF153+SUMIF($B$108:$B$125,$B153,AH$108:AH$126)</f>
        <v>0</v>
      </c>
      <c r="AI153" s="31">
        <f t="shared" ref="AI153:AS153" si="73">+AH153+SUMIF($B$108:$B$125,$B153,AI$108:AI$126)</f>
        <v>0</v>
      </c>
      <c r="AJ153" s="31">
        <f t="shared" si="73"/>
        <v>0</v>
      </c>
      <c r="AK153" s="31">
        <f t="shared" si="73"/>
        <v>0</v>
      </c>
      <c r="AL153" s="31">
        <f t="shared" si="73"/>
        <v>0</v>
      </c>
      <c r="AM153" s="31">
        <f t="shared" si="73"/>
        <v>0</v>
      </c>
      <c r="AN153" s="31">
        <f t="shared" si="73"/>
        <v>0</v>
      </c>
      <c r="AO153" s="31">
        <f t="shared" si="73"/>
        <v>0</v>
      </c>
      <c r="AP153" s="31">
        <f t="shared" si="73"/>
        <v>0</v>
      </c>
      <c r="AQ153" s="31">
        <f t="shared" si="73"/>
        <v>0</v>
      </c>
      <c r="AR153" s="31">
        <f t="shared" si="73"/>
        <v>0</v>
      </c>
      <c r="AS153" s="31">
        <f t="shared" si="73"/>
        <v>0</v>
      </c>
      <c r="AT153" s="31"/>
      <c r="AU153" s="31">
        <f>+AS153+SUMIF($B$108:$B$125,$B153,AU$108:AU$126)</f>
        <v>0</v>
      </c>
      <c r="AV153" s="31">
        <f t="shared" ref="AV153:BF153" si="74">+AU153+SUMIF($B$108:$B$125,$B153,AV$108:AV$126)</f>
        <v>0</v>
      </c>
      <c r="AW153" s="31">
        <f t="shared" si="74"/>
        <v>0</v>
      </c>
      <c r="AX153" s="31">
        <f t="shared" si="74"/>
        <v>0</v>
      </c>
      <c r="AY153" s="31">
        <f t="shared" si="74"/>
        <v>0</v>
      </c>
      <c r="AZ153" s="31">
        <f t="shared" si="74"/>
        <v>0</v>
      </c>
      <c r="BA153" s="31">
        <f t="shared" si="74"/>
        <v>0</v>
      </c>
      <c r="BB153" s="31">
        <f t="shared" si="74"/>
        <v>0</v>
      </c>
      <c r="BC153" s="31">
        <f t="shared" si="74"/>
        <v>0</v>
      </c>
      <c r="BD153" s="31">
        <f t="shared" si="74"/>
        <v>0</v>
      </c>
      <c r="BE153" s="31">
        <f t="shared" si="74"/>
        <v>0</v>
      </c>
      <c r="BF153" s="31">
        <f t="shared" si="74"/>
        <v>0</v>
      </c>
      <c r="BH153" s="31">
        <f>+BF153+SUMIF($B$108:$B$125,$B153,BH$108:BH$126)</f>
        <v>0</v>
      </c>
      <c r="BI153" s="31">
        <f t="shared" ref="BI153:BS153" si="75">+BH153+SUMIF($B$108:$B$125,$B153,BI$108:BI$126)</f>
        <v>0</v>
      </c>
      <c r="BJ153" s="31">
        <f t="shared" si="75"/>
        <v>0</v>
      </c>
      <c r="BK153" s="31">
        <f t="shared" si="75"/>
        <v>0</v>
      </c>
      <c r="BL153" s="31">
        <f t="shared" si="75"/>
        <v>0</v>
      </c>
      <c r="BM153" s="31">
        <f t="shared" si="75"/>
        <v>0</v>
      </c>
      <c r="BN153" s="31">
        <f t="shared" si="75"/>
        <v>0</v>
      </c>
      <c r="BO153" s="31">
        <f t="shared" si="75"/>
        <v>0</v>
      </c>
      <c r="BP153" s="31">
        <f t="shared" si="75"/>
        <v>0</v>
      </c>
      <c r="BQ153" s="31">
        <f t="shared" si="75"/>
        <v>0</v>
      </c>
      <c r="BR153" s="31">
        <f t="shared" si="75"/>
        <v>0</v>
      </c>
      <c r="BS153" s="31">
        <f t="shared" si="75"/>
        <v>0</v>
      </c>
      <c r="BT153" s="4"/>
      <c r="BU153" s="31">
        <f>+BS153+SUMIF($B$108:$B$125,$B153,BU$108:BU$126)</f>
        <v>0</v>
      </c>
      <c r="BV153" s="31">
        <f t="shared" ref="BV153:CF153" si="76">+BU153+SUMIF($B$108:$B$125,$B153,BV$108:BV$126)</f>
        <v>0</v>
      </c>
      <c r="BW153" s="31">
        <f t="shared" si="76"/>
        <v>0</v>
      </c>
      <c r="BX153" s="31">
        <f t="shared" si="76"/>
        <v>0</v>
      </c>
      <c r="BY153" s="31">
        <f t="shared" si="76"/>
        <v>0</v>
      </c>
      <c r="BZ153" s="31">
        <f t="shared" si="76"/>
        <v>0</v>
      </c>
      <c r="CA153" s="31">
        <f t="shared" si="76"/>
        <v>0</v>
      </c>
      <c r="CB153" s="31">
        <f t="shared" si="76"/>
        <v>0</v>
      </c>
      <c r="CC153" s="31">
        <f t="shared" si="76"/>
        <v>0</v>
      </c>
      <c r="CD153" s="31">
        <f t="shared" si="76"/>
        <v>0</v>
      </c>
      <c r="CE153" s="31">
        <f t="shared" si="76"/>
        <v>0</v>
      </c>
      <c r="CF153" s="31">
        <f t="shared" si="76"/>
        <v>0</v>
      </c>
      <c r="CG153" s="4"/>
    </row>
    <row r="154" spans="1:85" hidden="1" outlineLevel="2" x14ac:dyDescent="0.25">
      <c r="A154" s="20">
        <v>352</v>
      </c>
      <c r="B154" s="2" t="s">
        <v>185</v>
      </c>
      <c r="O154" s="4"/>
      <c r="P154" s="4"/>
      <c r="Q154" s="31"/>
      <c r="S154" s="47">
        <v>5578.8779280000008</v>
      </c>
      <c r="U154" s="2">
        <f>+S154+SUMIF($B$108:$B$125,$B154,U$108:U$126)</f>
        <v>6233.0074200000008</v>
      </c>
      <c r="V154" s="31">
        <f t="shared" ref="V154:AF154" si="77">+U154+SUMIF($B$108:$B$125,$B154,V$108:V$126)</f>
        <v>6887.1369120000008</v>
      </c>
      <c r="W154" s="31">
        <f t="shared" si="77"/>
        <v>7541.2664040000009</v>
      </c>
      <c r="X154" s="31">
        <f t="shared" si="77"/>
        <v>8195.3958960000018</v>
      </c>
      <c r="Y154" s="31">
        <f t="shared" si="77"/>
        <v>8849.5253880000018</v>
      </c>
      <c r="Z154" s="31">
        <f t="shared" si="77"/>
        <v>9503.6548800000019</v>
      </c>
      <c r="AA154" s="31">
        <f t="shared" si="77"/>
        <v>10157.784372000002</v>
      </c>
      <c r="AB154" s="31">
        <f t="shared" si="77"/>
        <v>10811.913864000002</v>
      </c>
      <c r="AC154" s="31">
        <f t="shared" si="77"/>
        <v>11466.043356000002</v>
      </c>
      <c r="AD154" s="31">
        <f t="shared" si="77"/>
        <v>12120.172848000002</v>
      </c>
      <c r="AE154" s="31">
        <f t="shared" si="77"/>
        <v>12774.302340000002</v>
      </c>
      <c r="AF154" s="31">
        <f t="shared" si="77"/>
        <v>13428.431832000002</v>
      </c>
      <c r="AH154" s="31">
        <f>+AF154+SUMIF($B$108:$B$125,$B154,AH$108:AH$126)</f>
        <v>14082.561324000002</v>
      </c>
      <c r="AI154" s="31">
        <f t="shared" ref="AI154:AS154" si="78">+AH154+SUMIF($B$108:$B$125,$B154,AI$108:AI$126)</f>
        <v>14736.690816000002</v>
      </c>
      <c r="AJ154" s="31">
        <f t="shared" si="78"/>
        <v>15390.820308000002</v>
      </c>
      <c r="AK154" s="31">
        <f t="shared" si="78"/>
        <v>16044.949800000002</v>
      </c>
      <c r="AL154" s="31">
        <f t="shared" si="78"/>
        <v>16699.079292000002</v>
      </c>
      <c r="AM154" s="31">
        <f t="shared" si="78"/>
        <v>17353.208784000002</v>
      </c>
      <c r="AN154" s="31">
        <f t="shared" si="78"/>
        <v>18007.338276000002</v>
      </c>
      <c r="AO154" s="31">
        <f t="shared" si="78"/>
        <v>18661.467768000002</v>
      </c>
      <c r="AP154" s="31">
        <f t="shared" si="78"/>
        <v>19315.597260000002</v>
      </c>
      <c r="AQ154" s="31">
        <f t="shared" si="78"/>
        <v>19969.726752000002</v>
      </c>
      <c r="AR154" s="31">
        <f t="shared" si="78"/>
        <v>20623.856244000002</v>
      </c>
      <c r="AS154" s="31">
        <f t="shared" si="78"/>
        <v>21277.985736000002</v>
      </c>
      <c r="AT154" s="31"/>
      <c r="AU154" s="31">
        <f>+AS154+SUMIF($B$108:$B$125,$B154,AU$108:AU$126)</f>
        <v>21932.115228000002</v>
      </c>
      <c r="AV154" s="31">
        <f t="shared" ref="AV154:BF154" si="79">+AU154+SUMIF($B$108:$B$125,$B154,AV$108:AV$126)</f>
        <v>22586.244720000002</v>
      </c>
      <c r="AW154" s="31">
        <f t="shared" si="79"/>
        <v>23240.374212000002</v>
      </c>
      <c r="AX154" s="31">
        <f t="shared" si="79"/>
        <v>23894.503704000002</v>
      </c>
      <c r="AY154" s="31">
        <f t="shared" si="79"/>
        <v>24548.633196000002</v>
      </c>
      <c r="AZ154" s="31">
        <f t="shared" si="79"/>
        <v>25202.762688000003</v>
      </c>
      <c r="BA154" s="31">
        <f t="shared" si="79"/>
        <v>25856.892180000003</v>
      </c>
      <c r="BB154" s="31">
        <f t="shared" si="79"/>
        <v>26511.021672000003</v>
      </c>
      <c r="BC154" s="31">
        <f t="shared" si="79"/>
        <v>27165.151164000003</v>
      </c>
      <c r="BD154" s="31">
        <f t="shared" si="79"/>
        <v>27819.280656000003</v>
      </c>
      <c r="BE154" s="31">
        <f t="shared" si="79"/>
        <v>28473.410148000003</v>
      </c>
      <c r="BF154" s="31">
        <f t="shared" si="79"/>
        <v>29127.539640000003</v>
      </c>
      <c r="BH154" s="31">
        <f>+BF154+SUMIF($B$108:$B$125,$B154,BH$108:BH$126)</f>
        <v>29781.669132000003</v>
      </c>
      <c r="BI154" s="31">
        <f t="shared" ref="BI154:BS154" si="80">+BH154+SUMIF($B$108:$B$125,$B154,BI$108:BI$126)</f>
        <v>30435.798624000003</v>
      </c>
      <c r="BJ154" s="31">
        <f t="shared" si="80"/>
        <v>31089.928116000003</v>
      </c>
      <c r="BK154" s="31">
        <f t="shared" si="80"/>
        <v>31744.057608000003</v>
      </c>
      <c r="BL154" s="31">
        <f t="shared" si="80"/>
        <v>32398.187100000003</v>
      </c>
      <c r="BM154" s="31">
        <f t="shared" si="80"/>
        <v>33052.316592000003</v>
      </c>
      <c r="BN154" s="31">
        <f t="shared" si="80"/>
        <v>33706.446084000003</v>
      </c>
      <c r="BO154" s="31">
        <f t="shared" si="80"/>
        <v>34360.575576000003</v>
      </c>
      <c r="BP154" s="31">
        <f t="shared" si="80"/>
        <v>35014.705068000003</v>
      </c>
      <c r="BQ154" s="31">
        <f t="shared" si="80"/>
        <v>35668.834560000003</v>
      </c>
      <c r="BR154" s="31">
        <f t="shared" si="80"/>
        <v>36322.964052000003</v>
      </c>
      <c r="BS154" s="31">
        <f t="shared" si="80"/>
        <v>36977.093544000003</v>
      </c>
      <c r="BT154" s="4"/>
      <c r="BU154" s="31">
        <f>+BS154+SUMIF($B$108:$B$125,$B154,BU$108:BU$126)</f>
        <v>37631.223036000003</v>
      </c>
      <c r="BV154" s="31">
        <f t="shared" ref="BV154:CF154" si="81">+BU154+SUMIF($B$108:$B$125,$B154,BV$108:BV$126)</f>
        <v>38285.352528000003</v>
      </c>
      <c r="BW154" s="31">
        <f t="shared" si="81"/>
        <v>38939.482020000003</v>
      </c>
      <c r="BX154" s="31">
        <f t="shared" si="81"/>
        <v>39593.611512000003</v>
      </c>
      <c r="BY154" s="31">
        <f t="shared" si="81"/>
        <v>40247.741004000003</v>
      </c>
      <c r="BZ154" s="31">
        <f t="shared" si="81"/>
        <v>40901.870496000003</v>
      </c>
      <c r="CA154" s="31">
        <f t="shared" si="81"/>
        <v>41555.999988000003</v>
      </c>
      <c r="CB154" s="31">
        <f t="shared" si="81"/>
        <v>42210.129480000003</v>
      </c>
      <c r="CC154" s="31">
        <f t="shared" si="81"/>
        <v>42864.258972000003</v>
      </c>
      <c r="CD154" s="31">
        <f t="shared" si="81"/>
        <v>43518.388464000003</v>
      </c>
      <c r="CE154" s="31">
        <f t="shared" si="81"/>
        <v>44172.517956000003</v>
      </c>
      <c r="CF154" s="31">
        <f t="shared" si="81"/>
        <v>44826.647448000003</v>
      </c>
      <c r="CG154" s="4"/>
    </row>
    <row r="155" spans="1:85" hidden="1" outlineLevel="2" x14ac:dyDescent="0.25">
      <c r="A155" s="20">
        <v>354</v>
      </c>
      <c r="B155" s="2" t="s">
        <v>186</v>
      </c>
      <c r="O155" s="4"/>
      <c r="P155" s="4"/>
      <c r="Q155" s="31"/>
      <c r="S155" s="47">
        <v>40945.250654930001</v>
      </c>
      <c r="U155" s="2">
        <f>+S155+SUMIF($B$108:$B$125,$B155,U$108:U$126)</f>
        <v>42619.353590930004</v>
      </c>
      <c r="V155" s="31">
        <f t="shared" ref="V155:AF155" si="82">+U155+SUMIF($B$108:$B$125,$B155,V$108:V$126)</f>
        <v>44293.456526930007</v>
      </c>
      <c r="W155" s="31">
        <f t="shared" si="82"/>
        <v>45967.55946293001</v>
      </c>
      <c r="X155" s="31">
        <f t="shared" si="82"/>
        <v>47641.662398930013</v>
      </c>
      <c r="Y155" s="31">
        <f t="shared" si="82"/>
        <v>49315.765334930016</v>
      </c>
      <c r="Z155" s="31">
        <f t="shared" si="82"/>
        <v>50989.868270930019</v>
      </c>
      <c r="AA155" s="31">
        <f t="shared" si="82"/>
        <v>52663.971206930022</v>
      </c>
      <c r="AB155" s="31">
        <f t="shared" si="82"/>
        <v>54338.074142930025</v>
      </c>
      <c r="AC155" s="31">
        <f t="shared" si="82"/>
        <v>56012.177078930028</v>
      </c>
      <c r="AD155" s="31">
        <f t="shared" si="82"/>
        <v>57686.280014930031</v>
      </c>
      <c r="AE155" s="31">
        <f t="shared" si="82"/>
        <v>59360.382950930034</v>
      </c>
      <c r="AF155" s="31">
        <f t="shared" si="82"/>
        <v>61034.485886930037</v>
      </c>
      <c r="AH155" s="31">
        <f>+AF155+SUMIF($B$108:$B$125,$B155,AH$108:AH$126)</f>
        <v>62708.58882293004</v>
      </c>
      <c r="AI155" s="31">
        <f t="shared" ref="AI155:AS155" si="83">+AH155+SUMIF($B$108:$B$125,$B155,AI$108:AI$126)</f>
        <v>64382.691758930043</v>
      </c>
      <c r="AJ155" s="31">
        <f t="shared" si="83"/>
        <v>66056.794694930039</v>
      </c>
      <c r="AK155" s="31">
        <f t="shared" si="83"/>
        <v>67730.897630930034</v>
      </c>
      <c r="AL155" s="31">
        <f t="shared" si="83"/>
        <v>69405.00056693003</v>
      </c>
      <c r="AM155" s="31">
        <f t="shared" si="83"/>
        <v>71079.103502930026</v>
      </c>
      <c r="AN155" s="31">
        <f t="shared" si="83"/>
        <v>72753.206438930021</v>
      </c>
      <c r="AO155" s="31">
        <f t="shared" si="83"/>
        <v>74427.309374930017</v>
      </c>
      <c r="AP155" s="31">
        <f t="shared" si="83"/>
        <v>76101.412310930013</v>
      </c>
      <c r="AQ155" s="31">
        <f t="shared" si="83"/>
        <v>77775.515246930008</v>
      </c>
      <c r="AR155" s="31">
        <f t="shared" si="83"/>
        <v>79449.618182930004</v>
      </c>
      <c r="AS155" s="31">
        <f t="shared" si="83"/>
        <v>81123.72111893</v>
      </c>
      <c r="AT155" s="31"/>
      <c r="AU155" s="31">
        <f>+AS155+SUMIF($B$108:$B$125,$B155,AU$108:AU$126)</f>
        <v>82797.824054929995</v>
      </c>
      <c r="AV155" s="31">
        <f t="shared" ref="AV155:BF155" si="84">+AU155+SUMIF($B$108:$B$125,$B155,AV$108:AV$126)</f>
        <v>84471.926990929991</v>
      </c>
      <c r="AW155" s="31">
        <f t="shared" si="84"/>
        <v>86146.029926929987</v>
      </c>
      <c r="AX155" s="31">
        <f t="shared" si="84"/>
        <v>87820.132862929982</v>
      </c>
      <c r="AY155" s="31">
        <f t="shared" si="84"/>
        <v>89494.235798929978</v>
      </c>
      <c r="AZ155" s="31">
        <f t="shared" si="84"/>
        <v>91168.338734929974</v>
      </c>
      <c r="BA155" s="31">
        <f t="shared" si="84"/>
        <v>92842.441670929969</v>
      </c>
      <c r="BB155" s="31">
        <f t="shared" si="84"/>
        <v>94516.544606929965</v>
      </c>
      <c r="BC155" s="31">
        <f t="shared" si="84"/>
        <v>96190.647542929961</v>
      </c>
      <c r="BD155" s="31">
        <f t="shared" si="84"/>
        <v>97864.750478929956</v>
      </c>
      <c r="BE155" s="31">
        <f t="shared" si="84"/>
        <v>99538.853414929952</v>
      </c>
      <c r="BF155" s="31">
        <f t="shared" si="84"/>
        <v>101212.95635092995</v>
      </c>
      <c r="BH155" s="31">
        <f>+BF155+SUMIF($B$108:$B$125,$B155,BH$108:BH$126)</f>
        <v>102887.05928692994</v>
      </c>
      <c r="BI155" s="31">
        <f t="shared" ref="BI155:BS155" si="85">+BH155+SUMIF($B$108:$B$125,$B155,BI$108:BI$126)</f>
        <v>104561.16222292994</v>
      </c>
      <c r="BJ155" s="31">
        <f t="shared" si="85"/>
        <v>106235.26515892993</v>
      </c>
      <c r="BK155" s="31">
        <f t="shared" si="85"/>
        <v>107909.36809492993</v>
      </c>
      <c r="BL155" s="31">
        <f t="shared" si="85"/>
        <v>109583.47103092993</v>
      </c>
      <c r="BM155" s="31">
        <f t="shared" si="85"/>
        <v>111257.57396692992</v>
      </c>
      <c r="BN155" s="31">
        <f t="shared" si="85"/>
        <v>112931.67690292992</v>
      </c>
      <c r="BO155" s="31">
        <f t="shared" si="85"/>
        <v>114605.77983892991</v>
      </c>
      <c r="BP155" s="31">
        <f t="shared" si="85"/>
        <v>116279.88277492991</v>
      </c>
      <c r="BQ155" s="31">
        <f t="shared" si="85"/>
        <v>117953.9857109299</v>
      </c>
      <c r="BR155" s="31">
        <f t="shared" si="85"/>
        <v>119628.0886469299</v>
      </c>
      <c r="BS155" s="31">
        <f t="shared" si="85"/>
        <v>121302.1915829299</v>
      </c>
      <c r="BT155" s="4"/>
      <c r="BU155" s="31">
        <f>+BS155+SUMIF($B$108:$B$125,$B155,BU$108:BU$126)</f>
        <v>122976.29451892989</v>
      </c>
      <c r="BV155" s="31">
        <f t="shared" ref="BV155:CF155" si="86">+BU155+SUMIF($B$108:$B$125,$B155,BV$108:BV$126)</f>
        <v>124650.39745492989</v>
      </c>
      <c r="BW155" s="31">
        <f t="shared" si="86"/>
        <v>126324.50039092988</v>
      </c>
      <c r="BX155" s="31">
        <f t="shared" si="86"/>
        <v>127998.60332692988</v>
      </c>
      <c r="BY155" s="31">
        <f t="shared" si="86"/>
        <v>129672.70626292987</v>
      </c>
      <c r="BZ155" s="31">
        <f t="shared" si="86"/>
        <v>131346.80919892987</v>
      </c>
      <c r="CA155" s="31">
        <f t="shared" si="86"/>
        <v>133020.91213492988</v>
      </c>
      <c r="CB155" s="31">
        <f t="shared" si="86"/>
        <v>134695.01507092989</v>
      </c>
      <c r="CC155" s="31">
        <f t="shared" si="86"/>
        <v>136369.1180069299</v>
      </c>
      <c r="CD155" s="31">
        <f t="shared" si="86"/>
        <v>138043.22094292991</v>
      </c>
      <c r="CE155" s="31">
        <f t="shared" si="86"/>
        <v>139717.32387892992</v>
      </c>
      <c r="CF155" s="31">
        <f t="shared" si="86"/>
        <v>141391.42681492993</v>
      </c>
      <c r="CG155" s="4"/>
    </row>
    <row r="156" spans="1:85" hidden="1" outlineLevel="2" x14ac:dyDescent="0.25">
      <c r="A156" s="20">
        <v>355</v>
      </c>
      <c r="B156" s="17" t="s">
        <v>187</v>
      </c>
      <c r="O156" s="4"/>
      <c r="P156" s="4"/>
      <c r="Q156" s="31"/>
      <c r="S156" s="47">
        <v>2477291.9724615002</v>
      </c>
      <c r="U156" s="2">
        <f>+S156+SUMIF($B$108:$B$125,$B156,U$108:U$126)+U178</f>
        <v>2710234.6206967374</v>
      </c>
      <c r="V156" s="31">
        <f t="shared" ref="V156:AF156" si="87">+U156+SUMIF($B$108:$B$125,$B156,V$108:V$126)+V178</f>
        <v>2943177.2689319747</v>
      </c>
      <c r="W156" s="31">
        <f t="shared" si="87"/>
        <v>3176119.9171672119</v>
      </c>
      <c r="X156" s="31">
        <f t="shared" si="87"/>
        <v>3409062.5654024491</v>
      </c>
      <c r="Y156" s="31">
        <f t="shared" si="87"/>
        <v>3642005.2136376863</v>
      </c>
      <c r="Z156" s="31">
        <f t="shared" si="87"/>
        <v>3874947.8618729236</v>
      </c>
      <c r="AA156" s="31">
        <f t="shared" si="87"/>
        <v>4107890.5101081608</v>
      </c>
      <c r="AB156" s="31">
        <f t="shared" si="87"/>
        <v>4340833.158343398</v>
      </c>
      <c r="AC156" s="31">
        <f t="shared" si="87"/>
        <v>4573775.8065786352</v>
      </c>
      <c r="AD156" s="31">
        <f t="shared" si="87"/>
        <v>4806718.4548138725</v>
      </c>
      <c r="AE156" s="31">
        <f t="shared" si="87"/>
        <v>5039661.1030491097</v>
      </c>
      <c r="AF156" s="31">
        <f t="shared" si="87"/>
        <v>5272603.7512843469</v>
      </c>
      <c r="AH156" s="31">
        <f>+AF156+SUMIF($B$108:$B$125,$B156,AH$108:AH$126)+AH178</f>
        <v>5505546.3995195841</v>
      </c>
      <c r="AI156" s="31">
        <f t="shared" ref="AI156:AS156" si="88">+AH156+SUMIF($B$108:$B$125,$B156,AI$108:AI$126)+AI178</f>
        <v>5738489.0477548214</v>
      </c>
      <c r="AJ156" s="31">
        <f t="shared" si="88"/>
        <v>5971431.6959900586</v>
      </c>
      <c r="AK156" s="31">
        <f t="shared" si="88"/>
        <v>6204374.3442252958</v>
      </c>
      <c r="AL156" s="31">
        <f t="shared" si="88"/>
        <v>6437316.992460533</v>
      </c>
      <c r="AM156" s="31">
        <f t="shared" si="88"/>
        <v>6670259.6406957703</v>
      </c>
      <c r="AN156" s="31">
        <f t="shared" si="88"/>
        <v>6903202.2889310075</v>
      </c>
      <c r="AO156" s="31">
        <f t="shared" si="88"/>
        <v>7136144.9371662447</v>
      </c>
      <c r="AP156" s="31">
        <f t="shared" si="88"/>
        <v>7369087.5854014819</v>
      </c>
      <c r="AQ156" s="31">
        <f t="shared" si="88"/>
        <v>7602030.2336367192</v>
      </c>
      <c r="AR156" s="31">
        <f t="shared" si="88"/>
        <v>7834972.8818719564</v>
      </c>
      <c r="AS156" s="31">
        <f t="shared" si="88"/>
        <v>8067915.5301071936</v>
      </c>
      <c r="AT156" s="31"/>
      <c r="AU156" s="31">
        <f>+AS156+SUMIF($B$108:$B$125,$B156,AU$108:AU$126)+$AS$178</f>
        <v>8300858.1783424309</v>
      </c>
      <c r="AV156" s="31">
        <f t="shared" ref="AV156:BF156" si="89">+AU156+SUMIF($B$108:$B$125,$B156,AV$108:AV$126)+$AS$178</f>
        <v>8533800.826577669</v>
      </c>
      <c r="AW156" s="31">
        <f t="shared" si="89"/>
        <v>8766743.4748129062</v>
      </c>
      <c r="AX156" s="31">
        <f t="shared" si="89"/>
        <v>8999686.1230481435</v>
      </c>
      <c r="AY156" s="31">
        <f t="shared" si="89"/>
        <v>9232628.7712833807</v>
      </c>
      <c r="AZ156" s="31">
        <f t="shared" si="89"/>
        <v>9465571.4195186179</v>
      </c>
      <c r="BA156" s="31">
        <f t="shared" si="89"/>
        <v>9698514.0677538551</v>
      </c>
      <c r="BB156" s="31">
        <f t="shared" si="89"/>
        <v>9931456.7159890924</v>
      </c>
      <c r="BC156" s="31">
        <f t="shared" si="89"/>
        <v>10164399.36422433</v>
      </c>
      <c r="BD156" s="31">
        <f t="shared" si="89"/>
        <v>10397342.012459567</v>
      </c>
      <c r="BE156" s="31">
        <f t="shared" si="89"/>
        <v>10630284.660694804</v>
      </c>
      <c r="BF156" s="31">
        <f t="shared" si="89"/>
        <v>10863227.308930041</v>
      </c>
      <c r="BG156" s="31"/>
      <c r="BH156" s="31">
        <f>+BF156+SUMIF($B$108:$B$125,$B156,BH$108:BH$126)+$AS$178</f>
        <v>11096169.957165278</v>
      </c>
      <c r="BI156" s="31">
        <f t="shared" ref="BI156:BS156" si="90">+BH156+SUMIF($B$108:$B$125,$B156,BI$108:BI$126)+$AS$178</f>
        <v>11329112.605400516</v>
      </c>
      <c r="BJ156" s="31">
        <f t="shared" si="90"/>
        <v>11562055.253635753</v>
      </c>
      <c r="BK156" s="31">
        <f t="shared" si="90"/>
        <v>11794997.90187099</v>
      </c>
      <c r="BL156" s="31">
        <f t="shared" si="90"/>
        <v>12027940.550106227</v>
      </c>
      <c r="BM156" s="31">
        <f t="shared" si="90"/>
        <v>12260883.198341465</v>
      </c>
      <c r="BN156" s="31">
        <f t="shared" si="90"/>
        <v>12493825.846576702</v>
      </c>
      <c r="BO156" s="31">
        <f t="shared" si="90"/>
        <v>12726768.494811939</v>
      </c>
      <c r="BP156" s="31">
        <f t="shared" si="90"/>
        <v>12959711.143047176</v>
      </c>
      <c r="BQ156" s="31">
        <f t="shared" si="90"/>
        <v>13192653.791282414</v>
      </c>
      <c r="BR156" s="31">
        <f t="shared" si="90"/>
        <v>13425596.439517651</v>
      </c>
      <c r="BS156" s="31">
        <f t="shared" si="90"/>
        <v>13658539.087752888</v>
      </c>
      <c r="BT156" s="4"/>
      <c r="BU156" s="31">
        <f>+BS156+SUMIF($B$108:$B$125,$B156,BU$108:BU$126)+$AS$178</f>
        <v>13891481.735988125</v>
      </c>
      <c r="BV156" s="31">
        <f t="shared" ref="BV156:CF156" si="91">+BU156+SUMIF($B$108:$B$125,$B156,BV$108:BV$126)+$AS$178</f>
        <v>14124424.384223362</v>
      </c>
      <c r="BW156" s="31">
        <f t="shared" si="91"/>
        <v>14357367.0324586</v>
      </c>
      <c r="BX156" s="31">
        <f t="shared" si="91"/>
        <v>14590309.680693837</v>
      </c>
      <c r="BY156" s="31">
        <f t="shared" si="91"/>
        <v>14823252.328929074</v>
      </c>
      <c r="BZ156" s="31">
        <f t="shared" si="91"/>
        <v>15056194.977164311</v>
      </c>
      <c r="CA156" s="31">
        <f t="shared" si="91"/>
        <v>15289137.625399549</v>
      </c>
      <c r="CB156" s="31">
        <f t="shared" si="91"/>
        <v>15522080.273634786</v>
      </c>
      <c r="CC156" s="31">
        <f t="shared" si="91"/>
        <v>15755022.921870023</v>
      </c>
      <c r="CD156" s="31">
        <f t="shared" si="91"/>
        <v>15987965.57010526</v>
      </c>
      <c r="CE156" s="31">
        <f t="shared" si="91"/>
        <v>16220908.218340497</v>
      </c>
      <c r="CF156" s="31">
        <f t="shared" si="91"/>
        <v>16453850.866575735</v>
      </c>
      <c r="CG156" s="4"/>
    </row>
    <row r="157" spans="1:85" hidden="1" outlineLevel="2" x14ac:dyDescent="0.25">
      <c r="A157" s="20">
        <v>356</v>
      </c>
      <c r="B157" s="17" t="s">
        <v>188</v>
      </c>
      <c r="O157" s="4"/>
      <c r="P157" s="4"/>
      <c r="Q157" s="31"/>
      <c r="S157" s="47">
        <v>518454.84898565331</v>
      </c>
      <c r="U157" s="2">
        <f t="shared" ref="U157:U169" si="92">+S157+SUMIF($B$108:$B$125,$B157,U$108:U$126)</f>
        <v>606415.32736565336</v>
      </c>
      <c r="V157" s="31">
        <f t="shared" ref="V157:AF157" si="93">+U157+SUMIF($B$108:$B$125,$B157,V$108:V$126)</f>
        <v>694375.80574565334</v>
      </c>
      <c r="W157" s="31">
        <f t="shared" si="93"/>
        <v>782336.28412565333</v>
      </c>
      <c r="X157" s="31">
        <f t="shared" si="93"/>
        <v>870296.76250565331</v>
      </c>
      <c r="Y157" s="31">
        <f t="shared" si="93"/>
        <v>958257.2408856533</v>
      </c>
      <c r="Z157" s="31">
        <f t="shared" si="93"/>
        <v>1046217.7192656533</v>
      </c>
      <c r="AA157" s="31">
        <f t="shared" si="93"/>
        <v>1134178.1976456533</v>
      </c>
      <c r="AB157" s="31">
        <f t="shared" si="93"/>
        <v>1222138.6760256533</v>
      </c>
      <c r="AC157" s="31">
        <f t="shared" si="93"/>
        <v>1310099.1544056532</v>
      </c>
      <c r="AD157" s="31">
        <f t="shared" si="93"/>
        <v>1398059.6327856532</v>
      </c>
      <c r="AE157" s="31">
        <f t="shared" si="93"/>
        <v>1486020.1111656532</v>
      </c>
      <c r="AF157" s="31">
        <f t="shared" si="93"/>
        <v>1573980.5895456532</v>
      </c>
      <c r="AH157" s="31">
        <f t="shared" ref="AH157:AH169" si="94">+AF157+SUMIF($B$108:$B$125,$B157,AH$108:AH$126)</f>
        <v>1661941.0679256532</v>
      </c>
      <c r="AI157" s="31">
        <f t="shared" ref="AI157:AS157" si="95">+AH157+SUMIF($B$108:$B$125,$B157,AI$108:AI$126)</f>
        <v>1749901.5463056532</v>
      </c>
      <c r="AJ157" s="31">
        <f t="shared" si="95"/>
        <v>1837862.0246856532</v>
      </c>
      <c r="AK157" s="31">
        <f t="shared" si="95"/>
        <v>1925822.5030656531</v>
      </c>
      <c r="AL157" s="31">
        <f t="shared" si="95"/>
        <v>2013782.9814456531</v>
      </c>
      <c r="AM157" s="31">
        <f t="shared" si="95"/>
        <v>2101743.4598256531</v>
      </c>
      <c r="AN157" s="31">
        <f t="shared" si="95"/>
        <v>2189703.9382056529</v>
      </c>
      <c r="AO157" s="31">
        <f t="shared" si="95"/>
        <v>2277664.4165856531</v>
      </c>
      <c r="AP157" s="31">
        <f t="shared" si="95"/>
        <v>2365624.8949656533</v>
      </c>
      <c r="AQ157" s="31">
        <f t="shared" si="95"/>
        <v>2453585.3733456535</v>
      </c>
      <c r="AR157" s="31">
        <f t="shared" si="95"/>
        <v>2541545.8517256537</v>
      </c>
      <c r="AS157" s="31">
        <f t="shared" si="95"/>
        <v>2629506.330105654</v>
      </c>
      <c r="AT157" s="31"/>
      <c r="AU157" s="31">
        <f t="shared" ref="AU157:AU169" si="96">+AS157+SUMIF($B$108:$B$125,$B157,AU$108:AU$126)</f>
        <v>2717466.8084856542</v>
      </c>
      <c r="AV157" s="31">
        <f t="shared" ref="AV157:BF157" si="97">+AU157+SUMIF($B$108:$B$125,$B157,AV$108:AV$126)</f>
        <v>2805427.2868656544</v>
      </c>
      <c r="AW157" s="31">
        <f t="shared" si="97"/>
        <v>2893387.7652456546</v>
      </c>
      <c r="AX157" s="31">
        <f t="shared" si="97"/>
        <v>2981348.2436256548</v>
      </c>
      <c r="AY157" s="31">
        <f t="shared" si="97"/>
        <v>3069308.7220056551</v>
      </c>
      <c r="AZ157" s="31">
        <f t="shared" si="97"/>
        <v>3157269.2003856553</v>
      </c>
      <c r="BA157" s="31">
        <f t="shared" si="97"/>
        <v>3245229.6787656555</v>
      </c>
      <c r="BB157" s="31">
        <f t="shared" si="97"/>
        <v>3333190.1571456557</v>
      </c>
      <c r="BC157" s="31">
        <f t="shared" si="97"/>
        <v>3421150.6355256559</v>
      </c>
      <c r="BD157" s="31">
        <f t="shared" si="97"/>
        <v>3509111.1139056562</v>
      </c>
      <c r="BE157" s="31">
        <f t="shared" si="97"/>
        <v>3597071.5922856564</v>
      </c>
      <c r="BF157" s="31">
        <f t="shared" si="97"/>
        <v>3685032.0706656566</v>
      </c>
      <c r="BH157" s="31">
        <f t="shared" ref="BH157:BH169" si="98">+BF157+SUMIF($B$108:$B$125,$B157,BH$108:BH$126)</f>
        <v>3772992.5490456568</v>
      </c>
      <c r="BI157" s="31">
        <f t="shared" ref="BI157:BS157" si="99">+BH157+SUMIF($B$108:$B$125,$B157,BI$108:BI$126)</f>
        <v>3860953.027425657</v>
      </c>
      <c r="BJ157" s="31">
        <f t="shared" si="99"/>
        <v>3948913.5058056572</v>
      </c>
      <c r="BK157" s="31">
        <f t="shared" si="99"/>
        <v>4036873.9841856575</v>
      </c>
      <c r="BL157" s="31">
        <f t="shared" si="99"/>
        <v>4124834.4625656577</v>
      </c>
      <c r="BM157" s="31">
        <f t="shared" si="99"/>
        <v>4212794.9409456579</v>
      </c>
      <c r="BN157" s="31">
        <f t="shared" si="99"/>
        <v>4300755.4193256581</v>
      </c>
      <c r="BO157" s="31">
        <f t="shared" si="99"/>
        <v>4388715.8977056583</v>
      </c>
      <c r="BP157" s="31">
        <f t="shared" si="99"/>
        <v>4476676.3760856586</v>
      </c>
      <c r="BQ157" s="31">
        <f t="shared" si="99"/>
        <v>4564636.8544656588</v>
      </c>
      <c r="BR157" s="31">
        <f t="shared" si="99"/>
        <v>4652597.332845659</v>
      </c>
      <c r="BS157" s="31">
        <f t="shared" si="99"/>
        <v>4740557.8112256592</v>
      </c>
      <c r="BT157" s="4"/>
      <c r="BU157" s="31">
        <f>+BS157+SUMIF($B$108:$B$125,$B157,BU$108:BU$126)</f>
        <v>4828518.2896056594</v>
      </c>
      <c r="BV157" s="31">
        <f t="shared" ref="BV157:CF157" si="100">+BU157+SUMIF($B$108:$B$125,$B157,BV$108:BV$126)</f>
        <v>4916478.7679856597</v>
      </c>
      <c r="BW157" s="31">
        <f t="shared" si="100"/>
        <v>5004439.2463656599</v>
      </c>
      <c r="BX157" s="31">
        <f t="shared" si="100"/>
        <v>5092399.7247456601</v>
      </c>
      <c r="BY157" s="31">
        <f t="shared" si="100"/>
        <v>5180360.2031256603</v>
      </c>
      <c r="BZ157" s="31">
        <f t="shared" si="100"/>
        <v>5268320.6815056605</v>
      </c>
      <c r="CA157" s="31">
        <f t="shared" si="100"/>
        <v>5356281.1598856607</v>
      </c>
      <c r="CB157" s="31">
        <f t="shared" si="100"/>
        <v>5444241.638265661</v>
      </c>
      <c r="CC157" s="31">
        <f t="shared" si="100"/>
        <v>5532202.1166456612</v>
      </c>
      <c r="CD157" s="31">
        <f t="shared" si="100"/>
        <v>5620162.5950256614</v>
      </c>
      <c r="CE157" s="31">
        <f t="shared" si="100"/>
        <v>5708123.0734056616</v>
      </c>
      <c r="CF157" s="31">
        <f t="shared" si="100"/>
        <v>5796083.5517856618</v>
      </c>
      <c r="CG157" s="4"/>
    </row>
    <row r="158" spans="1:85" s="92" customFormat="1" hidden="1" outlineLevel="2" x14ac:dyDescent="0.25">
      <c r="A158" s="22">
        <v>357</v>
      </c>
      <c r="B158" s="40" t="s">
        <v>189</v>
      </c>
      <c r="C158" s="40"/>
      <c r="D158" s="40"/>
      <c r="E158" s="40"/>
      <c r="F158" s="40"/>
      <c r="G158" s="40"/>
      <c r="H158" s="40"/>
      <c r="I158" s="40"/>
      <c r="J158" s="40"/>
      <c r="K158" s="40"/>
      <c r="L158" s="40"/>
      <c r="M158" s="40"/>
      <c r="N158" s="40"/>
      <c r="O158" s="41"/>
      <c r="P158" s="41"/>
      <c r="Q158" s="53"/>
      <c r="R158" s="40"/>
      <c r="S158" s="54">
        <v>0</v>
      </c>
      <c r="T158" s="40"/>
      <c r="U158" s="40">
        <f t="shared" si="92"/>
        <v>0</v>
      </c>
      <c r="V158" s="53">
        <f t="shared" ref="V158:AF158" si="101">+U158+SUMIF($B$108:$B$125,$B158,V$108:V$126)</f>
        <v>0</v>
      </c>
      <c r="W158" s="53">
        <f t="shared" si="101"/>
        <v>0</v>
      </c>
      <c r="X158" s="53">
        <f t="shared" si="101"/>
        <v>0</v>
      </c>
      <c r="Y158" s="53">
        <f t="shared" si="101"/>
        <v>0</v>
      </c>
      <c r="Z158" s="53">
        <f t="shared" si="101"/>
        <v>0</v>
      </c>
      <c r="AA158" s="53">
        <f t="shared" si="101"/>
        <v>0</v>
      </c>
      <c r="AB158" s="53">
        <f t="shared" si="101"/>
        <v>0</v>
      </c>
      <c r="AC158" s="53">
        <f t="shared" si="101"/>
        <v>0</v>
      </c>
      <c r="AD158" s="53">
        <f t="shared" si="101"/>
        <v>0</v>
      </c>
      <c r="AE158" s="53">
        <f t="shared" si="101"/>
        <v>0</v>
      </c>
      <c r="AF158" s="53">
        <f t="shared" si="101"/>
        <v>0</v>
      </c>
      <c r="AG158" s="40"/>
      <c r="AH158" s="53">
        <f t="shared" si="94"/>
        <v>0</v>
      </c>
      <c r="AI158" s="53">
        <f t="shared" ref="AI158:AS158" si="102">+AH158+SUMIF($B$108:$B$125,$B158,AI$108:AI$126)</f>
        <v>0</v>
      </c>
      <c r="AJ158" s="53">
        <f t="shared" si="102"/>
        <v>0</v>
      </c>
      <c r="AK158" s="53">
        <f t="shared" si="102"/>
        <v>0</v>
      </c>
      <c r="AL158" s="53">
        <f t="shared" si="102"/>
        <v>0</v>
      </c>
      <c r="AM158" s="53">
        <f t="shared" si="102"/>
        <v>0</v>
      </c>
      <c r="AN158" s="53">
        <f t="shared" si="102"/>
        <v>0</v>
      </c>
      <c r="AO158" s="53">
        <f t="shared" si="102"/>
        <v>0</v>
      </c>
      <c r="AP158" s="53">
        <f t="shared" si="102"/>
        <v>0</v>
      </c>
      <c r="AQ158" s="53">
        <f t="shared" si="102"/>
        <v>0</v>
      </c>
      <c r="AR158" s="53">
        <f t="shared" si="102"/>
        <v>0</v>
      </c>
      <c r="AS158" s="53">
        <f t="shared" si="102"/>
        <v>0</v>
      </c>
      <c r="AT158" s="53"/>
      <c r="AU158" s="53">
        <f t="shared" si="96"/>
        <v>0</v>
      </c>
      <c r="AV158" s="53">
        <f t="shared" ref="AV158:BF158" si="103">+AU158+SUMIF($B$108:$B$125,$B158,AV$108:AV$126)</f>
        <v>0</v>
      </c>
      <c r="AW158" s="53">
        <f t="shared" si="103"/>
        <v>0</v>
      </c>
      <c r="AX158" s="53">
        <f t="shared" si="103"/>
        <v>0</v>
      </c>
      <c r="AY158" s="53">
        <f t="shared" si="103"/>
        <v>0</v>
      </c>
      <c r="AZ158" s="53">
        <f t="shared" si="103"/>
        <v>0</v>
      </c>
      <c r="BA158" s="53">
        <f t="shared" si="103"/>
        <v>0</v>
      </c>
      <c r="BB158" s="53">
        <f t="shared" si="103"/>
        <v>0</v>
      </c>
      <c r="BC158" s="53">
        <f t="shared" si="103"/>
        <v>0</v>
      </c>
      <c r="BD158" s="53">
        <f t="shared" si="103"/>
        <v>0</v>
      </c>
      <c r="BE158" s="53">
        <f t="shared" si="103"/>
        <v>0</v>
      </c>
      <c r="BF158" s="53">
        <f t="shared" si="103"/>
        <v>0</v>
      </c>
      <c r="BG158" s="40"/>
      <c r="BH158" s="53">
        <f t="shared" si="98"/>
        <v>0</v>
      </c>
      <c r="BI158" s="53">
        <f t="shared" ref="BI158:BS158" si="104">+BH158+SUMIF($B$108:$B$125,$B158,BI$108:BI$126)</f>
        <v>0</v>
      </c>
      <c r="BJ158" s="53">
        <f t="shared" si="104"/>
        <v>0</v>
      </c>
      <c r="BK158" s="53">
        <f t="shared" si="104"/>
        <v>0</v>
      </c>
      <c r="BL158" s="53">
        <f t="shared" si="104"/>
        <v>0</v>
      </c>
      <c r="BM158" s="53">
        <f t="shared" si="104"/>
        <v>0</v>
      </c>
      <c r="BN158" s="53">
        <f t="shared" si="104"/>
        <v>0</v>
      </c>
      <c r="BO158" s="53">
        <f t="shared" si="104"/>
        <v>0</v>
      </c>
      <c r="BP158" s="53">
        <f t="shared" si="104"/>
        <v>0</v>
      </c>
      <c r="BQ158" s="53">
        <f t="shared" si="104"/>
        <v>0</v>
      </c>
      <c r="BR158" s="53">
        <f t="shared" si="104"/>
        <v>0</v>
      </c>
      <c r="BS158" s="53">
        <f t="shared" si="104"/>
        <v>0</v>
      </c>
      <c r="BT158" s="41"/>
      <c r="BU158" s="53">
        <f>+BS158+SUMIF($B$108:$B$125,$B158,BU$108:BU$126)</f>
        <v>0</v>
      </c>
      <c r="BV158" s="53">
        <f t="shared" ref="BV158:CF158" si="105">+BU158+SUMIF($B$108:$B$125,$B158,BV$108:BV$126)</f>
        <v>0</v>
      </c>
      <c r="BW158" s="53">
        <f t="shared" si="105"/>
        <v>0</v>
      </c>
      <c r="BX158" s="53">
        <f t="shared" si="105"/>
        <v>0</v>
      </c>
      <c r="BY158" s="53">
        <f t="shared" si="105"/>
        <v>0</v>
      </c>
      <c r="BZ158" s="53">
        <f t="shared" si="105"/>
        <v>0</v>
      </c>
      <c r="CA158" s="53">
        <f t="shared" si="105"/>
        <v>0</v>
      </c>
      <c r="CB158" s="53">
        <f t="shared" si="105"/>
        <v>0</v>
      </c>
      <c r="CC158" s="53">
        <f t="shared" si="105"/>
        <v>0</v>
      </c>
      <c r="CD158" s="53">
        <f t="shared" si="105"/>
        <v>0</v>
      </c>
      <c r="CE158" s="53">
        <f t="shared" si="105"/>
        <v>0</v>
      </c>
      <c r="CF158" s="53">
        <f t="shared" si="105"/>
        <v>0</v>
      </c>
      <c r="CG158" s="41"/>
    </row>
    <row r="159" spans="1:85" hidden="1" outlineLevel="2" x14ac:dyDescent="0.25">
      <c r="A159" s="20">
        <v>362</v>
      </c>
      <c r="B159" s="2" t="s">
        <v>190</v>
      </c>
      <c r="O159" s="4"/>
      <c r="P159" s="4"/>
      <c r="Q159" s="31"/>
      <c r="S159" s="47">
        <v>895.0945499999998</v>
      </c>
      <c r="U159" s="2">
        <f t="shared" si="92"/>
        <v>1194.2827649999997</v>
      </c>
      <c r="V159" s="31">
        <f t="shared" ref="V159:AF159" si="106">+U159+SUMIF($B$108:$B$125,$B159,V$108:V$126)</f>
        <v>1493.4709799999996</v>
      </c>
      <c r="W159" s="31">
        <f t="shared" si="106"/>
        <v>1792.6591949999995</v>
      </c>
      <c r="X159" s="31">
        <f t="shared" si="106"/>
        <v>2091.8474099999994</v>
      </c>
      <c r="Y159" s="31">
        <f t="shared" si="106"/>
        <v>2391.0356249999995</v>
      </c>
      <c r="Z159" s="31">
        <f t="shared" si="106"/>
        <v>2690.2238399999997</v>
      </c>
      <c r="AA159" s="31">
        <f t="shared" si="106"/>
        <v>2989.4120549999998</v>
      </c>
      <c r="AB159" s="31">
        <f t="shared" si="106"/>
        <v>3288.6002699999999</v>
      </c>
      <c r="AC159" s="31">
        <f t="shared" si="106"/>
        <v>3587.788485</v>
      </c>
      <c r="AD159" s="31">
        <f t="shared" si="106"/>
        <v>3886.9767000000002</v>
      </c>
      <c r="AE159" s="31">
        <f t="shared" si="106"/>
        <v>4186.1649150000003</v>
      </c>
      <c r="AF159" s="31">
        <f t="shared" si="106"/>
        <v>4485.3531300000004</v>
      </c>
      <c r="AH159" s="31">
        <f t="shared" si="94"/>
        <v>4784.5413450000005</v>
      </c>
      <c r="AI159" s="31">
        <f t="shared" ref="AI159:AS159" si="107">+AH159+SUMIF($B$108:$B$125,$B159,AI$108:AI$126)</f>
        <v>5083.7295600000007</v>
      </c>
      <c r="AJ159" s="31">
        <f t="shared" si="107"/>
        <v>5382.9177750000008</v>
      </c>
      <c r="AK159" s="31">
        <f t="shared" si="107"/>
        <v>5682.1059900000009</v>
      </c>
      <c r="AL159" s="31">
        <f t="shared" si="107"/>
        <v>5981.2942050000011</v>
      </c>
      <c r="AM159" s="31">
        <f t="shared" si="107"/>
        <v>6280.4824200000012</v>
      </c>
      <c r="AN159" s="31">
        <f t="shared" si="107"/>
        <v>6579.6706350000013</v>
      </c>
      <c r="AO159" s="31">
        <f t="shared" si="107"/>
        <v>6878.8588500000014</v>
      </c>
      <c r="AP159" s="31">
        <f t="shared" si="107"/>
        <v>7178.0470650000016</v>
      </c>
      <c r="AQ159" s="31">
        <f t="shared" si="107"/>
        <v>7477.2352800000017</v>
      </c>
      <c r="AR159" s="31">
        <f t="shared" si="107"/>
        <v>7776.4234950000018</v>
      </c>
      <c r="AS159" s="31">
        <f t="shared" si="107"/>
        <v>8075.6117100000019</v>
      </c>
      <c r="AT159" s="31"/>
      <c r="AU159" s="31">
        <f t="shared" si="96"/>
        <v>8374.7999250000012</v>
      </c>
      <c r="AV159" s="31">
        <f t="shared" ref="AV159:BF159" si="108">+AU159+SUMIF($B$108:$B$125,$B159,AV$108:AV$126)</f>
        <v>8673.9881400000013</v>
      </c>
      <c r="AW159" s="31">
        <f t="shared" si="108"/>
        <v>8973.1763550000014</v>
      </c>
      <c r="AX159" s="31">
        <f t="shared" si="108"/>
        <v>9272.3645700000015</v>
      </c>
      <c r="AY159" s="31">
        <f t="shared" si="108"/>
        <v>9571.5527850000017</v>
      </c>
      <c r="AZ159" s="31">
        <f t="shared" si="108"/>
        <v>9870.7410000000018</v>
      </c>
      <c r="BA159" s="31">
        <f t="shared" si="108"/>
        <v>10169.929215000002</v>
      </c>
      <c r="BB159" s="31">
        <f t="shared" si="108"/>
        <v>10469.117430000002</v>
      </c>
      <c r="BC159" s="31">
        <f t="shared" si="108"/>
        <v>10768.305645000002</v>
      </c>
      <c r="BD159" s="31">
        <f t="shared" si="108"/>
        <v>11067.493860000002</v>
      </c>
      <c r="BE159" s="31">
        <f t="shared" si="108"/>
        <v>11366.682075000002</v>
      </c>
      <c r="BF159" s="31">
        <f t="shared" si="108"/>
        <v>11665.870290000003</v>
      </c>
      <c r="BH159" s="31">
        <f t="shared" si="98"/>
        <v>11965.058505000003</v>
      </c>
      <c r="BI159" s="31">
        <f t="shared" ref="BI159:BS159" si="109">+BH159+SUMIF($B$108:$B$125,$B159,BI$108:BI$126)</f>
        <v>12264.246720000003</v>
      </c>
      <c r="BJ159" s="31">
        <f t="shared" si="109"/>
        <v>12563.434935000003</v>
      </c>
      <c r="BK159" s="31">
        <f t="shared" si="109"/>
        <v>12862.623150000003</v>
      </c>
      <c r="BL159" s="31">
        <f t="shared" si="109"/>
        <v>13161.811365000003</v>
      </c>
      <c r="BM159" s="31">
        <f t="shared" si="109"/>
        <v>13460.999580000003</v>
      </c>
      <c r="BN159" s="31">
        <f t="shared" si="109"/>
        <v>13760.187795000003</v>
      </c>
      <c r="BO159" s="31">
        <f t="shared" si="109"/>
        <v>14059.376010000004</v>
      </c>
      <c r="BP159" s="31">
        <f t="shared" si="109"/>
        <v>14358.564225000004</v>
      </c>
      <c r="BQ159" s="31">
        <f t="shared" si="109"/>
        <v>14657.752440000004</v>
      </c>
      <c r="BR159" s="31">
        <f t="shared" si="109"/>
        <v>14956.940655000004</v>
      </c>
      <c r="BS159" s="31">
        <f t="shared" si="109"/>
        <v>15256.128870000004</v>
      </c>
      <c r="BT159" s="4"/>
      <c r="BU159" s="31">
        <f>+BS159+SUMIF($B$108:$B$125,$B159,BU$108:BU$126)</f>
        <v>15555.317085000004</v>
      </c>
      <c r="BV159" s="31">
        <f t="shared" ref="BV159:CF159" si="110">+BU159+SUMIF($B$108:$B$125,$B159,BV$108:BV$126)</f>
        <v>15854.505300000004</v>
      </c>
      <c r="BW159" s="31">
        <f t="shared" si="110"/>
        <v>16153.693515000004</v>
      </c>
      <c r="BX159" s="31">
        <f t="shared" si="110"/>
        <v>16452.881730000005</v>
      </c>
      <c r="BY159" s="31">
        <f t="shared" si="110"/>
        <v>16752.069945000003</v>
      </c>
      <c r="BZ159" s="31">
        <f t="shared" si="110"/>
        <v>17051.258160000001</v>
      </c>
      <c r="CA159" s="31">
        <f t="shared" si="110"/>
        <v>17350.446375</v>
      </c>
      <c r="CB159" s="31">
        <f t="shared" si="110"/>
        <v>17649.634589999998</v>
      </c>
      <c r="CC159" s="31">
        <f t="shared" si="110"/>
        <v>17948.822804999996</v>
      </c>
      <c r="CD159" s="31">
        <f t="shared" si="110"/>
        <v>18248.011019999994</v>
      </c>
      <c r="CE159" s="31">
        <f t="shared" si="110"/>
        <v>18547.199234999993</v>
      </c>
      <c r="CF159" s="31">
        <f t="shared" si="110"/>
        <v>18846.387449999991</v>
      </c>
      <c r="CG159" s="4"/>
    </row>
    <row r="160" spans="1:85" hidden="1" outlineLevel="2" x14ac:dyDescent="0.25">
      <c r="A160" s="20">
        <v>364</v>
      </c>
      <c r="B160" s="17" t="s">
        <v>191</v>
      </c>
      <c r="O160" s="4"/>
      <c r="P160" s="4"/>
      <c r="Q160" s="31"/>
      <c r="S160" s="47">
        <v>595821.58034374251</v>
      </c>
      <c r="U160" s="2">
        <f t="shared" si="92"/>
        <v>674624.13515374251</v>
      </c>
      <c r="V160" s="31">
        <f t="shared" ref="V160:AF160" si="111">+U160+SUMIF($B$108:$B$125,$B160,V$108:V$126)</f>
        <v>753426.68996374251</v>
      </c>
      <c r="W160" s="31">
        <f t="shared" si="111"/>
        <v>832229.24477374251</v>
      </c>
      <c r="X160" s="31">
        <f t="shared" si="111"/>
        <v>911031.79958374251</v>
      </c>
      <c r="Y160" s="31">
        <f t="shared" si="111"/>
        <v>989834.35439374251</v>
      </c>
      <c r="Z160" s="31">
        <f t="shared" si="111"/>
        <v>1068636.9092037426</v>
      </c>
      <c r="AA160" s="31">
        <f t="shared" si="111"/>
        <v>1147439.4640137427</v>
      </c>
      <c r="AB160" s="31">
        <f t="shared" si="111"/>
        <v>1226242.0188237429</v>
      </c>
      <c r="AC160" s="31">
        <f t="shared" si="111"/>
        <v>1305044.573633743</v>
      </c>
      <c r="AD160" s="31">
        <f t="shared" si="111"/>
        <v>1383847.1284437431</v>
      </c>
      <c r="AE160" s="31">
        <f t="shared" si="111"/>
        <v>1462649.6832537432</v>
      </c>
      <c r="AF160" s="31">
        <f t="shared" si="111"/>
        <v>1541452.2380637433</v>
      </c>
      <c r="AH160" s="31">
        <f t="shared" si="94"/>
        <v>1620254.7928737435</v>
      </c>
      <c r="AI160" s="31">
        <f t="shared" ref="AI160:AS160" si="112">+AH160+SUMIF($B$108:$B$125,$B160,AI$108:AI$126)</f>
        <v>1699057.3476837436</v>
      </c>
      <c r="AJ160" s="31">
        <f t="shared" si="112"/>
        <v>1777859.9024937437</v>
      </c>
      <c r="AK160" s="31">
        <f t="shared" si="112"/>
        <v>1856662.4573037438</v>
      </c>
      <c r="AL160" s="31">
        <f t="shared" si="112"/>
        <v>1935465.0121137439</v>
      </c>
      <c r="AM160" s="31">
        <f t="shared" si="112"/>
        <v>2014267.566923744</v>
      </c>
      <c r="AN160" s="31">
        <f t="shared" si="112"/>
        <v>2093070.1217337442</v>
      </c>
      <c r="AO160" s="31">
        <f t="shared" si="112"/>
        <v>2171872.6765437443</v>
      </c>
      <c r="AP160" s="31">
        <f t="shared" si="112"/>
        <v>2250675.2313537444</v>
      </c>
      <c r="AQ160" s="31">
        <f t="shared" si="112"/>
        <v>2329477.7861637445</v>
      </c>
      <c r="AR160" s="31">
        <f t="shared" si="112"/>
        <v>2408280.3409737446</v>
      </c>
      <c r="AS160" s="31">
        <f t="shared" si="112"/>
        <v>2487082.8957837448</v>
      </c>
      <c r="AT160" s="31"/>
      <c r="AU160" s="31">
        <f t="shared" si="96"/>
        <v>2565885.4505937449</v>
      </c>
      <c r="AV160" s="31">
        <f t="shared" ref="AV160:BF160" si="113">+AU160+SUMIF($B$108:$B$125,$B160,AV$108:AV$126)</f>
        <v>2644688.005403745</v>
      </c>
      <c r="AW160" s="31">
        <f t="shared" si="113"/>
        <v>2723490.5602137451</v>
      </c>
      <c r="AX160" s="31">
        <f t="shared" si="113"/>
        <v>2802293.1150237452</v>
      </c>
      <c r="AY160" s="31">
        <f t="shared" si="113"/>
        <v>2881095.6698337453</v>
      </c>
      <c r="AZ160" s="31">
        <f t="shared" si="113"/>
        <v>2959898.2246437455</v>
      </c>
      <c r="BA160" s="31">
        <f t="shared" si="113"/>
        <v>3038700.7794537456</v>
      </c>
      <c r="BB160" s="31">
        <f t="shared" si="113"/>
        <v>3117503.3342637457</v>
      </c>
      <c r="BC160" s="31">
        <f t="shared" si="113"/>
        <v>3196305.8890737458</v>
      </c>
      <c r="BD160" s="31">
        <f t="shared" si="113"/>
        <v>3275108.4438837459</v>
      </c>
      <c r="BE160" s="31">
        <f t="shared" si="113"/>
        <v>3353910.998693746</v>
      </c>
      <c r="BF160" s="31">
        <f t="shared" si="113"/>
        <v>3432713.5535037462</v>
      </c>
      <c r="BH160" s="31">
        <f t="shared" si="98"/>
        <v>3511516.1083137463</v>
      </c>
      <c r="BI160" s="31">
        <f t="shared" ref="BI160:BS160" si="114">+BH160+SUMIF($B$108:$B$125,$B160,BI$108:BI$126)</f>
        <v>3590318.6631237464</v>
      </c>
      <c r="BJ160" s="31">
        <f t="shared" si="114"/>
        <v>3669121.2179337465</v>
      </c>
      <c r="BK160" s="31">
        <f t="shared" si="114"/>
        <v>3747923.7727437466</v>
      </c>
      <c r="BL160" s="31">
        <f t="shared" si="114"/>
        <v>3826726.3275537468</v>
      </c>
      <c r="BM160" s="31">
        <f t="shared" si="114"/>
        <v>3905528.8823637469</v>
      </c>
      <c r="BN160" s="31">
        <f t="shared" si="114"/>
        <v>3984331.437173747</v>
      </c>
      <c r="BO160" s="31">
        <f t="shared" si="114"/>
        <v>4063133.9919837471</v>
      </c>
      <c r="BP160" s="31">
        <f t="shared" si="114"/>
        <v>4141936.5467937472</v>
      </c>
      <c r="BQ160" s="31">
        <f t="shared" si="114"/>
        <v>4220739.1016037473</v>
      </c>
      <c r="BR160" s="31">
        <f t="shared" si="114"/>
        <v>4299541.656413747</v>
      </c>
      <c r="BS160" s="31">
        <f t="shared" si="114"/>
        <v>4378344.2112237466</v>
      </c>
      <c r="BT160" s="4"/>
      <c r="BU160" s="31">
        <f>+BS160+SUMIF($B$108:$B$125,$B160,BU$108:BU$126)</f>
        <v>4457146.7660337463</v>
      </c>
      <c r="BV160" s="31">
        <f t="shared" ref="BV160:CF160" si="115">+BU160+SUMIF($B$108:$B$125,$B160,BV$108:BV$126)</f>
        <v>4535949.320843746</v>
      </c>
      <c r="BW160" s="31">
        <f t="shared" si="115"/>
        <v>4614751.8756537456</v>
      </c>
      <c r="BX160" s="31">
        <f t="shared" si="115"/>
        <v>4693554.4304637453</v>
      </c>
      <c r="BY160" s="31">
        <f t="shared" si="115"/>
        <v>4772356.9852737449</v>
      </c>
      <c r="BZ160" s="31">
        <f t="shared" si="115"/>
        <v>4851159.5400837446</v>
      </c>
      <c r="CA160" s="31">
        <f t="shared" si="115"/>
        <v>4929962.0948937442</v>
      </c>
      <c r="CB160" s="31">
        <f t="shared" si="115"/>
        <v>5008764.6497037439</v>
      </c>
      <c r="CC160" s="31">
        <f t="shared" si="115"/>
        <v>5087567.2045137435</v>
      </c>
      <c r="CD160" s="31">
        <f t="shared" si="115"/>
        <v>5166369.7593237432</v>
      </c>
      <c r="CE160" s="31">
        <f t="shared" si="115"/>
        <v>5245172.3141337428</v>
      </c>
      <c r="CF160" s="31">
        <f t="shared" si="115"/>
        <v>5323974.8689437425</v>
      </c>
      <c r="CG160" s="4"/>
    </row>
    <row r="161" spans="1:86" hidden="1" outlineLevel="2" x14ac:dyDescent="0.25">
      <c r="A161" s="20">
        <v>365</v>
      </c>
      <c r="B161" s="51" t="s">
        <v>192</v>
      </c>
      <c r="O161" s="4"/>
      <c r="P161" s="4"/>
      <c r="Q161" s="31"/>
      <c r="S161" s="47">
        <v>830981.00983240991</v>
      </c>
      <c r="U161" s="2">
        <f t="shared" si="92"/>
        <v>926753.19415840995</v>
      </c>
      <c r="V161" s="31">
        <f t="shared" ref="V161:AF161" si="116">+U161+SUMIF($B$108:$B$125,$B161,V$108:V$126)</f>
        <v>1022525.37848441</v>
      </c>
      <c r="W161" s="31">
        <f t="shared" si="116"/>
        <v>1118297.56281041</v>
      </c>
      <c r="X161" s="31">
        <f t="shared" si="116"/>
        <v>1214069.7471364101</v>
      </c>
      <c r="Y161" s="31">
        <f t="shared" si="116"/>
        <v>1309841.9314624101</v>
      </c>
      <c r="Z161" s="31">
        <f t="shared" si="116"/>
        <v>1405614.1157884102</v>
      </c>
      <c r="AA161" s="31">
        <f t="shared" si="116"/>
        <v>1501386.3001144102</v>
      </c>
      <c r="AB161" s="31">
        <f t="shared" si="116"/>
        <v>1597158.4844404103</v>
      </c>
      <c r="AC161" s="31">
        <f t="shared" si="116"/>
        <v>1692930.6687664103</v>
      </c>
      <c r="AD161" s="31">
        <f t="shared" si="116"/>
        <v>1788702.8530924104</v>
      </c>
      <c r="AE161" s="31">
        <f t="shared" si="116"/>
        <v>1884475.0374184104</v>
      </c>
      <c r="AF161" s="31">
        <f t="shared" si="116"/>
        <v>1980247.2217444105</v>
      </c>
      <c r="AH161" s="31">
        <f t="shared" si="94"/>
        <v>2076019.4060704105</v>
      </c>
      <c r="AI161" s="31">
        <f t="shared" ref="AI161:AS161" si="117">+AH161+SUMIF($B$108:$B$125,$B161,AI$108:AI$126)</f>
        <v>2171791.5903964103</v>
      </c>
      <c r="AJ161" s="31">
        <f t="shared" si="117"/>
        <v>2267563.7747224104</v>
      </c>
      <c r="AK161" s="31">
        <f t="shared" si="117"/>
        <v>2363335.9590484104</v>
      </c>
      <c r="AL161" s="31">
        <f t="shared" si="117"/>
        <v>2459108.1433744105</v>
      </c>
      <c r="AM161" s="31">
        <f t="shared" si="117"/>
        <v>2554880.3277004105</v>
      </c>
      <c r="AN161" s="31">
        <f t="shared" si="117"/>
        <v>2650652.5120264105</v>
      </c>
      <c r="AO161" s="31">
        <f t="shared" si="117"/>
        <v>2746424.6963524106</v>
      </c>
      <c r="AP161" s="31">
        <f t="shared" si="117"/>
        <v>2842196.8806784106</v>
      </c>
      <c r="AQ161" s="31">
        <f t="shared" si="117"/>
        <v>2937969.0650044107</v>
      </c>
      <c r="AR161" s="31">
        <f t="shared" si="117"/>
        <v>3033741.2493304107</v>
      </c>
      <c r="AS161" s="31">
        <f t="shared" si="117"/>
        <v>3129513.4336564108</v>
      </c>
      <c r="AT161" s="31"/>
      <c r="AU161" s="31">
        <f t="shared" si="96"/>
        <v>3225285.6179824108</v>
      </c>
      <c r="AV161" s="31">
        <f t="shared" ref="AV161:BF161" si="118">+AU161+SUMIF($B$108:$B$125,$B161,AV$108:AV$126)</f>
        <v>3321057.8023084109</v>
      </c>
      <c r="AW161" s="31">
        <f t="shared" si="118"/>
        <v>3416829.9866344109</v>
      </c>
      <c r="AX161" s="31">
        <f t="shared" si="118"/>
        <v>3512602.170960411</v>
      </c>
      <c r="AY161" s="31">
        <f t="shared" si="118"/>
        <v>3608374.355286411</v>
      </c>
      <c r="AZ161" s="31">
        <f t="shared" si="118"/>
        <v>3704146.5396124111</v>
      </c>
      <c r="BA161" s="31">
        <f t="shared" si="118"/>
        <v>3799918.7239384111</v>
      </c>
      <c r="BB161" s="31">
        <f t="shared" si="118"/>
        <v>3895690.9082644111</v>
      </c>
      <c r="BC161" s="31">
        <f t="shared" si="118"/>
        <v>3991463.0925904112</v>
      </c>
      <c r="BD161" s="31">
        <f t="shared" si="118"/>
        <v>4087235.2769164112</v>
      </c>
      <c r="BE161" s="31">
        <f t="shared" si="118"/>
        <v>4183007.4612424113</v>
      </c>
      <c r="BF161" s="31">
        <f t="shared" si="118"/>
        <v>4278779.6455684109</v>
      </c>
      <c r="BH161" s="31">
        <f t="shared" si="98"/>
        <v>4374551.8298944104</v>
      </c>
      <c r="BI161" s="31">
        <f t="shared" ref="BI161:BS161" si="119">+BH161+SUMIF($B$108:$B$125,$B161,BI$108:BI$126)</f>
        <v>4470324.01422041</v>
      </c>
      <c r="BJ161" s="31">
        <f t="shared" si="119"/>
        <v>4566096.1985464096</v>
      </c>
      <c r="BK161" s="31">
        <f t="shared" si="119"/>
        <v>4661868.3828724092</v>
      </c>
      <c r="BL161" s="31">
        <f t="shared" si="119"/>
        <v>4757640.5671984088</v>
      </c>
      <c r="BM161" s="31">
        <f t="shared" si="119"/>
        <v>4853412.7515244083</v>
      </c>
      <c r="BN161" s="31">
        <f t="shared" si="119"/>
        <v>4949184.9358504079</v>
      </c>
      <c r="BO161" s="31">
        <f t="shared" si="119"/>
        <v>5044957.1201764075</v>
      </c>
      <c r="BP161" s="31">
        <f t="shared" si="119"/>
        <v>5140729.3045024071</v>
      </c>
      <c r="BQ161" s="31">
        <f t="shared" si="119"/>
        <v>5236501.4888284067</v>
      </c>
      <c r="BR161" s="31">
        <f t="shared" si="119"/>
        <v>5332273.6731544062</v>
      </c>
      <c r="BS161" s="31">
        <f t="shared" si="119"/>
        <v>5428045.8574804058</v>
      </c>
      <c r="BT161" s="4"/>
      <c r="BU161" s="55">
        <f>+BS161+SUMIF($B$108:$B$125,$B161,BU$108:BU$126)-27818.9782219007</f>
        <v>5495999.0635845046</v>
      </c>
      <c r="BV161" s="55">
        <f t="shared" ref="BV161:CF161" si="120">+BU161+SUMIF($B$108:$B$125,$B161,BV$108:BV$126)-27818.9782219007</f>
        <v>5563952.2696886035</v>
      </c>
      <c r="BW161" s="55">
        <f t="shared" si="120"/>
        <v>5631905.4757927023</v>
      </c>
      <c r="BX161" s="55">
        <f t="shared" si="120"/>
        <v>5699858.6818968011</v>
      </c>
      <c r="BY161" s="55">
        <f t="shared" si="120"/>
        <v>5767811.8880008999</v>
      </c>
      <c r="BZ161" s="55">
        <f t="shared" si="120"/>
        <v>5835765.0941049987</v>
      </c>
      <c r="CA161" s="55">
        <f t="shared" si="120"/>
        <v>5903718.3002090976</v>
      </c>
      <c r="CB161" s="55">
        <f t="shared" si="120"/>
        <v>5971671.5063131964</v>
      </c>
      <c r="CC161" s="55">
        <f t="shared" si="120"/>
        <v>6039624.7124172952</v>
      </c>
      <c r="CD161" s="55">
        <f t="shared" si="120"/>
        <v>6107577.918521394</v>
      </c>
      <c r="CE161" s="55">
        <f t="shared" si="120"/>
        <v>6175531.1246254928</v>
      </c>
      <c r="CF161" s="55">
        <f t="shared" si="120"/>
        <v>6243484.3307295917</v>
      </c>
      <c r="CG161" s="4"/>
    </row>
    <row r="162" spans="1:86" hidden="1" outlineLevel="2" x14ac:dyDescent="0.25">
      <c r="A162" s="20">
        <v>365</v>
      </c>
      <c r="B162" s="2" t="s">
        <v>193</v>
      </c>
      <c r="O162" s="4"/>
      <c r="P162" s="4"/>
      <c r="Q162" s="31"/>
      <c r="S162" s="47">
        <v>15542.500905750003</v>
      </c>
      <c r="U162" s="2">
        <f t="shared" si="92"/>
        <v>19820.993283000003</v>
      </c>
      <c r="V162" s="31">
        <f t="shared" ref="V162:AF162" si="121">+U162+SUMIF($B$108:$B$125,$B162,V$108:V$126)</f>
        <v>24099.485660250004</v>
      </c>
      <c r="W162" s="31">
        <f t="shared" si="121"/>
        <v>28377.978037500005</v>
      </c>
      <c r="X162" s="31">
        <f t="shared" si="121"/>
        <v>32656.470414750005</v>
      </c>
      <c r="Y162" s="31">
        <f t="shared" si="121"/>
        <v>36934.962792000006</v>
      </c>
      <c r="Z162" s="31">
        <f t="shared" si="121"/>
        <v>41213.45516925001</v>
      </c>
      <c r="AA162" s="31">
        <f t="shared" si="121"/>
        <v>45491.947546500014</v>
      </c>
      <c r="AB162" s="31">
        <f t="shared" si="121"/>
        <v>49770.439923750018</v>
      </c>
      <c r="AC162" s="31">
        <f t="shared" si="121"/>
        <v>54048.932301000023</v>
      </c>
      <c r="AD162" s="31">
        <f t="shared" si="121"/>
        <v>58327.424678250027</v>
      </c>
      <c r="AE162" s="31">
        <f t="shared" si="121"/>
        <v>62605.917055500031</v>
      </c>
      <c r="AF162" s="31">
        <f t="shared" si="121"/>
        <v>66884.409432750035</v>
      </c>
      <c r="AH162" s="31">
        <f t="shared" si="94"/>
        <v>71162.901810000039</v>
      </c>
      <c r="AI162" s="31">
        <f t="shared" ref="AI162:AS162" si="122">+AH162+SUMIF($B$108:$B$125,$B162,AI$108:AI$126)</f>
        <v>75441.394187250044</v>
      </c>
      <c r="AJ162" s="31">
        <f t="shared" si="122"/>
        <v>79719.886564500048</v>
      </c>
      <c r="AK162" s="31">
        <f t="shared" si="122"/>
        <v>83998.378941750052</v>
      </c>
      <c r="AL162" s="31">
        <f t="shared" si="122"/>
        <v>88276.871319000056</v>
      </c>
      <c r="AM162" s="31">
        <f t="shared" si="122"/>
        <v>92555.36369625006</v>
      </c>
      <c r="AN162" s="31">
        <f t="shared" si="122"/>
        <v>96833.856073500065</v>
      </c>
      <c r="AO162" s="31">
        <f t="shared" si="122"/>
        <v>101112.34845075007</v>
      </c>
      <c r="AP162" s="31">
        <f t="shared" si="122"/>
        <v>105390.84082800007</v>
      </c>
      <c r="AQ162" s="31">
        <f t="shared" si="122"/>
        <v>109669.33320525008</v>
      </c>
      <c r="AR162" s="31">
        <f t="shared" si="122"/>
        <v>113947.82558250008</v>
      </c>
      <c r="AS162" s="31">
        <f t="shared" si="122"/>
        <v>118226.31795975009</v>
      </c>
      <c r="AT162" s="31"/>
      <c r="AU162" s="31">
        <f t="shared" si="96"/>
        <v>122504.81033700009</v>
      </c>
      <c r="AV162" s="31">
        <f t="shared" ref="AV162:BF162" si="123">+AU162+SUMIF($B$108:$B$125,$B162,AV$108:AV$126)</f>
        <v>126783.30271425009</v>
      </c>
      <c r="AW162" s="31">
        <f t="shared" si="123"/>
        <v>131061.7950915001</v>
      </c>
      <c r="AX162" s="31">
        <f t="shared" si="123"/>
        <v>135340.28746875009</v>
      </c>
      <c r="AY162" s="31">
        <f t="shared" si="123"/>
        <v>139618.77984600008</v>
      </c>
      <c r="AZ162" s="31">
        <f t="shared" si="123"/>
        <v>143897.27222325007</v>
      </c>
      <c r="BA162" s="31">
        <f t="shared" si="123"/>
        <v>148175.76460050006</v>
      </c>
      <c r="BB162" s="31">
        <f t="shared" si="123"/>
        <v>152454.25697775005</v>
      </c>
      <c r="BC162" s="31">
        <f t="shared" si="123"/>
        <v>156732.74935500004</v>
      </c>
      <c r="BD162" s="31">
        <f t="shared" si="123"/>
        <v>161011.24173225003</v>
      </c>
      <c r="BE162" s="31">
        <f t="shared" si="123"/>
        <v>165289.73410950002</v>
      </c>
      <c r="BF162" s="31">
        <f t="shared" si="123"/>
        <v>169568.22648675001</v>
      </c>
      <c r="BH162" s="31">
        <f t="shared" si="98"/>
        <v>173846.71886399999</v>
      </c>
      <c r="BI162" s="31">
        <f t="shared" ref="BI162:BS162" si="124">+BH162+SUMIF($B$108:$B$125,$B162,BI$108:BI$126)</f>
        <v>178125.21124124998</v>
      </c>
      <c r="BJ162" s="31">
        <f t="shared" si="124"/>
        <v>182403.70361849997</v>
      </c>
      <c r="BK162" s="31">
        <f t="shared" si="124"/>
        <v>186682.19599574996</v>
      </c>
      <c r="BL162" s="31">
        <f t="shared" si="124"/>
        <v>190960.68837299995</v>
      </c>
      <c r="BM162" s="31">
        <f t="shared" si="124"/>
        <v>195239.18075024994</v>
      </c>
      <c r="BN162" s="31">
        <f t="shared" si="124"/>
        <v>199517.67312749993</v>
      </c>
      <c r="BO162" s="31">
        <f t="shared" si="124"/>
        <v>203796.16550474992</v>
      </c>
      <c r="BP162" s="31">
        <f t="shared" si="124"/>
        <v>208074.65788199991</v>
      </c>
      <c r="BQ162" s="31">
        <f t="shared" si="124"/>
        <v>212353.1502592499</v>
      </c>
      <c r="BR162" s="31">
        <f t="shared" si="124"/>
        <v>216631.64263649989</v>
      </c>
      <c r="BS162" s="31">
        <f t="shared" si="124"/>
        <v>220910.13501374988</v>
      </c>
      <c r="BT162" s="4"/>
      <c r="BU162" s="31">
        <f t="shared" ref="BU162:BU169" si="125">+BS162+SUMIF($B$108:$B$125,$B162,BU$108:BU$126)</f>
        <v>225188.62739099987</v>
      </c>
      <c r="BV162" s="31">
        <f t="shared" ref="BV162:CF162" si="126">+BU162+SUMIF($B$108:$B$125,$B162,BV$108:BV$126)</f>
        <v>229467.11976824986</v>
      </c>
      <c r="BW162" s="31">
        <f t="shared" si="126"/>
        <v>233745.61214549985</v>
      </c>
      <c r="BX162" s="31">
        <f t="shared" si="126"/>
        <v>238024.10452274984</v>
      </c>
      <c r="BY162" s="31">
        <f t="shared" si="126"/>
        <v>242302.59689999983</v>
      </c>
      <c r="BZ162" s="31">
        <f t="shared" si="126"/>
        <v>246581.08927724982</v>
      </c>
      <c r="CA162" s="31">
        <f t="shared" si="126"/>
        <v>250859.58165449981</v>
      </c>
      <c r="CB162" s="31">
        <f t="shared" si="126"/>
        <v>255138.0740317498</v>
      </c>
      <c r="CC162" s="31">
        <f t="shared" si="126"/>
        <v>259416.56640899979</v>
      </c>
      <c r="CD162" s="31">
        <f t="shared" si="126"/>
        <v>263695.05878624978</v>
      </c>
      <c r="CE162" s="31">
        <f t="shared" si="126"/>
        <v>267973.55116349977</v>
      </c>
      <c r="CF162" s="31">
        <f t="shared" si="126"/>
        <v>272252.04354074976</v>
      </c>
      <c r="CG162" s="4"/>
    </row>
    <row r="163" spans="1:86" hidden="1" outlineLevel="2" x14ac:dyDescent="0.25">
      <c r="A163" s="20">
        <v>366</v>
      </c>
      <c r="B163" s="2" t="s">
        <v>194</v>
      </c>
      <c r="O163" s="4"/>
      <c r="P163" s="4"/>
      <c r="Q163" s="31"/>
      <c r="S163" s="47">
        <v>9770.5516758166668</v>
      </c>
      <c r="U163" s="2">
        <f t="shared" si="92"/>
        <v>10896.937800733333</v>
      </c>
      <c r="V163" s="31">
        <f t="shared" ref="V163:AF163" si="127">+U163+SUMIF($B$108:$B$125,$B163,V$108:V$126)</f>
        <v>12023.323925649998</v>
      </c>
      <c r="W163" s="31">
        <f t="shared" si="127"/>
        <v>13149.710050566664</v>
      </c>
      <c r="X163" s="31">
        <f t="shared" si="127"/>
        <v>14276.09617548333</v>
      </c>
      <c r="Y163" s="31">
        <f t="shared" si="127"/>
        <v>15402.482300399995</v>
      </c>
      <c r="Z163" s="31">
        <f t="shared" si="127"/>
        <v>16528.868425316661</v>
      </c>
      <c r="AA163" s="31">
        <f t="shared" si="127"/>
        <v>17655.254550233327</v>
      </c>
      <c r="AB163" s="31">
        <f t="shared" si="127"/>
        <v>18781.640675149993</v>
      </c>
      <c r="AC163" s="31">
        <f t="shared" si="127"/>
        <v>19908.026800066658</v>
      </c>
      <c r="AD163" s="31">
        <f t="shared" si="127"/>
        <v>21034.412924983324</v>
      </c>
      <c r="AE163" s="31">
        <f t="shared" si="127"/>
        <v>22160.79904989999</v>
      </c>
      <c r="AF163" s="31">
        <f t="shared" si="127"/>
        <v>23287.185174816655</v>
      </c>
      <c r="AH163" s="31">
        <f t="shared" si="94"/>
        <v>24413.571299733321</v>
      </c>
      <c r="AI163" s="31">
        <f t="shared" ref="AI163:AS163" si="128">+AH163+SUMIF($B$108:$B$125,$B163,AI$108:AI$126)</f>
        <v>25539.957424649987</v>
      </c>
      <c r="AJ163" s="31">
        <f t="shared" si="128"/>
        <v>26666.343549566653</v>
      </c>
      <c r="AK163" s="31">
        <f t="shared" si="128"/>
        <v>27792.729674483318</v>
      </c>
      <c r="AL163" s="31">
        <f t="shared" si="128"/>
        <v>28919.115799399984</v>
      </c>
      <c r="AM163" s="31">
        <f t="shared" si="128"/>
        <v>30045.50192431665</v>
      </c>
      <c r="AN163" s="31">
        <f t="shared" si="128"/>
        <v>31171.888049233316</v>
      </c>
      <c r="AO163" s="31">
        <f t="shared" si="128"/>
        <v>32298.274174149981</v>
      </c>
      <c r="AP163" s="31">
        <f t="shared" si="128"/>
        <v>33424.660299066651</v>
      </c>
      <c r="AQ163" s="31">
        <f t="shared" si="128"/>
        <v>34551.046423983316</v>
      </c>
      <c r="AR163" s="31">
        <f t="shared" si="128"/>
        <v>35677.432548899982</v>
      </c>
      <c r="AS163" s="31">
        <f t="shared" si="128"/>
        <v>36803.818673816648</v>
      </c>
      <c r="AT163" s="31"/>
      <c r="AU163" s="31">
        <f t="shared" si="96"/>
        <v>37930.204798733314</v>
      </c>
      <c r="AV163" s="31">
        <f t="shared" ref="AV163:BF163" si="129">+AU163+SUMIF($B$108:$B$125,$B163,AV$108:AV$126)</f>
        <v>39056.590923649979</v>
      </c>
      <c r="AW163" s="31">
        <f t="shared" si="129"/>
        <v>40182.977048566645</v>
      </c>
      <c r="AX163" s="31">
        <f t="shared" si="129"/>
        <v>41309.363173483311</v>
      </c>
      <c r="AY163" s="31">
        <f t="shared" si="129"/>
        <v>42435.749298399976</v>
      </c>
      <c r="AZ163" s="31">
        <f t="shared" si="129"/>
        <v>43562.135423316642</v>
      </c>
      <c r="BA163" s="31">
        <f t="shared" si="129"/>
        <v>44688.521548233308</v>
      </c>
      <c r="BB163" s="31">
        <f t="shared" si="129"/>
        <v>45814.907673149974</v>
      </c>
      <c r="BC163" s="31">
        <f t="shared" si="129"/>
        <v>46941.293798066639</v>
      </c>
      <c r="BD163" s="31">
        <f t="shared" si="129"/>
        <v>48067.679922983305</v>
      </c>
      <c r="BE163" s="31">
        <f t="shared" si="129"/>
        <v>49194.066047899971</v>
      </c>
      <c r="BF163" s="31">
        <f t="shared" si="129"/>
        <v>50320.452172816636</v>
      </c>
      <c r="BH163" s="31">
        <f t="shared" si="98"/>
        <v>51446.838297733302</v>
      </c>
      <c r="BI163" s="31">
        <f t="shared" ref="BI163:BS163" si="130">+BH163+SUMIF($B$108:$B$125,$B163,BI$108:BI$126)</f>
        <v>52573.224422649968</v>
      </c>
      <c r="BJ163" s="31">
        <f t="shared" si="130"/>
        <v>53699.610547566634</v>
      </c>
      <c r="BK163" s="31">
        <f t="shared" si="130"/>
        <v>54825.996672483299</v>
      </c>
      <c r="BL163" s="31">
        <f t="shared" si="130"/>
        <v>55952.382797399965</v>
      </c>
      <c r="BM163" s="31">
        <f t="shared" si="130"/>
        <v>57078.768922316631</v>
      </c>
      <c r="BN163" s="31">
        <f t="shared" si="130"/>
        <v>58205.155047233297</v>
      </c>
      <c r="BO163" s="31">
        <f t="shared" si="130"/>
        <v>59331.541172149962</v>
      </c>
      <c r="BP163" s="31">
        <f t="shared" si="130"/>
        <v>60457.927297066628</v>
      </c>
      <c r="BQ163" s="31">
        <f t="shared" si="130"/>
        <v>61584.313421983294</v>
      </c>
      <c r="BR163" s="31">
        <f t="shared" si="130"/>
        <v>62710.699546899959</v>
      </c>
      <c r="BS163" s="31">
        <f t="shared" si="130"/>
        <v>63837.085671816625</v>
      </c>
      <c r="BT163" s="4"/>
      <c r="BU163" s="31">
        <f t="shared" si="125"/>
        <v>64963.471796733291</v>
      </c>
      <c r="BV163" s="31">
        <f t="shared" ref="BV163:CF163" si="131">+BU163+SUMIF($B$108:$B$125,$B163,BV$108:BV$126)</f>
        <v>66089.857921649964</v>
      </c>
      <c r="BW163" s="31">
        <f t="shared" si="131"/>
        <v>67216.24404656663</v>
      </c>
      <c r="BX163" s="31">
        <f t="shared" si="131"/>
        <v>68342.630171483295</v>
      </c>
      <c r="BY163" s="31">
        <f t="shared" si="131"/>
        <v>69469.016296399961</v>
      </c>
      <c r="BZ163" s="31">
        <f t="shared" si="131"/>
        <v>70595.402421316627</v>
      </c>
      <c r="CA163" s="31">
        <f t="shared" si="131"/>
        <v>71721.788546233292</v>
      </c>
      <c r="CB163" s="31">
        <f t="shared" si="131"/>
        <v>72848.174671149958</v>
      </c>
      <c r="CC163" s="31">
        <f t="shared" si="131"/>
        <v>73974.560796066624</v>
      </c>
      <c r="CD163" s="31">
        <f t="shared" si="131"/>
        <v>75100.94692098329</v>
      </c>
      <c r="CE163" s="31">
        <f t="shared" si="131"/>
        <v>76227.333045899955</v>
      </c>
      <c r="CF163" s="31">
        <f t="shared" si="131"/>
        <v>77353.719170816621</v>
      </c>
      <c r="CG163" s="4"/>
    </row>
    <row r="164" spans="1:86" hidden="1" outlineLevel="2" x14ac:dyDescent="0.25">
      <c r="A164" s="20">
        <v>367</v>
      </c>
      <c r="B164" s="17" t="s">
        <v>195</v>
      </c>
      <c r="O164" s="4"/>
      <c r="P164" s="4"/>
      <c r="Q164" s="31"/>
      <c r="S164" s="47">
        <v>133140.87456561669</v>
      </c>
      <c r="U164" s="2">
        <f t="shared" si="92"/>
        <v>148391.16477061668</v>
      </c>
      <c r="V164" s="31">
        <f t="shared" ref="V164:AF164" si="132">+U164+SUMIF($B$108:$B$125,$B164,V$108:V$126)</f>
        <v>163641.45497561668</v>
      </c>
      <c r="W164" s="31">
        <f t="shared" si="132"/>
        <v>178891.74518061668</v>
      </c>
      <c r="X164" s="31">
        <f t="shared" si="132"/>
        <v>194142.03538561668</v>
      </c>
      <c r="Y164" s="31">
        <f t="shared" si="132"/>
        <v>209392.32559061667</v>
      </c>
      <c r="Z164" s="31">
        <f t="shared" si="132"/>
        <v>224642.61579561667</v>
      </c>
      <c r="AA164" s="31">
        <f t="shared" si="132"/>
        <v>239892.90600061667</v>
      </c>
      <c r="AB164" s="31">
        <f t="shared" si="132"/>
        <v>255143.19620561667</v>
      </c>
      <c r="AC164" s="31">
        <f t="shared" si="132"/>
        <v>270393.48641061666</v>
      </c>
      <c r="AD164" s="31">
        <f t="shared" si="132"/>
        <v>285643.77661561669</v>
      </c>
      <c r="AE164" s="31">
        <f t="shared" si="132"/>
        <v>300894.06682061672</v>
      </c>
      <c r="AF164" s="31">
        <f t="shared" si="132"/>
        <v>316144.35702561674</v>
      </c>
      <c r="AH164" s="31">
        <f t="shared" si="94"/>
        <v>331394.64723061677</v>
      </c>
      <c r="AI164" s="31">
        <f t="shared" ref="AI164:AS164" si="133">+AH164+SUMIF($B$108:$B$125,$B164,AI$108:AI$126)</f>
        <v>346644.9374356168</v>
      </c>
      <c r="AJ164" s="31">
        <f t="shared" si="133"/>
        <v>361895.22764061682</v>
      </c>
      <c r="AK164" s="31">
        <f t="shared" si="133"/>
        <v>377145.51784561685</v>
      </c>
      <c r="AL164" s="31">
        <f t="shared" si="133"/>
        <v>392395.80805061688</v>
      </c>
      <c r="AM164" s="31">
        <f t="shared" si="133"/>
        <v>407646.0982556169</v>
      </c>
      <c r="AN164" s="31">
        <f t="shared" si="133"/>
        <v>422896.38846061693</v>
      </c>
      <c r="AO164" s="31">
        <f t="shared" si="133"/>
        <v>438146.67866561696</v>
      </c>
      <c r="AP164" s="31">
        <f t="shared" si="133"/>
        <v>453396.96887061698</v>
      </c>
      <c r="AQ164" s="31">
        <f t="shared" si="133"/>
        <v>468647.25907561701</v>
      </c>
      <c r="AR164" s="31">
        <f t="shared" si="133"/>
        <v>483897.54928061704</v>
      </c>
      <c r="AS164" s="31">
        <f t="shared" si="133"/>
        <v>499147.83948561706</v>
      </c>
      <c r="AT164" s="31"/>
      <c r="AU164" s="31">
        <f t="shared" si="96"/>
        <v>514398.12969061709</v>
      </c>
      <c r="AV164" s="31">
        <f t="shared" ref="AV164:BF164" si="134">+AU164+SUMIF($B$108:$B$125,$B164,AV$108:AV$126)</f>
        <v>529648.41989561706</v>
      </c>
      <c r="AW164" s="31">
        <f t="shared" si="134"/>
        <v>544898.71010061703</v>
      </c>
      <c r="AX164" s="31">
        <f t="shared" si="134"/>
        <v>560149.000305617</v>
      </c>
      <c r="AY164" s="31">
        <f t="shared" si="134"/>
        <v>575399.29051061696</v>
      </c>
      <c r="AZ164" s="31">
        <f t="shared" si="134"/>
        <v>590649.58071561693</v>
      </c>
      <c r="BA164" s="31">
        <f t="shared" si="134"/>
        <v>605899.8709206169</v>
      </c>
      <c r="BB164" s="31">
        <f t="shared" si="134"/>
        <v>621150.16112561687</v>
      </c>
      <c r="BC164" s="31">
        <f t="shared" si="134"/>
        <v>636400.45133061684</v>
      </c>
      <c r="BD164" s="31">
        <f t="shared" si="134"/>
        <v>651650.74153561681</v>
      </c>
      <c r="BE164" s="31">
        <f t="shared" si="134"/>
        <v>666901.03174061677</v>
      </c>
      <c r="BF164" s="31">
        <f t="shared" si="134"/>
        <v>682151.32194561674</v>
      </c>
      <c r="BH164" s="31">
        <f t="shared" si="98"/>
        <v>697401.61215061671</v>
      </c>
      <c r="BI164" s="31">
        <f t="shared" ref="BI164:BS164" si="135">+BH164+SUMIF($B$108:$B$125,$B164,BI$108:BI$126)</f>
        <v>712651.90235561668</v>
      </c>
      <c r="BJ164" s="31">
        <f t="shared" si="135"/>
        <v>727902.19256061665</v>
      </c>
      <c r="BK164" s="31">
        <f t="shared" si="135"/>
        <v>743152.48276561662</v>
      </c>
      <c r="BL164" s="31">
        <f t="shared" si="135"/>
        <v>758402.77297061658</v>
      </c>
      <c r="BM164" s="31">
        <f t="shared" si="135"/>
        <v>773653.06317561655</v>
      </c>
      <c r="BN164" s="31">
        <f t="shared" si="135"/>
        <v>788903.35338061652</v>
      </c>
      <c r="BO164" s="31">
        <f t="shared" si="135"/>
        <v>804153.64358561649</v>
      </c>
      <c r="BP164" s="31">
        <f t="shared" si="135"/>
        <v>819403.93379061646</v>
      </c>
      <c r="BQ164" s="31">
        <f t="shared" si="135"/>
        <v>834654.22399561643</v>
      </c>
      <c r="BR164" s="31">
        <f t="shared" si="135"/>
        <v>849904.5142006164</v>
      </c>
      <c r="BS164" s="31">
        <f t="shared" si="135"/>
        <v>865154.80440561636</v>
      </c>
      <c r="BT164" s="4"/>
      <c r="BU164" s="31">
        <f t="shared" si="125"/>
        <v>880405.09461061633</v>
      </c>
      <c r="BV164" s="31">
        <f t="shared" ref="BV164:CF164" si="136">+BU164+SUMIF($B$108:$B$125,$B164,BV$108:BV$126)</f>
        <v>895655.3848156163</v>
      </c>
      <c r="BW164" s="31">
        <f t="shared" si="136"/>
        <v>910905.67502061627</v>
      </c>
      <c r="BX164" s="31">
        <f t="shared" si="136"/>
        <v>926155.96522561624</v>
      </c>
      <c r="BY164" s="31">
        <f t="shared" si="136"/>
        <v>941406.25543061621</v>
      </c>
      <c r="BZ164" s="31">
        <f t="shared" si="136"/>
        <v>956656.54563561617</v>
      </c>
      <c r="CA164" s="31">
        <f t="shared" si="136"/>
        <v>971906.83584061614</v>
      </c>
      <c r="CB164" s="31">
        <f t="shared" si="136"/>
        <v>987157.12604561611</v>
      </c>
      <c r="CC164" s="31">
        <f t="shared" si="136"/>
        <v>1002407.4162506161</v>
      </c>
      <c r="CD164" s="31">
        <f t="shared" si="136"/>
        <v>1017657.706455616</v>
      </c>
      <c r="CE164" s="31">
        <f t="shared" si="136"/>
        <v>1032907.996660616</v>
      </c>
      <c r="CF164" s="31">
        <f t="shared" si="136"/>
        <v>1048158.286865616</v>
      </c>
      <c r="CG164" s="4"/>
    </row>
    <row r="165" spans="1:86" hidden="1" outlineLevel="2" x14ac:dyDescent="0.25">
      <c r="A165" s="20">
        <v>368</v>
      </c>
      <c r="B165" s="17" t="s">
        <v>196</v>
      </c>
      <c r="O165" s="4"/>
      <c r="P165" s="4"/>
      <c r="Q165" s="31"/>
      <c r="S165" s="47">
        <v>72450.662381500006</v>
      </c>
      <c r="U165" s="2">
        <f t="shared" si="92"/>
        <v>88331.275263083342</v>
      </c>
      <c r="V165" s="31">
        <f t="shared" ref="V165:AF165" si="137">+U165+SUMIF($B$108:$B$125,$B165,V$108:V$126)</f>
        <v>104211.88814466668</v>
      </c>
      <c r="W165" s="31">
        <f t="shared" si="137"/>
        <v>120092.50102625001</v>
      </c>
      <c r="X165" s="31">
        <f t="shared" si="137"/>
        <v>135973.11390783335</v>
      </c>
      <c r="Y165" s="31">
        <f t="shared" si="137"/>
        <v>151853.72678941669</v>
      </c>
      <c r="Z165" s="31">
        <f t="shared" si="137"/>
        <v>167734.33967100002</v>
      </c>
      <c r="AA165" s="31">
        <f t="shared" si="137"/>
        <v>183614.95255258336</v>
      </c>
      <c r="AB165" s="31">
        <f t="shared" si="137"/>
        <v>199495.5654341667</v>
      </c>
      <c r="AC165" s="31">
        <f t="shared" si="137"/>
        <v>215376.17831575003</v>
      </c>
      <c r="AD165" s="31">
        <f t="shared" si="137"/>
        <v>231256.79119733337</v>
      </c>
      <c r="AE165" s="31">
        <f t="shared" si="137"/>
        <v>247137.4040789167</v>
      </c>
      <c r="AF165" s="31">
        <f t="shared" si="137"/>
        <v>263018.01696050004</v>
      </c>
      <c r="AH165" s="31">
        <f t="shared" si="94"/>
        <v>278898.62984208338</v>
      </c>
      <c r="AI165" s="31">
        <f t="shared" ref="AI165:AS165" si="138">+AH165+SUMIF($B$108:$B$125,$B165,AI$108:AI$126)</f>
        <v>294779.24272366671</v>
      </c>
      <c r="AJ165" s="31">
        <f t="shared" si="138"/>
        <v>310659.85560525005</v>
      </c>
      <c r="AK165" s="31">
        <f t="shared" si="138"/>
        <v>326540.46848683339</v>
      </c>
      <c r="AL165" s="31">
        <f t="shared" si="138"/>
        <v>342421.08136841672</v>
      </c>
      <c r="AM165" s="31">
        <f t="shared" si="138"/>
        <v>358301.69425000006</v>
      </c>
      <c r="AN165" s="31">
        <f t="shared" si="138"/>
        <v>374182.30713158339</v>
      </c>
      <c r="AO165" s="31">
        <f t="shared" si="138"/>
        <v>390062.92001316673</v>
      </c>
      <c r="AP165" s="31">
        <f t="shared" si="138"/>
        <v>405943.53289475007</v>
      </c>
      <c r="AQ165" s="31">
        <f t="shared" si="138"/>
        <v>421824.1457763334</v>
      </c>
      <c r="AR165" s="31">
        <f t="shared" si="138"/>
        <v>437704.75865791674</v>
      </c>
      <c r="AS165" s="31">
        <f t="shared" si="138"/>
        <v>453585.37153950008</v>
      </c>
      <c r="AT165" s="31"/>
      <c r="AU165" s="31">
        <f t="shared" si="96"/>
        <v>469465.98442108341</v>
      </c>
      <c r="AV165" s="31">
        <f t="shared" ref="AV165:BF165" si="139">+AU165+SUMIF($B$108:$B$125,$B165,AV$108:AV$126)</f>
        <v>485346.59730266675</v>
      </c>
      <c r="AW165" s="31">
        <f t="shared" si="139"/>
        <v>501227.21018425009</v>
      </c>
      <c r="AX165" s="31">
        <f t="shared" si="139"/>
        <v>517107.82306583342</v>
      </c>
      <c r="AY165" s="31">
        <f t="shared" si="139"/>
        <v>532988.43594741682</v>
      </c>
      <c r="AZ165" s="31">
        <f t="shared" si="139"/>
        <v>548869.04882900021</v>
      </c>
      <c r="BA165" s="31">
        <f t="shared" si="139"/>
        <v>564749.6617105836</v>
      </c>
      <c r="BB165" s="31">
        <f t="shared" si="139"/>
        <v>580630.274592167</v>
      </c>
      <c r="BC165" s="31">
        <f t="shared" si="139"/>
        <v>596510.88747375039</v>
      </c>
      <c r="BD165" s="31">
        <f t="shared" si="139"/>
        <v>612391.50035533379</v>
      </c>
      <c r="BE165" s="31">
        <f t="shared" si="139"/>
        <v>628272.11323691718</v>
      </c>
      <c r="BF165" s="31">
        <f t="shared" si="139"/>
        <v>644152.72611850058</v>
      </c>
      <c r="BH165" s="31">
        <f t="shared" si="98"/>
        <v>660033.33900008397</v>
      </c>
      <c r="BI165" s="31">
        <f t="shared" ref="BI165:BS165" si="140">+BH165+SUMIF($B$108:$B$125,$B165,BI$108:BI$126)</f>
        <v>675913.95188166737</v>
      </c>
      <c r="BJ165" s="31">
        <f t="shared" si="140"/>
        <v>691794.56476325076</v>
      </c>
      <c r="BK165" s="31">
        <f t="shared" si="140"/>
        <v>707675.17764483416</v>
      </c>
      <c r="BL165" s="31">
        <f t="shared" si="140"/>
        <v>723555.79052641755</v>
      </c>
      <c r="BM165" s="31">
        <f t="shared" si="140"/>
        <v>739436.40340800094</v>
      </c>
      <c r="BN165" s="31">
        <f t="shared" si="140"/>
        <v>755317.01628958434</v>
      </c>
      <c r="BO165" s="31">
        <f t="shared" si="140"/>
        <v>771197.62917116773</v>
      </c>
      <c r="BP165" s="31">
        <f t="shared" si="140"/>
        <v>787078.24205275113</v>
      </c>
      <c r="BQ165" s="31">
        <f t="shared" si="140"/>
        <v>802958.85493433452</v>
      </c>
      <c r="BR165" s="31">
        <f t="shared" si="140"/>
        <v>818839.46781591792</v>
      </c>
      <c r="BS165" s="31">
        <f t="shared" si="140"/>
        <v>834720.08069750131</v>
      </c>
      <c r="BT165" s="4"/>
      <c r="BU165" s="31">
        <f t="shared" si="125"/>
        <v>850600.69357908471</v>
      </c>
      <c r="BV165" s="31">
        <f t="shared" ref="BV165:CF165" si="141">+BU165+SUMIF($B$108:$B$125,$B165,BV$108:BV$126)</f>
        <v>866481.3064606681</v>
      </c>
      <c r="BW165" s="31">
        <f t="shared" si="141"/>
        <v>882361.91934225149</v>
      </c>
      <c r="BX165" s="31">
        <f t="shared" si="141"/>
        <v>898242.53222383489</v>
      </c>
      <c r="BY165" s="31">
        <f t="shared" si="141"/>
        <v>914123.14510541828</v>
      </c>
      <c r="BZ165" s="31">
        <f t="shared" si="141"/>
        <v>930003.75798700168</v>
      </c>
      <c r="CA165" s="31">
        <f t="shared" si="141"/>
        <v>945884.37086858507</v>
      </c>
      <c r="CB165" s="31">
        <f t="shared" si="141"/>
        <v>961764.98375016847</v>
      </c>
      <c r="CC165" s="31">
        <f t="shared" si="141"/>
        <v>977645.59663175186</v>
      </c>
      <c r="CD165" s="31">
        <f t="shared" si="141"/>
        <v>993526.20951333526</v>
      </c>
      <c r="CE165" s="31">
        <f t="shared" si="141"/>
        <v>1009406.8223949187</v>
      </c>
      <c r="CF165" s="31">
        <f t="shared" si="141"/>
        <v>1025287.435276502</v>
      </c>
      <c r="CG165" s="4"/>
    </row>
    <row r="166" spans="1:86" hidden="1" outlineLevel="2" x14ac:dyDescent="0.25">
      <c r="A166" s="20">
        <v>369</v>
      </c>
      <c r="B166" s="2" t="s">
        <v>197</v>
      </c>
      <c r="O166" s="4"/>
      <c r="P166" s="4"/>
      <c r="Q166" s="31"/>
      <c r="S166" s="47">
        <v>2151.3100837499996</v>
      </c>
      <c r="U166" s="2">
        <f t="shared" si="92"/>
        <v>3144.2532749999996</v>
      </c>
      <c r="V166" s="31">
        <f t="shared" ref="V166:AF166" si="142">+U166+SUMIF($B$108:$B$125,$B166,V$108:V$126)</f>
        <v>4137.1964662499995</v>
      </c>
      <c r="W166" s="31">
        <f t="shared" si="142"/>
        <v>5130.1396574999999</v>
      </c>
      <c r="X166" s="31">
        <f t="shared" si="142"/>
        <v>6123.0828487500003</v>
      </c>
      <c r="Y166" s="31">
        <f t="shared" si="142"/>
        <v>7116.0260400000006</v>
      </c>
      <c r="Z166" s="31">
        <f t="shared" si="142"/>
        <v>8108.969231250001</v>
      </c>
      <c r="AA166" s="31">
        <f t="shared" si="142"/>
        <v>9101.9124225000014</v>
      </c>
      <c r="AB166" s="31">
        <f t="shared" si="142"/>
        <v>10094.855613750002</v>
      </c>
      <c r="AC166" s="31">
        <f t="shared" si="142"/>
        <v>11087.798805000002</v>
      </c>
      <c r="AD166" s="31">
        <f t="shared" si="142"/>
        <v>12080.741996250003</v>
      </c>
      <c r="AE166" s="31">
        <f t="shared" si="142"/>
        <v>13073.685187500003</v>
      </c>
      <c r="AF166" s="31">
        <f t="shared" si="142"/>
        <v>14066.628378750003</v>
      </c>
      <c r="AH166" s="31">
        <f t="shared" si="94"/>
        <v>15059.571570000004</v>
      </c>
      <c r="AI166" s="31">
        <f t="shared" ref="AI166:AS166" si="143">+AH166+SUMIF($B$108:$B$125,$B166,AI$108:AI$126)</f>
        <v>16052.514761250004</v>
      </c>
      <c r="AJ166" s="31">
        <f t="shared" si="143"/>
        <v>17045.457952500004</v>
      </c>
      <c r="AK166" s="31">
        <f t="shared" si="143"/>
        <v>18038.401143750005</v>
      </c>
      <c r="AL166" s="31">
        <f t="shared" si="143"/>
        <v>19031.344335000005</v>
      </c>
      <c r="AM166" s="31">
        <f t="shared" si="143"/>
        <v>20024.287526250006</v>
      </c>
      <c r="AN166" s="31">
        <f t="shared" si="143"/>
        <v>21017.230717500006</v>
      </c>
      <c r="AO166" s="31">
        <f t="shared" si="143"/>
        <v>22010.173908750006</v>
      </c>
      <c r="AP166" s="31">
        <f t="shared" si="143"/>
        <v>23003.117100000007</v>
      </c>
      <c r="AQ166" s="31">
        <f t="shared" si="143"/>
        <v>23996.060291250007</v>
      </c>
      <c r="AR166" s="31">
        <f t="shared" si="143"/>
        <v>24989.003482500008</v>
      </c>
      <c r="AS166" s="31">
        <f t="shared" si="143"/>
        <v>25981.946673750008</v>
      </c>
      <c r="AT166" s="31"/>
      <c r="AU166" s="31">
        <f t="shared" si="96"/>
        <v>26974.889865000008</v>
      </c>
      <c r="AV166" s="31">
        <f t="shared" ref="AV166:BF166" si="144">+AU166+SUMIF($B$108:$B$125,$B166,AV$108:AV$126)</f>
        <v>27967.833056250009</v>
      </c>
      <c r="AW166" s="31">
        <f t="shared" si="144"/>
        <v>28960.776247500009</v>
      </c>
      <c r="AX166" s="31">
        <f t="shared" si="144"/>
        <v>29953.719438750009</v>
      </c>
      <c r="AY166" s="31">
        <f t="shared" si="144"/>
        <v>30946.66263000001</v>
      </c>
      <c r="AZ166" s="31">
        <f t="shared" si="144"/>
        <v>31939.60582125001</v>
      </c>
      <c r="BA166" s="31">
        <f t="shared" si="144"/>
        <v>32932.549012500007</v>
      </c>
      <c r="BB166" s="31">
        <f t="shared" si="144"/>
        <v>33925.492203750007</v>
      </c>
      <c r="BC166" s="31">
        <f t="shared" si="144"/>
        <v>34918.435395000008</v>
      </c>
      <c r="BD166" s="31">
        <f t="shared" si="144"/>
        <v>35911.378586250008</v>
      </c>
      <c r="BE166" s="31">
        <f t="shared" si="144"/>
        <v>36904.321777500008</v>
      </c>
      <c r="BF166" s="31">
        <f t="shared" si="144"/>
        <v>37897.264968750009</v>
      </c>
      <c r="BH166" s="31">
        <f t="shared" si="98"/>
        <v>38890.208160000009</v>
      </c>
      <c r="BI166" s="31">
        <f t="shared" ref="BI166:BS166" si="145">+BH166+SUMIF($B$108:$B$125,$B166,BI$108:BI$126)</f>
        <v>39883.15135125001</v>
      </c>
      <c r="BJ166" s="31">
        <f t="shared" si="145"/>
        <v>40876.09454250001</v>
      </c>
      <c r="BK166" s="31">
        <f t="shared" si="145"/>
        <v>41869.03773375001</v>
      </c>
      <c r="BL166" s="31">
        <f t="shared" si="145"/>
        <v>42861.980925000011</v>
      </c>
      <c r="BM166" s="31">
        <f t="shared" si="145"/>
        <v>43854.924116250011</v>
      </c>
      <c r="BN166" s="31">
        <f t="shared" si="145"/>
        <v>44847.867307500012</v>
      </c>
      <c r="BO166" s="31">
        <f t="shared" si="145"/>
        <v>45840.810498750012</v>
      </c>
      <c r="BP166" s="31">
        <f t="shared" si="145"/>
        <v>46833.753690000012</v>
      </c>
      <c r="BQ166" s="31">
        <f t="shared" si="145"/>
        <v>47826.696881250013</v>
      </c>
      <c r="BR166" s="31">
        <f t="shared" si="145"/>
        <v>48819.640072500013</v>
      </c>
      <c r="BS166" s="31">
        <f t="shared" si="145"/>
        <v>49812.583263750013</v>
      </c>
      <c r="BT166" s="4"/>
      <c r="BU166" s="31">
        <f t="shared" si="125"/>
        <v>50805.526455000014</v>
      </c>
      <c r="BV166" s="31">
        <f t="shared" ref="BV166:CF166" si="146">+BU166+SUMIF($B$108:$B$125,$B166,BV$108:BV$126)</f>
        <v>51798.469646250014</v>
      </c>
      <c r="BW166" s="31">
        <f t="shared" si="146"/>
        <v>52791.412837500015</v>
      </c>
      <c r="BX166" s="31">
        <f t="shared" si="146"/>
        <v>53784.356028750015</v>
      </c>
      <c r="BY166" s="31">
        <f t="shared" si="146"/>
        <v>54777.299220000015</v>
      </c>
      <c r="BZ166" s="31">
        <f t="shared" si="146"/>
        <v>55770.242411250016</v>
      </c>
      <c r="CA166" s="31">
        <f t="shared" si="146"/>
        <v>56763.185602500016</v>
      </c>
      <c r="CB166" s="31">
        <f t="shared" si="146"/>
        <v>57756.128793750016</v>
      </c>
      <c r="CC166" s="31">
        <f t="shared" si="146"/>
        <v>58749.071985000017</v>
      </c>
      <c r="CD166" s="31">
        <f t="shared" si="146"/>
        <v>59742.015176250017</v>
      </c>
      <c r="CE166" s="31">
        <f t="shared" si="146"/>
        <v>60734.958367500018</v>
      </c>
      <c r="CF166" s="31">
        <f t="shared" si="146"/>
        <v>61727.901558750018</v>
      </c>
      <c r="CG166" s="4"/>
    </row>
    <row r="167" spans="1:86" hidden="1" outlineLevel="2" x14ac:dyDescent="0.25">
      <c r="A167" s="20">
        <v>369</v>
      </c>
      <c r="B167" s="2" t="s">
        <v>198</v>
      </c>
      <c r="O167" s="4"/>
      <c r="P167" s="4"/>
      <c r="Q167" s="31"/>
      <c r="S167" s="47">
        <v>174.8066895</v>
      </c>
      <c r="U167" s="2">
        <f t="shared" si="92"/>
        <v>261.10510641666667</v>
      </c>
      <c r="V167" s="31">
        <f t="shared" ref="V167:AF167" si="147">+U167+SUMIF($B$108:$B$125,$B167,V$108:V$126)</f>
        <v>347.40352333333334</v>
      </c>
      <c r="W167" s="31">
        <f t="shared" si="147"/>
        <v>433.70194025000001</v>
      </c>
      <c r="X167" s="31">
        <f t="shared" si="147"/>
        <v>520.00035716666662</v>
      </c>
      <c r="Y167" s="31">
        <f t="shared" si="147"/>
        <v>606.29877408333323</v>
      </c>
      <c r="Z167" s="31">
        <f t="shared" si="147"/>
        <v>692.59719099999984</v>
      </c>
      <c r="AA167" s="31">
        <f t="shared" si="147"/>
        <v>778.89560791666645</v>
      </c>
      <c r="AB167" s="31">
        <f t="shared" si="147"/>
        <v>865.19402483333306</v>
      </c>
      <c r="AC167" s="31">
        <f t="shared" si="147"/>
        <v>951.49244174999967</v>
      </c>
      <c r="AD167" s="31">
        <f t="shared" si="147"/>
        <v>1037.7908586666663</v>
      </c>
      <c r="AE167" s="31">
        <f t="shared" si="147"/>
        <v>1124.0892755833329</v>
      </c>
      <c r="AF167" s="31">
        <f t="shared" si="147"/>
        <v>1210.3876924999995</v>
      </c>
      <c r="AH167" s="31">
        <f t="shared" si="94"/>
        <v>1296.6861094166661</v>
      </c>
      <c r="AI167" s="31">
        <f t="shared" ref="AI167:AS167" si="148">+AH167+SUMIF($B$108:$B$125,$B167,AI$108:AI$126)</f>
        <v>1382.9845263333327</v>
      </c>
      <c r="AJ167" s="31">
        <f t="shared" si="148"/>
        <v>1469.2829432499993</v>
      </c>
      <c r="AK167" s="31">
        <f t="shared" si="148"/>
        <v>1555.5813601666659</v>
      </c>
      <c r="AL167" s="31">
        <f t="shared" si="148"/>
        <v>1641.8797770833326</v>
      </c>
      <c r="AM167" s="31">
        <f t="shared" si="148"/>
        <v>1728.1781939999992</v>
      </c>
      <c r="AN167" s="31">
        <f t="shared" si="148"/>
        <v>1814.4766109166658</v>
      </c>
      <c r="AO167" s="31">
        <f t="shared" si="148"/>
        <v>1900.7750278333324</v>
      </c>
      <c r="AP167" s="31">
        <f t="shared" si="148"/>
        <v>1987.073444749999</v>
      </c>
      <c r="AQ167" s="31">
        <f t="shared" si="148"/>
        <v>2073.3718616666656</v>
      </c>
      <c r="AR167" s="31">
        <f t="shared" si="148"/>
        <v>2159.6702785833322</v>
      </c>
      <c r="AS167" s="31">
        <f t="shared" si="148"/>
        <v>2245.9686954999988</v>
      </c>
      <c r="AT167" s="31"/>
      <c r="AU167" s="31">
        <f t="shared" si="96"/>
        <v>2332.2671124166654</v>
      </c>
      <c r="AV167" s="31">
        <f t="shared" ref="AV167:BF167" si="149">+AU167+SUMIF($B$108:$B$125,$B167,AV$108:AV$126)</f>
        <v>2418.5655293333321</v>
      </c>
      <c r="AW167" s="31">
        <f t="shared" si="149"/>
        <v>2504.8639462499987</v>
      </c>
      <c r="AX167" s="31">
        <f t="shared" si="149"/>
        <v>2591.1623631666653</v>
      </c>
      <c r="AY167" s="31">
        <f t="shared" si="149"/>
        <v>2677.4607800833319</v>
      </c>
      <c r="AZ167" s="31">
        <f t="shared" si="149"/>
        <v>2763.7591969999985</v>
      </c>
      <c r="BA167" s="31">
        <f t="shared" si="149"/>
        <v>2850.0576139166651</v>
      </c>
      <c r="BB167" s="31">
        <f t="shared" si="149"/>
        <v>2936.3560308333317</v>
      </c>
      <c r="BC167" s="31">
        <f t="shared" si="149"/>
        <v>3022.6544477499983</v>
      </c>
      <c r="BD167" s="31">
        <f t="shared" si="149"/>
        <v>3108.9528646666649</v>
      </c>
      <c r="BE167" s="31">
        <f t="shared" si="149"/>
        <v>3195.2512815833315</v>
      </c>
      <c r="BF167" s="31">
        <f t="shared" si="149"/>
        <v>3281.5496984999982</v>
      </c>
      <c r="BH167" s="31">
        <f t="shared" si="98"/>
        <v>3367.8481154166648</v>
      </c>
      <c r="BI167" s="31">
        <f t="shared" ref="BI167:BS167" si="150">+BH167+SUMIF($B$108:$B$125,$B167,BI$108:BI$126)</f>
        <v>3454.1465323333314</v>
      </c>
      <c r="BJ167" s="31">
        <f t="shared" si="150"/>
        <v>3540.444949249998</v>
      </c>
      <c r="BK167" s="31">
        <f t="shared" si="150"/>
        <v>3626.7433661666646</v>
      </c>
      <c r="BL167" s="31">
        <f t="shared" si="150"/>
        <v>3713.0417830833312</v>
      </c>
      <c r="BM167" s="31">
        <f t="shared" si="150"/>
        <v>3799.3401999999978</v>
      </c>
      <c r="BN167" s="31">
        <f t="shared" si="150"/>
        <v>3885.6386169166644</v>
      </c>
      <c r="BO167" s="31">
        <f t="shared" si="150"/>
        <v>3971.937033833331</v>
      </c>
      <c r="BP167" s="31">
        <f t="shared" si="150"/>
        <v>4058.2354507499977</v>
      </c>
      <c r="BQ167" s="31">
        <f t="shared" si="150"/>
        <v>4144.5338676666643</v>
      </c>
      <c r="BR167" s="31">
        <f t="shared" si="150"/>
        <v>4230.8322845833309</v>
      </c>
      <c r="BS167" s="31">
        <f t="shared" si="150"/>
        <v>4317.1307014999975</v>
      </c>
      <c r="BT167" s="4"/>
      <c r="BU167" s="31">
        <f t="shared" si="125"/>
        <v>4403.4291184166641</v>
      </c>
      <c r="BV167" s="31">
        <f t="shared" ref="BV167:CF167" si="151">+BU167+SUMIF($B$108:$B$125,$B167,BV$108:BV$126)</f>
        <v>4489.7275353333307</v>
      </c>
      <c r="BW167" s="31">
        <f t="shared" si="151"/>
        <v>4576.0259522499973</v>
      </c>
      <c r="BX167" s="31">
        <f t="shared" si="151"/>
        <v>4662.3243691666639</v>
      </c>
      <c r="BY167" s="31">
        <f t="shared" si="151"/>
        <v>4748.6227860833305</v>
      </c>
      <c r="BZ167" s="31">
        <f t="shared" si="151"/>
        <v>4834.9212029999971</v>
      </c>
      <c r="CA167" s="31">
        <f t="shared" si="151"/>
        <v>4921.2196199166638</v>
      </c>
      <c r="CB167" s="31">
        <f t="shared" si="151"/>
        <v>5007.5180368333304</v>
      </c>
      <c r="CC167" s="31">
        <f t="shared" si="151"/>
        <v>5093.816453749997</v>
      </c>
      <c r="CD167" s="31">
        <f t="shared" si="151"/>
        <v>5180.1148706666636</v>
      </c>
      <c r="CE167" s="31">
        <f t="shared" si="151"/>
        <v>5266.4132875833302</v>
      </c>
      <c r="CF167" s="31">
        <f t="shared" si="151"/>
        <v>5352.7117044999968</v>
      </c>
      <c r="CG167" s="4"/>
    </row>
    <row r="168" spans="1:86" hidden="1" outlineLevel="2" x14ac:dyDescent="0.25">
      <c r="A168" s="20">
        <v>370</v>
      </c>
      <c r="B168" s="2" t="s">
        <v>199</v>
      </c>
      <c r="O168" s="4"/>
      <c r="P168" s="4"/>
      <c r="Q168" s="31"/>
      <c r="S168" s="47">
        <v>1448.7311765300003</v>
      </c>
      <c r="U168" s="2">
        <f t="shared" si="92"/>
        <v>1680.3228492800004</v>
      </c>
      <c r="V168" s="31">
        <f t="shared" ref="V168:AF168" si="152">+U168+SUMIF($B$108:$B$125,$B168,V$108:V$126)</f>
        <v>1911.9145220300004</v>
      </c>
      <c r="W168" s="31">
        <f t="shared" si="152"/>
        <v>2143.5061947800004</v>
      </c>
      <c r="X168" s="31">
        <f t="shared" si="152"/>
        <v>2375.0978675300003</v>
      </c>
      <c r="Y168" s="31">
        <f t="shared" si="152"/>
        <v>2606.6895402800001</v>
      </c>
      <c r="Z168" s="31">
        <f t="shared" si="152"/>
        <v>2838.2812130299999</v>
      </c>
      <c r="AA168" s="31">
        <f t="shared" si="152"/>
        <v>3069.8728857799997</v>
      </c>
      <c r="AB168" s="31">
        <f t="shared" si="152"/>
        <v>3301.4645585299995</v>
      </c>
      <c r="AC168" s="31">
        <f t="shared" si="152"/>
        <v>3533.0562312799993</v>
      </c>
      <c r="AD168" s="31">
        <f t="shared" si="152"/>
        <v>3764.6479040299992</v>
      </c>
      <c r="AE168" s="31">
        <f t="shared" si="152"/>
        <v>3996.239576779999</v>
      </c>
      <c r="AF168" s="31">
        <f t="shared" si="152"/>
        <v>4227.8312495299988</v>
      </c>
      <c r="AH168" s="31">
        <f t="shared" si="94"/>
        <v>4459.4229222799986</v>
      </c>
      <c r="AI168" s="31">
        <f t="shared" ref="AI168:AS168" si="153">+AH168+SUMIF($B$108:$B$125,$B168,AI$108:AI$126)</f>
        <v>4691.0145950299984</v>
      </c>
      <c r="AJ168" s="31">
        <f t="shared" si="153"/>
        <v>4922.6062677799982</v>
      </c>
      <c r="AK168" s="31">
        <f t="shared" si="153"/>
        <v>5154.197940529998</v>
      </c>
      <c r="AL168" s="31">
        <f t="shared" si="153"/>
        <v>5385.7896132799979</v>
      </c>
      <c r="AM168" s="31">
        <f t="shared" si="153"/>
        <v>5617.3812860299977</v>
      </c>
      <c r="AN168" s="31">
        <f t="shared" si="153"/>
        <v>5848.9729587799975</v>
      </c>
      <c r="AO168" s="31">
        <f t="shared" si="153"/>
        <v>6080.5646315299973</v>
      </c>
      <c r="AP168" s="31">
        <f t="shared" si="153"/>
        <v>6312.1563042799971</v>
      </c>
      <c r="AQ168" s="31">
        <f t="shared" si="153"/>
        <v>6543.7479770299969</v>
      </c>
      <c r="AR168" s="31">
        <f t="shared" si="153"/>
        <v>6775.3396497799968</v>
      </c>
      <c r="AS168" s="31">
        <f t="shared" si="153"/>
        <v>7006.9313225299966</v>
      </c>
      <c r="AT168" s="31"/>
      <c r="AU168" s="31">
        <f t="shared" si="96"/>
        <v>7238.5229952799964</v>
      </c>
      <c r="AV168" s="31">
        <f t="shared" ref="AV168:BF168" si="154">+AU168+SUMIF($B$108:$B$125,$B168,AV$108:AV$126)</f>
        <v>7470.1146680299962</v>
      </c>
      <c r="AW168" s="31">
        <f t="shared" si="154"/>
        <v>7701.706340779996</v>
      </c>
      <c r="AX168" s="31">
        <f t="shared" si="154"/>
        <v>7933.2980135299958</v>
      </c>
      <c r="AY168" s="31">
        <f t="shared" si="154"/>
        <v>8164.8896862799957</v>
      </c>
      <c r="AZ168" s="31">
        <f t="shared" si="154"/>
        <v>8396.4813590299964</v>
      </c>
      <c r="BA168" s="31">
        <f t="shared" si="154"/>
        <v>8628.0730317799971</v>
      </c>
      <c r="BB168" s="31">
        <f t="shared" si="154"/>
        <v>8859.6647045299978</v>
      </c>
      <c r="BC168" s="31">
        <f t="shared" si="154"/>
        <v>9091.2563772799986</v>
      </c>
      <c r="BD168" s="31">
        <f t="shared" si="154"/>
        <v>9322.8480500299993</v>
      </c>
      <c r="BE168" s="31">
        <f t="shared" si="154"/>
        <v>9554.43972278</v>
      </c>
      <c r="BF168" s="31">
        <f t="shared" si="154"/>
        <v>9786.0313955300007</v>
      </c>
      <c r="BH168" s="31">
        <f t="shared" si="98"/>
        <v>10017.623068280001</v>
      </c>
      <c r="BI168" s="31">
        <f t="shared" ref="BI168:BS168" si="155">+BH168+SUMIF($B$108:$B$125,$B168,BI$108:BI$126)</f>
        <v>10249.214741030002</v>
      </c>
      <c r="BJ168" s="31">
        <f t="shared" si="155"/>
        <v>10480.806413780003</v>
      </c>
      <c r="BK168" s="31">
        <f t="shared" si="155"/>
        <v>10712.398086530004</v>
      </c>
      <c r="BL168" s="31">
        <f t="shared" si="155"/>
        <v>10943.989759280004</v>
      </c>
      <c r="BM168" s="31">
        <f t="shared" si="155"/>
        <v>11175.581432030005</v>
      </c>
      <c r="BN168" s="31">
        <f t="shared" si="155"/>
        <v>11407.173104780006</v>
      </c>
      <c r="BO168" s="31">
        <f t="shared" si="155"/>
        <v>11638.764777530007</v>
      </c>
      <c r="BP168" s="31">
        <f t="shared" si="155"/>
        <v>11870.356450280007</v>
      </c>
      <c r="BQ168" s="31">
        <f t="shared" si="155"/>
        <v>12101.948123030008</v>
      </c>
      <c r="BR168" s="31">
        <f t="shared" si="155"/>
        <v>12333.539795780009</v>
      </c>
      <c r="BS168" s="31">
        <f t="shared" si="155"/>
        <v>12565.131468530009</v>
      </c>
      <c r="BT168" s="4"/>
      <c r="BU168" s="31">
        <f t="shared" si="125"/>
        <v>12796.72314128001</v>
      </c>
      <c r="BV168" s="31">
        <f t="shared" ref="BV168:CF168" si="156">+BU168+SUMIF($B$108:$B$125,$B168,BV$108:BV$126)</f>
        <v>13028.314814030011</v>
      </c>
      <c r="BW168" s="31">
        <f t="shared" si="156"/>
        <v>13259.906486780012</v>
      </c>
      <c r="BX168" s="31">
        <f t="shared" si="156"/>
        <v>13491.498159530012</v>
      </c>
      <c r="BY168" s="31">
        <f t="shared" si="156"/>
        <v>13723.089832280013</v>
      </c>
      <c r="BZ168" s="31">
        <f t="shared" si="156"/>
        <v>13954.681505030014</v>
      </c>
      <c r="CA168" s="31">
        <f t="shared" si="156"/>
        <v>14186.273177780015</v>
      </c>
      <c r="CB168" s="31">
        <f t="shared" si="156"/>
        <v>14417.864850530015</v>
      </c>
      <c r="CC168" s="31">
        <f t="shared" si="156"/>
        <v>14649.456523280016</v>
      </c>
      <c r="CD168" s="31">
        <f t="shared" si="156"/>
        <v>14881.048196030017</v>
      </c>
      <c r="CE168" s="31">
        <f t="shared" si="156"/>
        <v>15112.639868780017</v>
      </c>
      <c r="CF168" s="31">
        <f t="shared" si="156"/>
        <v>15344.231541530018</v>
      </c>
      <c r="CG168" s="4"/>
    </row>
    <row r="169" spans="1:86" hidden="1" outlineLevel="2" x14ac:dyDescent="0.25">
      <c r="A169" s="20">
        <v>373</v>
      </c>
      <c r="B169" s="2" t="s">
        <v>200</v>
      </c>
      <c r="O169" s="4"/>
      <c r="P169" s="4"/>
      <c r="Q169" s="31"/>
      <c r="S169" s="47">
        <v>500.72198475000005</v>
      </c>
      <c r="U169" s="2">
        <f t="shared" si="92"/>
        <v>685.68730050000011</v>
      </c>
      <c r="V169" s="31">
        <f t="shared" ref="V169:AF169" si="157">+U169+SUMIF($B$108:$B$125,$B169,V$108:V$126)</f>
        <v>870.65261625000016</v>
      </c>
      <c r="W169" s="31">
        <f t="shared" si="157"/>
        <v>1055.6179320000001</v>
      </c>
      <c r="X169" s="31">
        <f t="shared" si="157"/>
        <v>1240.5832477500001</v>
      </c>
      <c r="Y169" s="31">
        <f t="shared" si="157"/>
        <v>1425.5485635</v>
      </c>
      <c r="Z169" s="31">
        <f t="shared" si="157"/>
        <v>1610.5138792499999</v>
      </c>
      <c r="AA169" s="31">
        <f t="shared" si="157"/>
        <v>1795.4791949999999</v>
      </c>
      <c r="AB169" s="31">
        <f t="shared" si="157"/>
        <v>1980.4445107499998</v>
      </c>
      <c r="AC169" s="31">
        <f t="shared" si="157"/>
        <v>2165.4098264999998</v>
      </c>
      <c r="AD169" s="31">
        <f t="shared" si="157"/>
        <v>2350.37514225</v>
      </c>
      <c r="AE169" s="31">
        <f t="shared" si="157"/>
        <v>2535.3404580000001</v>
      </c>
      <c r="AF169" s="31">
        <f t="shared" si="157"/>
        <v>2720.3057737500003</v>
      </c>
      <c r="AH169" s="31">
        <f t="shared" si="94"/>
        <v>2905.2710895000005</v>
      </c>
      <c r="AI169" s="31">
        <f t="shared" ref="AI169:AS169" si="158">+AH169+SUMIF($B$108:$B$125,$B169,AI$108:AI$126)</f>
        <v>3090.2364052500006</v>
      </c>
      <c r="AJ169" s="31">
        <f t="shared" si="158"/>
        <v>3275.2017210000008</v>
      </c>
      <c r="AK169" s="31">
        <f t="shared" si="158"/>
        <v>3460.167036750001</v>
      </c>
      <c r="AL169" s="31">
        <f t="shared" si="158"/>
        <v>3645.1323525000012</v>
      </c>
      <c r="AM169" s="31">
        <f t="shared" si="158"/>
        <v>3830.0976682500013</v>
      </c>
      <c r="AN169" s="31">
        <f t="shared" si="158"/>
        <v>4015.0629840000015</v>
      </c>
      <c r="AO169" s="31">
        <f t="shared" si="158"/>
        <v>4200.0282997500017</v>
      </c>
      <c r="AP169" s="31">
        <f t="shared" si="158"/>
        <v>4384.9936155000014</v>
      </c>
      <c r="AQ169" s="31">
        <f t="shared" si="158"/>
        <v>4569.9589312500011</v>
      </c>
      <c r="AR169" s="31">
        <f t="shared" si="158"/>
        <v>4754.9242470000008</v>
      </c>
      <c r="AS169" s="31">
        <f t="shared" si="158"/>
        <v>4939.8895627500006</v>
      </c>
      <c r="AT169" s="31"/>
      <c r="AU169" s="31">
        <f t="shared" si="96"/>
        <v>5124.8548785000003</v>
      </c>
      <c r="AV169" s="31">
        <f t="shared" ref="AV169:BF169" si="159">+AU169+SUMIF($B$108:$B$125,$B169,AV$108:AV$126)</f>
        <v>5309.82019425</v>
      </c>
      <c r="AW169" s="31">
        <f t="shared" si="159"/>
        <v>5494.7855099999997</v>
      </c>
      <c r="AX169" s="31">
        <f t="shared" si="159"/>
        <v>5679.7508257499994</v>
      </c>
      <c r="AY169" s="31">
        <f t="shared" si="159"/>
        <v>5864.7161414999991</v>
      </c>
      <c r="AZ169" s="31">
        <f t="shared" si="159"/>
        <v>6049.6814572499989</v>
      </c>
      <c r="BA169" s="31">
        <f t="shared" si="159"/>
        <v>6234.6467729999986</v>
      </c>
      <c r="BB169" s="31">
        <f t="shared" si="159"/>
        <v>6419.6120887499983</v>
      </c>
      <c r="BC169" s="31">
        <f t="shared" si="159"/>
        <v>6604.577404499998</v>
      </c>
      <c r="BD169" s="31">
        <f t="shared" si="159"/>
        <v>6789.5427202499977</v>
      </c>
      <c r="BE169" s="31">
        <f t="shared" si="159"/>
        <v>6974.5080359999974</v>
      </c>
      <c r="BF169" s="31">
        <f t="shared" si="159"/>
        <v>7159.4733517499972</v>
      </c>
      <c r="BH169" s="31">
        <f t="shared" si="98"/>
        <v>7344.4386674999969</v>
      </c>
      <c r="BI169" s="31">
        <f t="shared" ref="BI169:BS169" si="160">+BH169+SUMIF($B$108:$B$125,$B169,BI$108:BI$126)</f>
        <v>7529.4039832499966</v>
      </c>
      <c r="BJ169" s="31">
        <f t="shared" si="160"/>
        <v>7714.3692989999963</v>
      </c>
      <c r="BK169" s="31">
        <f t="shared" si="160"/>
        <v>7899.334614749996</v>
      </c>
      <c r="BL169" s="31">
        <f t="shared" si="160"/>
        <v>8084.2999304999958</v>
      </c>
      <c r="BM169" s="31">
        <f t="shared" si="160"/>
        <v>8269.2652462499955</v>
      </c>
      <c r="BN169" s="31">
        <f t="shared" si="160"/>
        <v>8454.2305619999952</v>
      </c>
      <c r="BO169" s="31">
        <f t="shared" si="160"/>
        <v>8639.1958777499949</v>
      </c>
      <c r="BP169" s="31">
        <f t="shared" si="160"/>
        <v>8824.1611934999946</v>
      </c>
      <c r="BQ169" s="31">
        <f t="shared" si="160"/>
        <v>9009.1265092499943</v>
      </c>
      <c r="BR169" s="31">
        <f t="shared" si="160"/>
        <v>9194.0918249999941</v>
      </c>
      <c r="BS169" s="31">
        <f t="shared" si="160"/>
        <v>9379.0571407499938</v>
      </c>
      <c r="BT169" s="4"/>
      <c r="BU169" s="31">
        <f t="shared" si="125"/>
        <v>9564.0224564999935</v>
      </c>
      <c r="BV169" s="31">
        <f t="shared" ref="BV169:CF169" si="161">+BU169+SUMIF($B$108:$B$125,$B169,BV$108:BV$126)</f>
        <v>9748.9877722499932</v>
      </c>
      <c r="BW169" s="31">
        <f t="shared" si="161"/>
        <v>9933.9530879999929</v>
      </c>
      <c r="BX169" s="31">
        <f t="shared" si="161"/>
        <v>10118.918403749993</v>
      </c>
      <c r="BY169" s="31">
        <f t="shared" si="161"/>
        <v>10303.883719499992</v>
      </c>
      <c r="BZ169" s="31">
        <f t="shared" si="161"/>
        <v>10488.849035249992</v>
      </c>
      <c r="CA169" s="31">
        <f t="shared" si="161"/>
        <v>10673.814350999992</v>
      </c>
      <c r="CB169" s="31">
        <f t="shared" si="161"/>
        <v>10858.779666749992</v>
      </c>
      <c r="CC169" s="31">
        <f t="shared" si="161"/>
        <v>11043.744982499991</v>
      </c>
      <c r="CD169" s="31">
        <f t="shared" si="161"/>
        <v>11228.710298249991</v>
      </c>
      <c r="CE169" s="31">
        <f t="shared" si="161"/>
        <v>11413.675613999991</v>
      </c>
      <c r="CF169" s="31">
        <f t="shared" si="161"/>
        <v>11598.64092974999</v>
      </c>
      <c r="CG169" s="4"/>
    </row>
    <row r="170" spans="1:86" s="47" customFormat="1" hidden="1" outlineLevel="2" x14ac:dyDescent="0.25">
      <c r="A170" s="4"/>
      <c r="B170" s="4" t="s">
        <v>201</v>
      </c>
      <c r="C170" s="4"/>
      <c r="D170" s="4"/>
      <c r="E170" s="4"/>
      <c r="F170" s="4"/>
      <c r="G170" s="4"/>
      <c r="H170" s="4"/>
      <c r="I170" s="4"/>
      <c r="J170" s="4"/>
      <c r="K170" s="4"/>
      <c r="L170" s="4"/>
      <c r="M170" s="4"/>
      <c r="N170" s="4"/>
      <c r="O170" s="4"/>
      <c r="P170" s="4"/>
      <c r="Q170" s="4"/>
      <c r="R170" s="4"/>
      <c r="S170" s="4">
        <f>SUM(S152:S169)-S34-S38</f>
        <v>9.3132257461547852E-9</v>
      </c>
      <c r="T170" s="4"/>
      <c r="U170" s="4">
        <f t="shared" ref="U170:AF170" si="162">SUM(U152:U169)-U34-U38</f>
        <v>1.3969838619232178E-8</v>
      </c>
      <c r="V170" s="4">
        <f t="shared" si="162"/>
        <v>1.862645149230957E-8</v>
      </c>
      <c r="W170" s="4">
        <f t="shared" si="162"/>
        <v>0</v>
      </c>
      <c r="X170" s="4">
        <f t="shared" si="162"/>
        <v>0</v>
      </c>
      <c r="Y170" s="4">
        <f t="shared" si="162"/>
        <v>0</v>
      </c>
      <c r="Z170" s="4">
        <f t="shared" si="162"/>
        <v>0</v>
      </c>
      <c r="AA170" s="4">
        <f t="shared" si="162"/>
        <v>9.3132257461547852E-9</v>
      </c>
      <c r="AB170" s="4">
        <f t="shared" si="162"/>
        <v>1.1175870895385742E-8</v>
      </c>
      <c r="AC170" s="4">
        <f t="shared" si="162"/>
        <v>0</v>
      </c>
      <c r="AD170" s="4">
        <f t="shared" si="162"/>
        <v>8.3819031715393066E-9</v>
      </c>
      <c r="AE170" s="4">
        <f t="shared" si="162"/>
        <v>0</v>
      </c>
      <c r="AF170" s="4">
        <f t="shared" si="162"/>
        <v>7.4505805969238281E-9</v>
      </c>
      <c r="AG170" s="4"/>
      <c r="AH170" s="4">
        <f t="shared" ref="AH170:AS170" si="163">SUM(AH152:AH169)-AH34-AH38</f>
        <v>1.3038516044616699E-8</v>
      </c>
      <c r="AI170" s="4">
        <f t="shared" si="163"/>
        <v>1.3038516044616699E-8</v>
      </c>
      <c r="AJ170" s="4">
        <f t="shared" si="163"/>
        <v>0</v>
      </c>
      <c r="AK170" s="4">
        <f t="shared" si="163"/>
        <v>0</v>
      </c>
      <c r="AL170" s="4">
        <f t="shared" si="163"/>
        <v>0</v>
      </c>
      <c r="AM170" s="4">
        <f t="shared" si="163"/>
        <v>0</v>
      </c>
      <c r="AN170" s="4">
        <f t="shared" si="163"/>
        <v>1.862645149230957E-8</v>
      </c>
      <c r="AO170" s="4">
        <f t="shared" si="163"/>
        <v>0</v>
      </c>
      <c r="AP170" s="4">
        <f t="shared" si="163"/>
        <v>0</v>
      </c>
      <c r="AQ170" s="4">
        <f t="shared" si="163"/>
        <v>0</v>
      </c>
      <c r="AR170" s="4">
        <f t="shared" si="163"/>
        <v>3.9115548133850098E-8</v>
      </c>
      <c r="AS170" s="4">
        <f t="shared" si="163"/>
        <v>-2.4214386940002441E-8</v>
      </c>
      <c r="AT170" s="4"/>
      <c r="AU170" s="4">
        <f t="shared" ref="AU170:BF170" si="164">SUM(AU152:AU169)-AU34-AU38</f>
        <v>1.6763806343078613E-8</v>
      </c>
      <c r="AV170" s="4">
        <f t="shared" si="164"/>
        <v>-3.7252902984619141E-8</v>
      </c>
      <c r="AW170" s="4">
        <f t="shared" si="164"/>
        <v>0</v>
      </c>
      <c r="AX170" s="4">
        <f t="shared" si="164"/>
        <v>4.2840838432312012E-8</v>
      </c>
      <c r="AY170" s="4">
        <f t="shared" si="164"/>
        <v>-2.6077032089233398E-8</v>
      </c>
      <c r="AZ170" s="4">
        <f t="shared" si="164"/>
        <v>1.0803341865539551E-7</v>
      </c>
      <c r="BA170" s="4">
        <f t="shared" si="164"/>
        <v>-5.4016709327697754E-8</v>
      </c>
      <c r="BB170" s="4">
        <f t="shared" si="164"/>
        <v>-1.4901161193847656E-8</v>
      </c>
      <c r="BC170" s="4">
        <f t="shared" si="164"/>
        <v>0</v>
      </c>
      <c r="BD170" s="4">
        <f t="shared" si="164"/>
        <v>-4.0978193283081055E-8</v>
      </c>
      <c r="BE170" s="4">
        <f t="shared" si="164"/>
        <v>0</v>
      </c>
      <c r="BF170" s="4">
        <f t="shared" si="164"/>
        <v>4.0978193283081055E-8</v>
      </c>
      <c r="BG170" s="4"/>
      <c r="BH170" s="4">
        <f t="shared" ref="BH170:BS170" si="165">SUM(BH152:BH169)-BH34-BH38</f>
        <v>-2.2351741790771484E-8</v>
      </c>
      <c r="BI170" s="4">
        <f t="shared" si="165"/>
        <v>1.0058283805847168E-7</v>
      </c>
      <c r="BJ170" s="4">
        <f t="shared" si="165"/>
        <v>5.029141902923584E-8</v>
      </c>
      <c r="BK170" s="4">
        <f t="shared" si="165"/>
        <v>0</v>
      </c>
      <c r="BL170" s="4">
        <f t="shared" si="165"/>
        <v>7.0780515670776367E-8</v>
      </c>
      <c r="BM170" s="4">
        <f t="shared" si="165"/>
        <v>-7.6368451118469238E-8</v>
      </c>
      <c r="BN170" s="4">
        <f t="shared" si="165"/>
        <v>0</v>
      </c>
      <c r="BO170" s="4">
        <f t="shared" si="165"/>
        <v>0</v>
      </c>
      <c r="BP170" s="4">
        <f t="shared" si="165"/>
        <v>0</v>
      </c>
      <c r="BQ170" s="4">
        <f t="shared" si="165"/>
        <v>3.3527612686157227E-8</v>
      </c>
      <c r="BR170" s="4">
        <f t="shared" si="165"/>
        <v>0</v>
      </c>
      <c r="BS170" s="4">
        <f t="shared" si="165"/>
        <v>4.8428773880004883E-8</v>
      </c>
      <c r="BT170" s="4"/>
      <c r="BU170" s="4">
        <f t="shared" ref="BU170:CF170" si="166">SUM(BU152:BU169)-BU34-BU38</f>
        <v>1.0058283805847168E-7</v>
      </c>
      <c r="BV170" s="4">
        <f t="shared" si="166"/>
        <v>1.4528632164001465E-7</v>
      </c>
      <c r="BW170" s="4">
        <f t="shared" si="166"/>
        <v>2.0116567611694336E-7</v>
      </c>
      <c r="BX170" s="4">
        <f t="shared" si="166"/>
        <v>2.5331974029541016E-7</v>
      </c>
      <c r="BY170" s="4">
        <f t="shared" si="166"/>
        <v>5.1036477088928223E-7</v>
      </c>
      <c r="BZ170" s="4">
        <f t="shared" si="166"/>
        <v>4.4703483581542969E-7</v>
      </c>
      <c r="CA170" s="4">
        <f t="shared" si="166"/>
        <v>5.1409006118774414E-7</v>
      </c>
      <c r="CB170" s="4">
        <f t="shared" si="166"/>
        <v>6.7427754402160645E-7</v>
      </c>
      <c r="CC170" s="4">
        <f t="shared" si="166"/>
        <v>6.0722231864929199E-7</v>
      </c>
      <c r="CD170" s="4">
        <f t="shared" si="166"/>
        <v>7.7486038208007813E-7</v>
      </c>
      <c r="CE170" s="4">
        <f t="shared" si="166"/>
        <v>9.1269612312316895E-7</v>
      </c>
      <c r="CF170" s="4">
        <f t="shared" si="166"/>
        <v>8.7916851043701172E-7</v>
      </c>
      <c r="CG170" s="4"/>
      <c r="CH170" s="47">
        <f>SUM(CH152:CH169)-CH34-CH38</f>
        <v>0</v>
      </c>
    </row>
    <row r="171" spans="1:86" s="47" customForma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row>
    <row r="172" spans="1:86" s="91" customFormat="1" ht="14.4" collapsed="1" x14ac:dyDescent="0.3">
      <c r="A172" s="74" t="s">
        <v>203</v>
      </c>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row>
    <row r="173" spans="1:86" s="115" customFormat="1" ht="14.4" hidden="1" outlineLevel="1" x14ac:dyDescent="0.3">
      <c r="A173" s="114" t="s">
        <v>262</v>
      </c>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c r="AL173" s="72"/>
      <c r="AM173" s="72"/>
      <c r="AN173" s="72"/>
      <c r="AO173" s="72"/>
      <c r="AP173" s="72"/>
      <c r="AQ173" s="72"/>
      <c r="AR173" s="72"/>
      <c r="AS173" s="72"/>
      <c r="AT173" s="72"/>
      <c r="AU173" s="72"/>
      <c r="AV173" s="72"/>
      <c r="AW173" s="72"/>
      <c r="AX173" s="72"/>
      <c r="AY173" s="72"/>
      <c r="AZ173" s="72"/>
      <c r="BA173" s="72"/>
      <c r="BB173" s="72"/>
      <c r="BC173" s="72"/>
      <c r="BD173" s="72"/>
      <c r="BE173" s="72"/>
      <c r="BF173" s="72"/>
      <c r="BG173" s="72"/>
      <c r="BH173" s="72"/>
      <c r="BI173" s="72"/>
      <c r="BJ173" s="72"/>
      <c r="BK173" s="72"/>
      <c r="BL173" s="72"/>
      <c r="BM173" s="72"/>
      <c r="BN173" s="72"/>
      <c r="BO173" s="72"/>
      <c r="BP173" s="72"/>
      <c r="BQ173" s="72"/>
      <c r="BR173" s="72"/>
      <c r="BS173" s="72"/>
      <c r="BT173" s="72"/>
      <c r="BU173" s="72"/>
      <c r="BV173" s="72"/>
      <c r="BW173" s="72"/>
      <c r="BX173" s="72"/>
      <c r="BY173" s="72"/>
      <c r="BZ173" s="72"/>
      <c r="CA173" s="72"/>
      <c r="CB173" s="72"/>
      <c r="CC173" s="72"/>
      <c r="CD173" s="72"/>
      <c r="CE173" s="72"/>
      <c r="CF173" s="72"/>
      <c r="CG173" s="72"/>
    </row>
    <row r="174" spans="1:86" s="91" customFormat="1" ht="36" hidden="1" outlineLevel="1" x14ac:dyDescent="0.25">
      <c r="A174" s="32" t="s">
        <v>204</v>
      </c>
      <c r="B174" s="71" t="s">
        <v>205</v>
      </c>
      <c r="C174" s="71" t="s">
        <v>208</v>
      </c>
      <c r="D174" s="71" t="s">
        <v>206</v>
      </c>
      <c r="E174" s="71" t="s">
        <v>207</v>
      </c>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row>
    <row r="175" spans="1:86" hidden="1" outlineLevel="2" x14ac:dyDescent="0.25">
      <c r="A175" s="2">
        <v>350</v>
      </c>
      <c r="B175" s="33">
        <v>0</v>
      </c>
      <c r="C175" s="4">
        <f t="shared" ref="C175:C189" si="167">SUMIF($A$108:$A$125,A175,$AU$108:$AU$125)</f>
        <v>0</v>
      </c>
      <c r="D175" s="33">
        <f>+B175-C175</f>
        <v>0</v>
      </c>
      <c r="E175" s="33">
        <f>+D175</f>
        <v>0</v>
      </c>
      <c r="AT175" s="33">
        <f t="shared" ref="AT175:AT189" si="168">+E175*12</f>
        <v>0</v>
      </c>
      <c r="AU175" s="34">
        <f t="shared" ref="AU175:BF189" si="169">+$E175</f>
        <v>0</v>
      </c>
      <c r="AV175" s="33">
        <f t="shared" si="169"/>
        <v>0</v>
      </c>
      <c r="AW175" s="33">
        <f t="shared" si="169"/>
        <v>0</v>
      </c>
      <c r="AX175" s="33">
        <f t="shared" si="169"/>
        <v>0</v>
      </c>
      <c r="AY175" s="33">
        <f t="shared" si="169"/>
        <v>0</v>
      </c>
      <c r="AZ175" s="33">
        <f t="shared" si="169"/>
        <v>0</v>
      </c>
      <c r="BA175" s="33">
        <f t="shared" si="169"/>
        <v>0</v>
      </c>
      <c r="BB175" s="33">
        <f t="shared" si="169"/>
        <v>0</v>
      </c>
      <c r="BC175" s="33">
        <f t="shared" si="169"/>
        <v>0</v>
      </c>
      <c r="BD175" s="33">
        <f t="shared" si="169"/>
        <v>0</v>
      </c>
      <c r="BE175" s="33">
        <f t="shared" si="169"/>
        <v>0</v>
      </c>
      <c r="BF175" s="33">
        <f t="shared" si="169"/>
        <v>0</v>
      </c>
      <c r="BG175" s="33">
        <f t="shared" ref="BG175:BG190" si="170">+$E175*12</f>
        <v>0</v>
      </c>
      <c r="BH175" s="33">
        <f t="shared" ref="BH175:BS189" si="171">+$E175</f>
        <v>0</v>
      </c>
      <c r="BI175" s="33">
        <f t="shared" si="171"/>
        <v>0</v>
      </c>
      <c r="BJ175" s="33">
        <f t="shared" si="171"/>
        <v>0</v>
      </c>
      <c r="BK175" s="33">
        <f t="shared" si="171"/>
        <v>0</v>
      </c>
      <c r="BL175" s="33">
        <f t="shared" si="171"/>
        <v>0</v>
      </c>
      <c r="BM175" s="33">
        <f t="shared" si="171"/>
        <v>0</v>
      </c>
      <c r="BN175" s="33">
        <f t="shared" si="171"/>
        <v>0</v>
      </c>
      <c r="BO175" s="33">
        <f t="shared" si="171"/>
        <v>0</v>
      </c>
      <c r="BP175" s="33">
        <f t="shared" si="171"/>
        <v>0</v>
      </c>
      <c r="BQ175" s="33">
        <f t="shared" si="171"/>
        <v>0</v>
      </c>
      <c r="BR175" s="33">
        <f t="shared" si="171"/>
        <v>0</v>
      </c>
      <c r="BS175" s="33">
        <f t="shared" si="171"/>
        <v>0</v>
      </c>
      <c r="BT175" s="33">
        <f t="shared" ref="BT175:BT181" si="172">+$E175*12</f>
        <v>0</v>
      </c>
      <c r="BU175" s="33">
        <f t="shared" ref="BU175:CF189" si="173">+$E175</f>
        <v>0</v>
      </c>
      <c r="BV175" s="33">
        <f t="shared" si="173"/>
        <v>0</v>
      </c>
      <c r="BW175" s="33">
        <f t="shared" si="173"/>
        <v>0</v>
      </c>
      <c r="BX175" s="33">
        <f t="shared" si="173"/>
        <v>0</v>
      </c>
      <c r="BY175" s="33">
        <f t="shared" si="173"/>
        <v>0</v>
      </c>
      <c r="BZ175" s="33">
        <f t="shared" si="173"/>
        <v>0</v>
      </c>
      <c r="CA175" s="33">
        <f t="shared" si="173"/>
        <v>0</v>
      </c>
      <c r="CB175" s="33">
        <f t="shared" si="173"/>
        <v>0</v>
      </c>
      <c r="CC175" s="33">
        <f t="shared" si="173"/>
        <v>0</v>
      </c>
      <c r="CD175" s="33">
        <f t="shared" si="173"/>
        <v>0</v>
      </c>
      <c r="CE175" s="33">
        <f t="shared" si="173"/>
        <v>0</v>
      </c>
      <c r="CF175" s="33">
        <f t="shared" si="173"/>
        <v>0</v>
      </c>
      <c r="CG175" s="33">
        <f t="shared" ref="CG175:CG190" si="174">+$E175*12</f>
        <v>0</v>
      </c>
    </row>
    <row r="176" spans="1:86" hidden="1" outlineLevel="2" x14ac:dyDescent="0.25">
      <c r="A176" s="2">
        <v>352</v>
      </c>
      <c r="B176" s="33">
        <v>635.95922833333339</v>
      </c>
      <c r="C176" s="4">
        <f t="shared" si="167"/>
        <v>654.12949200000014</v>
      </c>
      <c r="D176" s="73">
        <f>+B176-C176</f>
        <v>-18.170263666666756</v>
      </c>
      <c r="E176" s="33">
        <f>+D176</f>
        <v>-18.170263666666756</v>
      </c>
      <c r="AT176" s="33">
        <f t="shared" si="168"/>
        <v>-218.04316400000107</v>
      </c>
      <c r="AU176" s="34">
        <f t="shared" si="169"/>
        <v>-18.170263666666756</v>
      </c>
      <c r="AV176" s="33">
        <f t="shared" si="169"/>
        <v>-18.170263666666756</v>
      </c>
      <c r="AW176" s="33">
        <f t="shared" si="169"/>
        <v>-18.170263666666756</v>
      </c>
      <c r="AX176" s="33">
        <f t="shared" si="169"/>
        <v>-18.170263666666756</v>
      </c>
      <c r="AY176" s="33">
        <f t="shared" si="169"/>
        <v>-18.170263666666756</v>
      </c>
      <c r="AZ176" s="33">
        <f t="shared" si="169"/>
        <v>-18.170263666666756</v>
      </c>
      <c r="BA176" s="33">
        <f t="shared" si="169"/>
        <v>-18.170263666666756</v>
      </c>
      <c r="BB176" s="33">
        <f t="shared" si="169"/>
        <v>-18.170263666666756</v>
      </c>
      <c r="BC176" s="33">
        <f t="shared" si="169"/>
        <v>-18.170263666666756</v>
      </c>
      <c r="BD176" s="33">
        <f t="shared" si="169"/>
        <v>-18.170263666666756</v>
      </c>
      <c r="BE176" s="33">
        <f t="shared" si="169"/>
        <v>-18.170263666666756</v>
      </c>
      <c r="BF176" s="33">
        <f t="shared" si="169"/>
        <v>-18.170263666666756</v>
      </c>
      <c r="BG176" s="33">
        <f t="shared" si="170"/>
        <v>-218.04316400000107</v>
      </c>
      <c r="BH176" s="33">
        <f t="shared" si="171"/>
        <v>-18.170263666666756</v>
      </c>
      <c r="BI176" s="33">
        <f t="shared" si="171"/>
        <v>-18.170263666666756</v>
      </c>
      <c r="BJ176" s="33">
        <f t="shared" si="171"/>
        <v>-18.170263666666756</v>
      </c>
      <c r="BK176" s="33">
        <f t="shared" si="171"/>
        <v>-18.170263666666756</v>
      </c>
      <c r="BL176" s="33">
        <f t="shared" si="171"/>
        <v>-18.170263666666756</v>
      </c>
      <c r="BM176" s="33">
        <f t="shared" si="171"/>
        <v>-18.170263666666756</v>
      </c>
      <c r="BN176" s="33">
        <f t="shared" si="171"/>
        <v>-18.170263666666756</v>
      </c>
      <c r="BO176" s="33">
        <f t="shared" si="171"/>
        <v>-18.170263666666756</v>
      </c>
      <c r="BP176" s="33">
        <f t="shared" si="171"/>
        <v>-18.170263666666756</v>
      </c>
      <c r="BQ176" s="33">
        <f t="shared" si="171"/>
        <v>-18.170263666666756</v>
      </c>
      <c r="BR176" s="33">
        <f t="shared" si="171"/>
        <v>-18.170263666666756</v>
      </c>
      <c r="BS176" s="33">
        <f t="shared" si="171"/>
        <v>-18.170263666666756</v>
      </c>
      <c r="BT176" s="33">
        <f t="shared" si="172"/>
        <v>-218.04316400000107</v>
      </c>
      <c r="BU176" s="33">
        <f t="shared" si="173"/>
        <v>-18.170263666666756</v>
      </c>
      <c r="BV176" s="33">
        <f t="shared" si="173"/>
        <v>-18.170263666666756</v>
      </c>
      <c r="BW176" s="33">
        <f t="shared" si="173"/>
        <v>-18.170263666666756</v>
      </c>
      <c r="BX176" s="33">
        <f t="shared" si="173"/>
        <v>-18.170263666666756</v>
      </c>
      <c r="BY176" s="33">
        <f t="shared" si="173"/>
        <v>-18.170263666666756</v>
      </c>
      <c r="BZ176" s="33">
        <f t="shared" si="173"/>
        <v>-18.170263666666756</v>
      </c>
      <c r="CA176" s="33">
        <f t="shared" si="173"/>
        <v>-18.170263666666756</v>
      </c>
      <c r="CB176" s="33">
        <f t="shared" si="173"/>
        <v>-18.170263666666756</v>
      </c>
      <c r="CC176" s="33">
        <f t="shared" si="173"/>
        <v>-18.170263666666756</v>
      </c>
      <c r="CD176" s="33">
        <f t="shared" si="173"/>
        <v>-18.170263666666756</v>
      </c>
      <c r="CE176" s="33">
        <f t="shared" si="173"/>
        <v>-18.170263666666756</v>
      </c>
      <c r="CF176" s="33">
        <f t="shared" si="173"/>
        <v>-18.170263666666756</v>
      </c>
      <c r="CG176" s="33">
        <f t="shared" si="174"/>
        <v>-218.04316400000107</v>
      </c>
    </row>
    <row r="177" spans="1:85" hidden="1" outlineLevel="2" x14ac:dyDescent="0.25">
      <c r="A177" s="2">
        <v>354</v>
      </c>
      <c r="B177" s="33">
        <v>1648.7377399999998</v>
      </c>
      <c r="C177" s="4">
        <f t="shared" si="167"/>
        <v>1674.1029359999995</v>
      </c>
      <c r="D177" s="73">
        <f>+B177-C177</f>
        <v>-25.365195999999742</v>
      </c>
      <c r="E177" s="33">
        <f>+D177</f>
        <v>-25.365195999999742</v>
      </c>
      <c r="AT177" s="33">
        <f t="shared" si="168"/>
        <v>-304.3823519999969</v>
      </c>
      <c r="AU177" s="34">
        <f t="shared" si="169"/>
        <v>-25.365195999999742</v>
      </c>
      <c r="AV177" s="33">
        <f t="shared" si="169"/>
        <v>-25.365195999999742</v>
      </c>
      <c r="AW177" s="33">
        <f t="shared" si="169"/>
        <v>-25.365195999999742</v>
      </c>
      <c r="AX177" s="33">
        <f t="shared" si="169"/>
        <v>-25.365195999999742</v>
      </c>
      <c r="AY177" s="33">
        <f t="shared" si="169"/>
        <v>-25.365195999999742</v>
      </c>
      <c r="AZ177" s="33">
        <f t="shared" si="169"/>
        <v>-25.365195999999742</v>
      </c>
      <c r="BA177" s="33">
        <f t="shared" si="169"/>
        <v>-25.365195999999742</v>
      </c>
      <c r="BB177" s="33">
        <f t="shared" si="169"/>
        <v>-25.365195999999742</v>
      </c>
      <c r="BC177" s="33">
        <f t="shared" si="169"/>
        <v>-25.365195999999742</v>
      </c>
      <c r="BD177" s="33">
        <f t="shared" si="169"/>
        <v>-25.365195999999742</v>
      </c>
      <c r="BE177" s="33">
        <f t="shared" si="169"/>
        <v>-25.365195999999742</v>
      </c>
      <c r="BF177" s="33">
        <f t="shared" si="169"/>
        <v>-25.365195999999742</v>
      </c>
      <c r="BG177" s="33">
        <f t="shared" si="170"/>
        <v>-304.3823519999969</v>
      </c>
      <c r="BH177" s="33">
        <f t="shared" si="171"/>
        <v>-25.365195999999742</v>
      </c>
      <c r="BI177" s="33">
        <f t="shared" si="171"/>
        <v>-25.365195999999742</v>
      </c>
      <c r="BJ177" s="33">
        <f t="shared" si="171"/>
        <v>-25.365195999999742</v>
      </c>
      <c r="BK177" s="33">
        <f t="shared" si="171"/>
        <v>-25.365195999999742</v>
      </c>
      <c r="BL177" s="33">
        <f t="shared" si="171"/>
        <v>-25.365195999999742</v>
      </c>
      <c r="BM177" s="33">
        <f t="shared" si="171"/>
        <v>-25.365195999999742</v>
      </c>
      <c r="BN177" s="33">
        <f t="shared" si="171"/>
        <v>-25.365195999999742</v>
      </c>
      <c r="BO177" s="33">
        <f t="shared" si="171"/>
        <v>-25.365195999999742</v>
      </c>
      <c r="BP177" s="33">
        <f t="shared" si="171"/>
        <v>-25.365195999999742</v>
      </c>
      <c r="BQ177" s="33">
        <f t="shared" si="171"/>
        <v>-25.365195999999742</v>
      </c>
      <c r="BR177" s="33">
        <f t="shared" si="171"/>
        <v>-25.365195999999742</v>
      </c>
      <c r="BS177" s="33">
        <f t="shared" si="171"/>
        <v>-25.365195999999742</v>
      </c>
      <c r="BT177" s="33">
        <f t="shared" si="172"/>
        <v>-304.3823519999969</v>
      </c>
      <c r="BU177" s="33">
        <f t="shared" si="173"/>
        <v>-25.365195999999742</v>
      </c>
      <c r="BV177" s="33">
        <f t="shared" si="173"/>
        <v>-25.365195999999742</v>
      </c>
      <c r="BW177" s="33">
        <f t="shared" si="173"/>
        <v>-25.365195999999742</v>
      </c>
      <c r="BX177" s="33">
        <f t="shared" si="173"/>
        <v>-25.365195999999742</v>
      </c>
      <c r="BY177" s="33">
        <f t="shared" si="173"/>
        <v>-25.365195999999742</v>
      </c>
      <c r="BZ177" s="33">
        <f t="shared" si="173"/>
        <v>-25.365195999999742</v>
      </c>
      <c r="CA177" s="33">
        <f t="shared" si="173"/>
        <v>-25.365195999999742</v>
      </c>
      <c r="CB177" s="33">
        <f t="shared" si="173"/>
        <v>-25.365195999999742</v>
      </c>
      <c r="CC177" s="33">
        <f t="shared" si="173"/>
        <v>-25.365195999999742</v>
      </c>
      <c r="CD177" s="33">
        <f t="shared" si="173"/>
        <v>-25.365195999999742</v>
      </c>
      <c r="CE177" s="33">
        <f t="shared" si="173"/>
        <v>-25.365195999999742</v>
      </c>
      <c r="CF177" s="33">
        <f t="shared" si="173"/>
        <v>-25.365195999999742</v>
      </c>
      <c r="CG177" s="33">
        <f t="shared" si="174"/>
        <v>-304.3823519999969</v>
      </c>
    </row>
    <row r="178" spans="1:85" hidden="1" outlineLevel="2" x14ac:dyDescent="0.25">
      <c r="A178" s="2">
        <v>355</v>
      </c>
      <c r="B178" s="33">
        <v>174197.7996615491</v>
      </c>
      <c r="C178" s="4">
        <f t="shared" si="167"/>
        <v>255142.56486699998</v>
      </c>
      <c r="D178" s="73">
        <f>+B178-C178-11799</f>
        <v>-92743.76520545088</v>
      </c>
      <c r="E178" s="33">
        <f>+D178-31831</f>
        <v>-124574.76520545088</v>
      </c>
      <c r="U178" s="2">
        <f t="shared" ref="U178:AS178" si="175">+U15</f>
        <v>-22199.916631762699</v>
      </c>
      <c r="V178" s="23">
        <f t="shared" si="175"/>
        <v>-22199.916631762699</v>
      </c>
      <c r="W178" s="23">
        <f t="shared" si="175"/>
        <v>-22199.916631762699</v>
      </c>
      <c r="X178" s="23">
        <f t="shared" si="175"/>
        <v>-22199.916631762699</v>
      </c>
      <c r="Y178" s="23">
        <f t="shared" si="175"/>
        <v>-22199.916631762699</v>
      </c>
      <c r="Z178" s="23">
        <f t="shared" si="175"/>
        <v>-22199.916631762699</v>
      </c>
      <c r="AA178" s="23">
        <f t="shared" si="175"/>
        <v>-22199.916631762699</v>
      </c>
      <c r="AB178" s="23">
        <f t="shared" si="175"/>
        <v>-22199.916631762699</v>
      </c>
      <c r="AC178" s="23">
        <f t="shared" si="175"/>
        <v>-22199.916631762699</v>
      </c>
      <c r="AD178" s="23">
        <f t="shared" si="175"/>
        <v>-22199.916631762699</v>
      </c>
      <c r="AE178" s="23">
        <f t="shared" si="175"/>
        <v>-22199.916631762699</v>
      </c>
      <c r="AF178" s="23">
        <f t="shared" si="175"/>
        <v>-22199.916631762699</v>
      </c>
      <c r="AG178" s="23">
        <f t="shared" si="175"/>
        <v>-266398.99958115199</v>
      </c>
      <c r="AH178" s="23">
        <f t="shared" si="175"/>
        <v>-22199.916631762699</v>
      </c>
      <c r="AI178" s="23">
        <f t="shared" si="175"/>
        <v>-22199.916631762699</v>
      </c>
      <c r="AJ178" s="23">
        <f t="shared" si="175"/>
        <v>-22199.916631762699</v>
      </c>
      <c r="AK178" s="23">
        <f t="shared" si="175"/>
        <v>-22199.916631762699</v>
      </c>
      <c r="AL178" s="23">
        <f t="shared" si="175"/>
        <v>-22199.916631762699</v>
      </c>
      <c r="AM178" s="23">
        <f t="shared" si="175"/>
        <v>-22199.916631762699</v>
      </c>
      <c r="AN178" s="23">
        <f t="shared" si="175"/>
        <v>-22199.916631762699</v>
      </c>
      <c r="AO178" s="23">
        <f t="shared" si="175"/>
        <v>-22199.916631762699</v>
      </c>
      <c r="AP178" s="23">
        <f t="shared" si="175"/>
        <v>-22199.916631762699</v>
      </c>
      <c r="AQ178" s="23">
        <f t="shared" si="175"/>
        <v>-22199.916631762699</v>
      </c>
      <c r="AR178" s="23">
        <f t="shared" si="175"/>
        <v>-22199.916631762699</v>
      </c>
      <c r="AS178" s="23">
        <f t="shared" si="175"/>
        <v>-22199.916631762699</v>
      </c>
      <c r="AT178" s="33">
        <f t="shared" si="168"/>
        <v>-1494897.1824654106</v>
      </c>
      <c r="AU178" s="34">
        <f t="shared" si="169"/>
        <v>-124574.76520545088</v>
      </c>
      <c r="AV178" s="33">
        <f t="shared" si="169"/>
        <v>-124574.76520545088</v>
      </c>
      <c r="AW178" s="33">
        <f t="shared" si="169"/>
        <v>-124574.76520545088</v>
      </c>
      <c r="AX178" s="33">
        <f t="shared" si="169"/>
        <v>-124574.76520545088</v>
      </c>
      <c r="AY178" s="33">
        <f t="shared" si="169"/>
        <v>-124574.76520545088</v>
      </c>
      <c r="AZ178" s="33">
        <f t="shared" si="169"/>
        <v>-124574.76520545088</v>
      </c>
      <c r="BA178" s="33">
        <f t="shared" si="169"/>
        <v>-124574.76520545088</v>
      </c>
      <c r="BB178" s="33">
        <f t="shared" si="169"/>
        <v>-124574.76520545088</v>
      </c>
      <c r="BC178" s="33">
        <f t="shared" si="169"/>
        <v>-124574.76520545088</v>
      </c>
      <c r="BD178" s="33">
        <f t="shared" si="169"/>
        <v>-124574.76520545088</v>
      </c>
      <c r="BE178" s="33">
        <f t="shared" si="169"/>
        <v>-124574.76520545088</v>
      </c>
      <c r="BF178" s="33">
        <f t="shared" si="169"/>
        <v>-124574.76520545088</v>
      </c>
      <c r="BG178" s="33">
        <f t="shared" si="170"/>
        <v>-1494897.1824654106</v>
      </c>
      <c r="BH178" s="33">
        <f t="shared" si="171"/>
        <v>-124574.76520545088</v>
      </c>
      <c r="BI178" s="33">
        <f t="shared" si="171"/>
        <v>-124574.76520545088</v>
      </c>
      <c r="BJ178" s="33">
        <f t="shared" si="171"/>
        <v>-124574.76520545088</v>
      </c>
      <c r="BK178" s="33">
        <f t="shared" si="171"/>
        <v>-124574.76520545088</v>
      </c>
      <c r="BL178" s="33">
        <f t="shared" si="171"/>
        <v>-124574.76520545088</v>
      </c>
      <c r="BM178" s="33">
        <f t="shared" si="171"/>
        <v>-124574.76520545088</v>
      </c>
      <c r="BN178" s="33">
        <f t="shared" si="171"/>
        <v>-124574.76520545088</v>
      </c>
      <c r="BO178" s="33">
        <f t="shared" si="171"/>
        <v>-124574.76520545088</v>
      </c>
      <c r="BP178" s="33">
        <f t="shared" si="171"/>
        <v>-124574.76520545088</v>
      </c>
      <c r="BQ178" s="33">
        <f t="shared" si="171"/>
        <v>-124574.76520545088</v>
      </c>
      <c r="BR178" s="33">
        <f t="shared" si="171"/>
        <v>-124574.76520545088</v>
      </c>
      <c r="BS178" s="33">
        <f t="shared" si="171"/>
        <v>-124574.76520545088</v>
      </c>
      <c r="BT178" s="33">
        <f t="shared" si="172"/>
        <v>-1494897.1824654106</v>
      </c>
      <c r="BU178" s="33">
        <f t="shared" si="173"/>
        <v>-124574.76520545088</v>
      </c>
      <c r="BV178" s="33">
        <f t="shared" si="173"/>
        <v>-124574.76520545088</v>
      </c>
      <c r="BW178" s="33">
        <f t="shared" si="173"/>
        <v>-124574.76520545088</v>
      </c>
      <c r="BX178" s="33">
        <f t="shared" si="173"/>
        <v>-124574.76520545088</v>
      </c>
      <c r="BY178" s="33">
        <f t="shared" si="173"/>
        <v>-124574.76520545088</v>
      </c>
      <c r="BZ178" s="33">
        <f t="shared" si="173"/>
        <v>-124574.76520545088</v>
      </c>
      <c r="CA178" s="33">
        <f t="shared" si="173"/>
        <v>-124574.76520545088</v>
      </c>
      <c r="CB178" s="33">
        <f t="shared" si="173"/>
        <v>-124574.76520545088</v>
      </c>
      <c r="CC178" s="33">
        <f t="shared" si="173"/>
        <v>-124574.76520545088</v>
      </c>
      <c r="CD178" s="33">
        <f t="shared" si="173"/>
        <v>-124574.76520545088</v>
      </c>
      <c r="CE178" s="33">
        <f t="shared" si="173"/>
        <v>-124574.76520545088</v>
      </c>
      <c r="CF178" s="33">
        <f t="shared" si="173"/>
        <v>-124574.76520545088</v>
      </c>
      <c r="CG178" s="33">
        <f t="shared" si="174"/>
        <v>-1494897.1824654106</v>
      </c>
    </row>
    <row r="179" spans="1:85" hidden="1" outlineLevel="2" x14ac:dyDescent="0.25">
      <c r="A179" s="2">
        <v>356</v>
      </c>
      <c r="B179" s="33">
        <v>82945.199008972122</v>
      </c>
      <c r="C179" s="4">
        <f t="shared" si="167"/>
        <v>87960.478379999986</v>
      </c>
      <c r="D179" s="73">
        <f t="shared" ref="D179:D189" si="176">+B179-C179</f>
        <v>-5015.2793710278638</v>
      </c>
      <c r="E179" s="33">
        <f t="shared" ref="E179:E189" si="177">+D179</f>
        <v>-5015.2793710278638</v>
      </c>
      <c r="AH179" s="116"/>
      <c r="AT179" s="33">
        <f t="shared" si="168"/>
        <v>-60183.352452334366</v>
      </c>
      <c r="AU179" s="34">
        <f t="shared" si="169"/>
        <v>-5015.2793710278638</v>
      </c>
      <c r="AV179" s="33">
        <f t="shared" si="169"/>
        <v>-5015.2793710278638</v>
      </c>
      <c r="AW179" s="33">
        <f t="shared" si="169"/>
        <v>-5015.2793710278638</v>
      </c>
      <c r="AX179" s="33">
        <f t="shared" si="169"/>
        <v>-5015.2793710278638</v>
      </c>
      <c r="AY179" s="33">
        <f t="shared" si="169"/>
        <v>-5015.2793710278638</v>
      </c>
      <c r="AZ179" s="33">
        <f t="shared" si="169"/>
        <v>-5015.2793710278638</v>
      </c>
      <c r="BA179" s="33">
        <f t="shared" si="169"/>
        <v>-5015.2793710278638</v>
      </c>
      <c r="BB179" s="33">
        <f t="shared" si="169"/>
        <v>-5015.2793710278638</v>
      </c>
      <c r="BC179" s="33">
        <f t="shared" si="169"/>
        <v>-5015.2793710278638</v>
      </c>
      <c r="BD179" s="33">
        <f t="shared" si="169"/>
        <v>-5015.2793710278638</v>
      </c>
      <c r="BE179" s="33">
        <f t="shared" si="169"/>
        <v>-5015.2793710278638</v>
      </c>
      <c r="BF179" s="33">
        <f t="shared" si="169"/>
        <v>-5015.2793710278638</v>
      </c>
      <c r="BG179" s="33">
        <f t="shared" si="170"/>
        <v>-60183.352452334366</v>
      </c>
      <c r="BH179" s="33">
        <f t="shared" si="171"/>
        <v>-5015.2793710278638</v>
      </c>
      <c r="BI179" s="33">
        <f t="shared" si="171"/>
        <v>-5015.2793710278638</v>
      </c>
      <c r="BJ179" s="33">
        <f t="shared" si="171"/>
        <v>-5015.2793710278638</v>
      </c>
      <c r="BK179" s="33">
        <f t="shared" si="171"/>
        <v>-5015.2793710278638</v>
      </c>
      <c r="BL179" s="33">
        <f t="shared" si="171"/>
        <v>-5015.2793710278638</v>
      </c>
      <c r="BM179" s="33">
        <f t="shared" si="171"/>
        <v>-5015.2793710278638</v>
      </c>
      <c r="BN179" s="33">
        <f t="shared" si="171"/>
        <v>-5015.2793710278638</v>
      </c>
      <c r="BO179" s="33">
        <f t="shared" si="171"/>
        <v>-5015.2793710278638</v>
      </c>
      <c r="BP179" s="33">
        <f t="shared" si="171"/>
        <v>-5015.2793710278638</v>
      </c>
      <c r="BQ179" s="33">
        <f t="shared" si="171"/>
        <v>-5015.2793710278638</v>
      </c>
      <c r="BR179" s="33">
        <f t="shared" si="171"/>
        <v>-5015.2793710278638</v>
      </c>
      <c r="BS179" s="33">
        <f t="shared" si="171"/>
        <v>-5015.2793710278638</v>
      </c>
      <c r="BT179" s="33">
        <f t="shared" si="172"/>
        <v>-60183.352452334366</v>
      </c>
      <c r="BU179" s="33">
        <f t="shared" si="173"/>
        <v>-5015.2793710278638</v>
      </c>
      <c r="BV179" s="33">
        <f t="shared" si="173"/>
        <v>-5015.2793710278638</v>
      </c>
      <c r="BW179" s="33">
        <f t="shared" si="173"/>
        <v>-5015.2793710278638</v>
      </c>
      <c r="BX179" s="33">
        <f t="shared" si="173"/>
        <v>-5015.2793710278638</v>
      </c>
      <c r="BY179" s="33">
        <f t="shared" si="173"/>
        <v>-5015.2793710278638</v>
      </c>
      <c r="BZ179" s="33">
        <f t="shared" si="173"/>
        <v>-5015.2793710278638</v>
      </c>
      <c r="CA179" s="33">
        <f t="shared" si="173"/>
        <v>-5015.2793710278638</v>
      </c>
      <c r="CB179" s="33">
        <f t="shared" si="173"/>
        <v>-5015.2793710278638</v>
      </c>
      <c r="CC179" s="33">
        <f t="shared" si="173"/>
        <v>-5015.2793710278638</v>
      </c>
      <c r="CD179" s="33">
        <f t="shared" si="173"/>
        <v>-5015.2793710278638</v>
      </c>
      <c r="CE179" s="33">
        <f t="shared" si="173"/>
        <v>-5015.2793710278638</v>
      </c>
      <c r="CF179" s="33">
        <f t="shared" si="173"/>
        <v>-5015.2793710278638</v>
      </c>
      <c r="CG179" s="33">
        <f t="shared" si="174"/>
        <v>-60183.352452334366</v>
      </c>
    </row>
    <row r="180" spans="1:85" s="92" customFormat="1" hidden="1" outlineLevel="2" x14ac:dyDescent="0.25">
      <c r="A180" s="40">
        <v>357</v>
      </c>
      <c r="B180" s="56">
        <v>0</v>
      </c>
      <c r="C180" s="41">
        <f t="shared" si="167"/>
        <v>0</v>
      </c>
      <c r="D180" s="79">
        <f t="shared" si="176"/>
        <v>0</v>
      </c>
      <c r="E180" s="56">
        <f t="shared" si="177"/>
        <v>0</v>
      </c>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56">
        <f t="shared" si="168"/>
        <v>0</v>
      </c>
      <c r="AU180" s="107">
        <f t="shared" si="169"/>
        <v>0</v>
      </c>
      <c r="AV180" s="56">
        <f t="shared" si="169"/>
        <v>0</v>
      </c>
      <c r="AW180" s="56">
        <f t="shared" si="169"/>
        <v>0</v>
      </c>
      <c r="AX180" s="56">
        <f t="shared" si="169"/>
        <v>0</v>
      </c>
      <c r="AY180" s="56">
        <f t="shared" si="169"/>
        <v>0</v>
      </c>
      <c r="AZ180" s="56">
        <f t="shared" si="169"/>
        <v>0</v>
      </c>
      <c r="BA180" s="56">
        <f t="shared" si="169"/>
        <v>0</v>
      </c>
      <c r="BB180" s="56">
        <f t="shared" si="169"/>
        <v>0</v>
      </c>
      <c r="BC180" s="56">
        <f t="shared" si="169"/>
        <v>0</v>
      </c>
      <c r="BD180" s="56">
        <f t="shared" si="169"/>
        <v>0</v>
      </c>
      <c r="BE180" s="56">
        <f t="shared" si="169"/>
        <v>0</v>
      </c>
      <c r="BF180" s="56">
        <f t="shared" si="169"/>
        <v>0</v>
      </c>
      <c r="BG180" s="56">
        <f t="shared" si="170"/>
        <v>0</v>
      </c>
      <c r="BH180" s="56">
        <f t="shared" si="171"/>
        <v>0</v>
      </c>
      <c r="BI180" s="56">
        <f t="shared" si="171"/>
        <v>0</v>
      </c>
      <c r="BJ180" s="56">
        <f t="shared" si="171"/>
        <v>0</v>
      </c>
      <c r="BK180" s="56">
        <f t="shared" si="171"/>
        <v>0</v>
      </c>
      <c r="BL180" s="56">
        <f t="shared" si="171"/>
        <v>0</v>
      </c>
      <c r="BM180" s="56">
        <f t="shared" si="171"/>
        <v>0</v>
      </c>
      <c r="BN180" s="56">
        <f t="shared" si="171"/>
        <v>0</v>
      </c>
      <c r="BO180" s="56">
        <f t="shared" si="171"/>
        <v>0</v>
      </c>
      <c r="BP180" s="56">
        <f t="shared" si="171"/>
        <v>0</v>
      </c>
      <c r="BQ180" s="56">
        <f t="shared" si="171"/>
        <v>0</v>
      </c>
      <c r="BR180" s="56">
        <f t="shared" si="171"/>
        <v>0</v>
      </c>
      <c r="BS180" s="56">
        <f t="shared" si="171"/>
        <v>0</v>
      </c>
      <c r="BT180" s="56">
        <f t="shared" si="172"/>
        <v>0</v>
      </c>
      <c r="BU180" s="56">
        <f t="shared" si="173"/>
        <v>0</v>
      </c>
      <c r="BV180" s="56">
        <f t="shared" si="173"/>
        <v>0</v>
      </c>
      <c r="BW180" s="56">
        <f t="shared" si="173"/>
        <v>0</v>
      </c>
      <c r="BX180" s="56">
        <f t="shared" si="173"/>
        <v>0</v>
      </c>
      <c r="BY180" s="56">
        <f t="shared" si="173"/>
        <v>0</v>
      </c>
      <c r="BZ180" s="56">
        <f t="shared" si="173"/>
        <v>0</v>
      </c>
      <c r="CA180" s="56">
        <f t="shared" si="173"/>
        <v>0</v>
      </c>
      <c r="CB180" s="56">
        <f t="shared" si="173"/>
        <v>0</v>
      </c>
      <c r="CC180" s="56">
        <f t="shared" si="173"/>
        <v>0</v>
      </c>
      <c r="CD180" s="56">
        <f t="shared" si="173"/>
        <v>0</v>
      </c>
      <c r="CE180" s="56">
        <f t="shared" si="173"/>
        <v>0</v>
      </c>
      <c r="CF180" s="56">
        <f t="shared" si="173"/>
        <v>0</v>
      </c>
      <c r="CG180" s="56">
        <f t="shared" si="174"/>
        <v>0</v>
      </c>
    </row>
    <row r="181" spans="1:85" hidden="1" outlineLevel="2" x14ac:dyDescent="0.25">
      <c r="A181" s="2">
        <v>362</v>
      </c>
      <c r="B181" s="33">
        <v>299.18821499999996</v>
      </c>
      <c r="C181" s="4">
        <f t="shared" si="167"/>
        <v>299.18821499999996</v>
      </c>
      <c r="D181" s="73">
        <f t="shared" si="176"/>
        <v>0</v>
      </c>
      <c r="E181" s="33">
        <f t="shared" si="177"/>
        <v>0</v>
      </c>
      <c r="AT181" s="33">
        <f t="shared" si="168"/>
        <v>0</v>
      </c>
      <c r="AU181" s="33">
        <f t="shared" si="169"/>
        <v>0</v>
      </c>
      <c r="AV181" s="33">
        <f t="shared" si="169"/>
        <v>0</v>
      </c>
      <c r="AW181" s="33">
        <f t="shared" si="169"/>
        <v>0</v>
      </c>
      <c r="AX181" s="33">
        <f t="shared" si="169"/>
        <v>0</v>
      </c>
      <c r="AY181" s="33">
        <f t="shared" si="169"/>
        <v>0</v>
      </c>
      <c r="AZ181" s="33">
        <f t="shared" si="169"/>
        <v>0</v>
      </c>
      <c r="BA181" s="33">
        <f t="shared" si="169"/>
        <v>0</v>
      </c>
      <c r="BB181" s="33">
        <f t="shared" si="169"/>
        <v>0</v>
      </c>
      <c r="BC181" s="33">
        <f t="shared" si="169"/>
        <v>0</v>
      </c>
      <c r="BD181" s="33">
        <f t="shared" si="169"/>
        <v>0</v>
      </c>
      <c r="BE181" s="33">
        <f t="shared" si="169"/>
        <v>0</v>
      </c>
      <c r="BF181" s="33">
        <f t="shared" si="169"/>
        <v>0</v>
      </c>
      <c r="BG181" s="33">
        <f t="shared" si="170"/>
        <v>0</v>
      </c>
      <c r="BH181" s="33">
        <f t="shared" si="171"/>
        <v>0</v>
      </c>
      <c r="BI181" s="33">
        <f t="shared" si="171"/>
        <v>0</v>
      </c>
      <c r="BJ181" s="33">
        <f t="shared" si="171"/>
        <v>0</v>
      </c>
      <c r="BK181" s="33">
        <f t="shared" si="171"/>
        <v>0</v>
      </c>
      <c r="BL181" s="33">
        <f t="shared" si="171"/>
        <v>0</v>
      </c>
      <c r="BM181" s="33">
        <f t="shared" si="171"/>
        <v>0</v>
      </c>
      <c r="BN181" s="33">
        <f t="shared" si="171"/>
        <v>0</v>
      </c>
      <c r="BO181" s="33">
        <f t="shared" si="171"/>
        <v>0</v>
      </c>
      <c r="BP181" s="33">
        <f t="shared" si="171"/>
        <v>0</v>
      </c>
      <c r="BQ181" s="33">
        <f t="shared" si="171"/>
        <v>0</v>
      </c>
      <c r="BR181" s="33">
        <f t="shared" si="171"/>
        <v>0</v>
      </c>
      <c r="BS181" s="33">
        <f t="shared" si="171"/>
        <v>0</v>
      </c>
      <c r="BT181" s="33">
        <f t="shared" si="172"/>
        <v>0</v>
      </c>
      <c r="BU181" s="33">
        <f t="shared" si="173"/>
        <v>0</v>
      </c>
      <c r="BV181" s="33">
        <f t="shared" si="173"/>
        <v>0</v>
      </c>
      <c r="BW181" s="33">
        <f t="shared" si="173"/>
        <v>0</v>
      </c>
      <c r="BX181" s="33">
        <f t="shared" si="173"/>
        <v>0</v>
      </c>
      <c r="BY181" s="33">
        <f t="shared" si="173"/>
        <v>0</v>
      </c>
      <c r="BZ181" s="33">
        <f t="shared" si="173"/>
        <v>0</v>
      </c>
      <c r="CA181" s="33">
        <f t="shared" si="173"/>
        <v>0</v>
      </c>
      <c r="CB181" s="33">
        <f t="shared" si="173"/>
        <v>0</v>
      </c>
      <c r="CC181" s="33">
        <f t="shared" si="173"/>
        <v>0</v>
      </c>
      <c r="CD181" s="33">
        <f t="shared" si="173"/>
        <v>0</v>
      </c>
      <c r="CE181" s="33">
        <f t="shared" si="173"/>
        <v>0</v>
      </c>
      <c r="CF181" s="33">
        <f t="shared" si="173"/>
        <v>0</v>
      </c>
      <c r="CG181" s="33">
        <f t="shared" si="174"/>
        <v>0</v>
      </c>
    </row>
    <row r="182" spans="1:85" hidden="1" outlineLevel="2" x14ac:dyDescent="0.25">
      <c r="A182" s="2">
        <v>364</v>
      </c>
      <c r="B182" s="33">
        <v>78757.297278287559</v>
      </c>
      <c r="C182" s="4">
        <f t="shared" si="167"/>
        <v>78802.554810000001</v>
      </c>
      <c r="D182" s="73">
        <f t="shared" si="176"/>
        <v>-45.257531712442869</v>
      </c>
      <c r="E182" s="33">
        <f t="shared" si="177"/>
        <v>-45.257531712442869</v>
      </c>
      <c r="Q182" s="35"/>
      <c r="AT182" s="33">
        <f t="shared" si="168"/>
        <v>-543.09038054931443</v>
      </c>
      <c r="AU182" s="33">
        <f t="shared" si="169"/>
        <v>-45.257531712442869</v>
      </c>
      <c r="AV182" s="33">
        <f t="shared" si="169"/>
        <v>-45.257531712442869</v>
      </c>
      <c r="AW182" s="33">
        <f t="shared" si="169"/>
        <v>-45.257531712442869</v>
      </c>
      <c r="AX182" s="33">
        <f t="shared" si="169"/>
        <v>-45.257531712442869</v>
      </c>
      <c r="AY182" s="33">
        <f t="shared" si="169"/>
        <v>-45.257531712442869</v>
      </c>
      <c r="AZ182" s="33">
        <f t="shared" si="169"/>
        <v>-45.257531712442869</v>
      </c>
      <c r="BA182" s="33">
        <f t="shared" si="169"/>
        <v>-45.257531712442869</v>
      </c>
      <c r="BB182" s="33">
        <f t="shared" si="169"/>
        <v>-45.257531712442869</v>
      </c>
      <c r="BC182" s="33">
        <f t="shared" si="169"/>
        <v>-45.257531712442869</v>
      </c>
      <c r="BD182" s="33">
        <f t="shared" si="169"/>
        <v>-45.257531712442869</v>
      </c>
      <c r="BE182" s="33">
        <f t="shared" si="169"/>
        <v>-45.257531712442869</v>
      </c>
      <c r="BF182" s="33">
        <f t="shared" si="169"/>
        <v>-45.257531712442869</v>
      </c>
      <c r="BG182" s="33">
        <f t="shared" si="170"/>
        <v>-543.09038054931443</v>
      </c>
      <c r="BH182" s="33">
        <f t="shared" si="171"/>
        <v>-45.257531712442869</v>
      </c>
      <c r="BI182" s="33">
        <f t="shared" si="171"/>
        <v>-45.257531712442869</v>
      </c>
      <c r="BJ182" s="33">
        <f t="shared" si="171"/>
        <v>-45.257531712442869</v>
      </c>
      <c r="BK182" s="33">
        <f t="shared" si="171"/>
        <v>-45.257531712442869</v>
      </c>
      <c r="BL182" s="33">
        <f t="shared" si="171"/>
        <v>-45.257531712442869</v>
      </c>
      <c r="BM182" s="33">
        <f t="shared" si="171"/>
        <v>-45.257531712442869</v>
      </c>
      <c r="BN182" s="33">
        <f t="shared" si="171"/>
        <v>-45.257531712442869</v>
      </c>
      <c r="BO182" s="33">
        <f t="shared" si="171"/>
        <v>-45.257531712442869</v>
      </c>
      <c r="BP182" s="33">
        <f t="shared" si="171"/>
        <v>-45.257531712442869</v>
      </c>
      <c r="BQ182" s="33">
        <f t="shared" si="171"/>
        <v>-45.257531712442869</v>
      </c>
      <c r="BR182" s="33">
        <f t="shared" si="171"/>
        <v>-45.257531712442869</v>
      </c>
      <c r="BS182" s="33">
        <f t="shared" si="171"/>
        <v>-45.257531712442869</v>
      </c>
      <c r="BT182" s="33"/>
      <c r="BU182" s="33">
        <f t="shared" si="173"/>
        <v>-45.257531712442869</v>
      </c>
      <c r="BV182" s="33">
        <f t="shared" si="173"/>
        <v>-45.257531712442869</v>
      </c>
      <c r="BW182" s="33">
        <f t="shared" si="173"/>
        <v>-45.257531712442869</v>
      </c>
      <c r="BX182" s="33">
        <f t="shared" si="173"/>
        <v>-45.257531712442869</v>
      </c>
      <c r="BY182" s="33">
        <f t="shared" si="173"/>
        <v>-45.257531712442869</v>
      </c>
      <c r="BZ182" s="33">
        <f t="shared" si="173"/>
        <v>-45.257531712442869</v>
      </c>
      <c r="CA182" s="33">
        <f t="shared" si="173"/>
        <v>-45.257531712442869</v>
      </c>
      <c r="CB182" s="33">
        <f t="shared" si="173"/>
        <v>-45.257531712442869</v>
      </c>
      <c r="CC182" s="33">
        <f t="shared" si="173"/>
        <v>-45.257531712442869</v>
      </c>
      <c r="CD182" s="33">
        <f t="shared" si="173"/>
        <v>-45.257531712442869</v>
      </c>
      <c r="CE182" s="33">
        <f t="shared" si="173"/>
        <v>-45.257531712442869</v>
      </c>
      <c r="CF182" s="33">
        <f t="shared" si="173"/>
        <v>-45.257531712442869</v>
      </c>
      <c r="CG182" s="33">
        <f t="shared" si="174"/>
        <v>-543.09038054931443</v>
      </c>
    </row>
    <row r="183" spans="1:85" hidden="1" outlineLevel="2" x14ac:dyDescent="0.25">
      <c r="A183" s="2">
        <v>365</v>
      </c>
      <c r="B183" s="33">
        <v>97577.59856592906</v>
      </c>
      <c r="C183" s="4">
        <f t="shared" si="167"/>
        <v>100050.67670324999</v>
      </c>
      <c r="D183" s="73">
        <f t="shared" si="176"/>
        <v>-2473.078137320932</v>
      </c>
      <c r="E183" s="33">
        <f t="shared" si="177"/>
        <v>-2473.078137320932</v>
      </c>
      <c r="AT183" s="33">
        <f t="shared" si="168"/>
        <v>-29676.937647851184</v>
      </c>
      <c r="AU183" s="33">
        <f t="shared" si="169"/>
        <v>-2473.078137320932</v>
      </c>
      <c r="AV183" s="33">
        <f t="shared" si="169"/>
        <v>-2473.078137320932</v>
      </c>
      <c r="AW183" s="33">
        <f t="shared" si="169"/>
        <v>-2473.078137320932</v>
      </c>
      <c r="AX183" s="33">
        <f t="shared" si="169"/>
        <v>-2473.078137320932</v>
      </c>
      <c r="AY183" s="33">
        <f t="shared" si="169"/>
        <v>-2473.078137320932</v>
      </c>
      <c r="AZ183" s="33">
        <f t="shared" si="169"/>
        <v>-2473.078137320932</v>
      </c>
      <c r="BA183" s="33">
        <f t="shared" si="169"/>
        <v>-2473.078137320932</v>
      </c>
      <c r="BB183" s="33">
        <f t="shared" si="169"/>
        <v>-2473.078137320932</v>
      </c>
      <c r="BC183" s="33">
        <f t="shared" si="169"/>
        <v>-2473.078137320932</v>
      </c>
      <c r="BD183" s="33">
        <f t="shared" si="169"/>
        <v>-2473.078137320932</v>
      </c>
      <c r="BE183" s="33">
        <f t="shared" si="169"/>
        <v>-2473.078137320932</v>
      </c>
      <c r="BF183" s="33">
        <f t="shared" si="169"/>
        <v>-2473.078137320932</v>
      </c>
      <c r="BG183" s="33">
        <f t="shared" si="170"/>
        <v>-29676.937647851184</v>
      </c>
      <c r="BH183" s="33">
        <f t="shared" si="171"/>
        <v>-2473.078137320932</v>
      </c>
      <c r="BI183" s="33">
        <f t="shared" si="171"/>
        <v>-2473.078137320932</v>
      </c>
      <c r="BJ183" s="33">
        <f t="shared" si="171"/>
        <v>-2473.078137320932</v>
      </c>
      <c r="BK183" s="33">
        <f t="shared" si="171"/>
        <v>-2473.078137320932</v>
      </c>
      <c r="BL183" s="33">
        <f t="shared" si="171"/>
        <v>-2473.078137320932</v>
      </c>
      <c r="BM183" s="33">
        <f t="shared" si="171"/>
        <v>-2473.078137320932</v>
      </c>
      <c r="BN183" s="33">
        <f t="shared" si="171"/>
        <v>-2473.078137320932</v>
      </c>
      <c r="BO183" s="33">
        <f t="shared" si="171"/>
        <v>-2473.078137320932</v>
      </c>
      <c r="BP183" s="33">
        <f t="shared" si="171"/>
        <v>-2473.078137320932</v>
      </c>
      <c r="BQ183" s="33">
        <f t="shared" si="171"/>
        <v>-2473.078137320932</v>
      </c>
      <c r="BR183" s="33">
        <f t="shared" si="171"/>
        <v>-2473.078137320932</v>
      </c>
      <c r="BS183" s="33">
        <f t="shared" si="171"/>
        <v>-2473.078137320932</v>
      </c>
      <c r="BT183" s="33">
        <f t="shared" ref="BT183:BT190" si="178">+$E183*12</f>
        <v>-29676.937647851184</v>
      </c>
      <c r="BU183" s="33">
        <f t="shared" si="173"/>
        <v>-2473.078137320932</v>
      </c>
      <c r="BV183" s="33">
        <f t="shared" si="173"/>
        <v>-2473.078137320932</v>
      </c>
      <c r="BW183" s="33">
        <f t="shared" si="173"/>
        <v>-2473.078137320932</v>
      </c>
      <c r="BX183" s="33">
        <f t="shared" si="173"/>
        <v>-2473.078137320932</v>
      </c>
      <c r="BY183" s="33">
        <f t="shared" si="173"/>
        <v>-2473.078137320932</v>
      </c>
      <c r="BZ183" s="33">
        <f t="shared" si="173"/>
        <v>-2473.078137320932</v>
      </c>
      <c r="CA183" s="33">
        <f t="shared" si="173"/>
        <v>-2473.078137320932</v>
      </c>
      <c r="CB183" s="33">
        <f t="shared" si="173"/>
        <v>-2473.078137320932</v>
      </c>
      <c r="CC183" s="33">
        <f t="shared" si="173"/>
        <v>-2473.078137320932</v>
      </c>
      <c r="CD183" s="33">
        <f t="shared" si="173"/>
        <v>-2473.078137320932</v>
      </c>
      <c r="CE183" s="33">
        <f t="shared" si="173"/>
        <v>-2473.078137320932</v>
      </c>
      <c r="CF183" s="33">
        <f t="shared" si="173"/>
        <v>-2473.078137320932</v>
      </c>
      <c r="CG183" s="33">
        <f t="shared" si="174"/>
        <v>-29676.937647851184</v>
      </c>
    </row>
    <row r="184" spans="1:85" hidden="1" outlineLevel="2" x14ac:dyDescent="0.25">
      <c r="A184" s="2">
        <v>366</v>
      </c>
      <c r="B184" s="33">
        <v>1129.6130756666669</v>
      </c>
      <c r="C184" s="4">
        <f t="shared" si="167"/>
        <v>1126.3861249166664</v>
      </c>
      <c r="D184" s="73">
        <f t="shared" si="176"/>
        <v>3.2269507500004693</v>
      </c>
      <c r="E184" s="33">
        <f t="shared" si="177"/>
        <v>3.2269507500004693</v>
      </c>
      <c r="AT184" s="33">
        <f t="shared" si="168"/>
        <v>38.723409000005631</v>
      </c>
      <c r="AU184" s="33">
        <f t="shared" si="169"/>
        <v>3.2269507500004693</v>
      </c>
      <c r="AV184" s="33">
        <f t="shared" si="169"/>
        <v>3.2269507500004693</v>
      </c>
      <c r="AW184" s="33">
        <f t="shared" si="169"/>
        <v>3.2269507500004693</v>
      </c>
      <c r="AX184" s="33">
        <f t="shared" si="169"/>
        <v>3.2269507500004693</v>
      </c>
      <c r="AY184" s="33">
        <f t="shared" si="169"/>
        <v>3.2269507500004693</v>
      </c>
      <c r="AZ184" s="33">
        <f t="shared" si="169"/>
        <v>3.2269507500004693</v>
      </c>
      <c r="BA184" s="33">
        <f t="shared" si="169"/>
        <v>3.2269507500004693</v>
      </c>
      <c r="BB184" s="33">
        <f t="shared" si="169"/>
        <v>3.2269507500004693</v>
      </c>
      <c r="BC184" s="33">
        <f t="shared" si="169"/>
        <v>3.2269507500004693</v>
      </c>
      <c r="BD184" s="33">
        <f t="shared" si="169"/>
        <v>3.2269507500004693</v>
      </c>
      <c r="BE184" s="33">
        <f t="shared" si="169"/>
        <v>3.2269507500004693</v>
      </c>
      <c r="BF184" s="33">
        <f t="shared" si="169"/>
        <v>3.2269507500004693</v>
      </c>
      <c r="BG184" s="33">
        <f t="shared" si="170"/>
        <v>38.723409000005631</v>
      </c>
      <c r="BH184" s="33">
        <f t="shared" si="171"/>
        <v>3.2269507500004693</v>
      </c>
      <c r="BI184" s="33">
        <f t="shared" si="171"/>
        <v>3.2269507500004693</v>
      </c>
      <c r="BJ184" s="33">
        <f t="shared" si="171"/>
        <v>3.2269507500004693</v>
      </c>
      <c r="BK184" s="33">
        <f t="shared" si="171"/>
        <v>3.2269507500004693</v>
      </c>
      <c r="BL184" s="33">
        <f t="shared" si="171"/>
        <v>3.2269507500004693</v>
      </c>
      <c r="BM184" s="33">
        <f t="shared" si="171"/>
        <v>3.2269507500004693</v>
      </c>
      <c r="BN184" s="33">
        <f t="shared" si="171"/>
        <v>3.2269507500004693</v>
      </c>
      <c r="BO184" s="33">
        <f t="shared" si="171"/>
        <v>3.2269507500004693</v>
      </c>
      <c r="BP184" s="33">
        <f t="shared" si="171"/>
        <v>3.2269507500004693</v>
      </c>
      <c r="BQ184" s="33">
        <f t="shared" si="171"/>
        <v>3.2269507500004693</v>
      </c>
      <c r="BR184" s="33">
        <f t="shared" si="171"/>
        <v>3.2269507500004693</v>
      </c>
      <c r="BS184" s="33">
        <f t="shared" si="171"/>
        <v>3.2269507500004693</v>
      </c>
      <c r="BT184" s="33">
        <f t="shared" si="178"/>
        <v>38.723409000005631</v>
      </c>
      <c r="BU184" s="33">
        <f t="shared" si="173"/>
        <v>3.2269507500004693</v>
      </c>
      <c r="BV184" s="33">
        <f t="shared" si="173"/>
        <v>3.2269507500004693</v>
      </c>
      <c r="BW184" s="33">
        <f t="shared" si="173"/>
        <v>3.2269507500004693</v>
      </c>
      <c r="BX184" s="33">
        <f t="shared" si="173"/>
        <v>3.2269507500004693</v>
      </c>
      <c r="BY184" s="33">
        <f t="shared" si="173"/>
        <v>3.2269507500004693</v>
      </c>
      <c r="BZ184" s="33">
        <f t="shared" si="173"/>
        <v>3.2269507500004693</v>
      </c>
      <c r="CA184" s="33">
        <f t="shared" si="173"/>
        <v>3.2269507500004693</v>
      </c>
      <c r="CB184" s="33">
        <f t="shared" si="173"/>
        <v>3.2269507500004693</v>
      </c>
      <c r="CC184" s="33">
        <f t="shared" si="173"/>
        <v>3.2269507500004693</v>
      </c>
      <c r="CD184" s="33">
        <f t="shared" si="173"/>
        <v>3.2269507500004693</v>
      </c>
      <c r="CE184" s="33">
        <f t="shared" si="173"/>
        <v>3.2269507500004693</v>
      </c>
      <c r="CF184" s="33">
        <f t="shared" si="173"/>
        <v>3.2269507500004693</v>
      </c>
      <c r="CG184" s="33">
        <f t="shared" si="174"/>
        <v>38.723409000005631</v>
      </c>
    </row>
    <row r="185" spans="1:85" hidden="1" outlineLevel="2" x14ac:dyDescent="0.25">
      <c r="A185" s="2">
        <v>367</v>
      </c>
      <c r="B185" s="33">
        <v>15508.015705156309</v>
      </c>
      <c r="C185" s="4">
        <f t="shared" si="167"/>
        <v>15250.290205000001</v>
      </c>
      <c r="D185" s="73">
        <f t="shared" si="176"/>
        <v>257.72550015630804</v>
      </c>
      <c r="E185" s="33">
        <f t="shared" si="177"/>
        <v>257.72550015630804</v>
      </c>
      <c r="AT185" s="33">
        <f t="shared" si="168"/>
        <v>3092.7060018756965</v>
      </c>
      <c r="AU185" s="33">
        <f t="shared" si="169"/>
        <v>257.72550015630804</v>
      </c>
      <c r="AV185" s="33">
        <f t="shared" si="169"/>
        <v>257.72550015630804</v>
      </c>
      <c r="AW185" s="33">
        <f t="shared" si="169"/>
        <v>257.72550015630804</v>
      </c>
      <c r="AX185" s="33">
        <f t="shared" si="169"/>
        <v>257.72550015630804</v>
      </c>
      <c r="AY185" s="33">
        <f t="shared" si="169"/>
        <v>257.72550015630804</v>
      </c>
      <c r="AZ185" s="33">
        <f t="shared" si="169"/>
        <v>257.72550015630804</v>
      </c>
      <c r="BA185" s="33">
        <f t="shared" si="169"/>
        <v>257.72550015630804</v>
      </c>
      <c r="BB185" s="33">
        <f t="shared" si="169"/>
        <v>257.72550015630804</v>
      </c>
      <c r="BC185" s="33">
        <f t="shared" si="169"/>
        <v>257.72550015630804</v>
      </c>
      <c r="BD185" s="33">
        <f t="shared" si="169"/>
        <v>257.72550015630804</v>
      </c>
      <c r="BE185" s="33">
        <f t="shared" si="169"/>
        <v>257.72550015630804</v>
      </c>
      <c r="BF185" s="33">
        <f t="shared" si="169"/>
        <v>257.72550015630804</v>
      </c>
      <c r="BG185" s="33">
        <f t="shared" si="170"/>
        <v>3092.7060018756965</v>
      </c>
      <c r="BH185" s="33">
        <f t="shared" si="171"/>
        <v>257.72550015630804</v>
      </c>
      <c r="BI185" s="33">
        <f t="shared" si="171"/>
        <v>257.72550015630804</v>
      </c>
      <c r="BJ185" s="33">
        <f t="shared" si="171"/>
        <v>257.72550015630804</v>
      </c>
      <c r="BK185" s="33">
        <f t="shared" si="171"/>
        <v>257.72550015630804</v>
      </c>
      <c r="BL185" s="33">
        <f t="shared" si="171"/>
        <v>257.72550015630804</v>
      </c>
      <c r="BM185" s="33">
        <f t="shared" si="171"/>
        <v>257.72550015630804</v>
      </c>
      <c r="BN185" s="33">
        <f t="shared" si="171"/>
        <v>257.72550015630804</v>
      </c>
      <c r="BO185" s="33">
        <f t="shared" si="171"/>
        <v>257.72550015630804</v>
      </c>
      <c r="BP185" s="33">
        <f t="shared" si="171"/>
        <v>257.72550015630804</v>
      </c>
      <c r="BQ185" s="33">
        <f t="shared" si="171"/>
        <v>257.72550015630804</v>
      </c>
      <c r="BR185" s="33">
        <f t="shared" si="171"/>
        <v>257.72550015630804</v>
      </c>
      <c r="BS185" s="33">
        <f t="shared" si="171"/>
        <v>257.72550015630804</v>
      </c>
      <c r="BT185" s="33">
        <f t="shared" si="178"/>
        <v>3092.7060018756965</v>
      </c>
      <c r="BU185" s="33">
        <f t="shared" si="173"/>
        <v>257.72550015630804</v>
      </c>
      <c r="BV185" s="33">
        <f t="shared" si="173"/>
        <v>257.72550015630804</v>
      </c>
      <c r="BW185" s="33">
        <f t="shared" si="173"/>
        <v>257.72550015630804</v>
      </c>
      <c r="BX185" s="33">
        <f t="shared" si="173"/>
        <v>257.72550015630804</v>
      </c>
      <c r="BY185" s="33">
        <f t="shared" si="173"/>
        <v>257.72550015630804</v>
      </c>
      <c r="BZ185" s="33">
        <f t="shared" si="173"/>
        <v>257.72550015630804</v>
      </c>
      <c r="CA185" s="33">
        <f t="shared" si="173"/>
        <v>257.72550015630804</v>
      </c>
      <c r="CB185" s="33">
        <f t="shared" si="173"/>
        <v>257.72550015630804</v>
      </c>
      <c r="CC185" s="33">
        <f t="shared" si="173"/>
        <v>257.72550015630804</v>
      </c>
      <c r="CD185" s="33">
        <f t="shared" si="173"/>
        <v>257.72550015630804</v>
      </c>
      <c r="CE185" s="33">
        <f t="shared" si="173"/>
        <v>257.72550015630804</v>
      </c>
      <c r="CF185" s="33">
        <f t="shared" si="173"/>
        <v>257.72550015630804</v>
      </c>
      <c r="CG185" s="33">
        <f t="shared" si="174"/>
        <v>3092.7060018756965</v>
      </c>
    </row>
    <row r="186" spans="1:85" hidden="1" outlineLevel="2" x14ac:dyDescent="0.25">
      <c r="A186" s="2">
        <v>368</v>
      </c>
      <c r="B186" s="33">
        <v>15916.999554349468</v>
      </c>
      <c r="C186" s="4">
        <f t="shared" si="167"/>
        <v>15880.612881583338</v>
      </c>
      <c r="D186" s="73">
        <f t="shared" si="176"/>
        <v>36.386672766129777</v>
      </c>
      <c r="E186" s="33">
        <f t="shared" si="177"/>
        <v>36.386672766129777</v>
      </c>
      <c r="AT186" s="33">
        <f t="shared" si="168"/>
        <v>436.64007319355733</v>
      </c>
      <c r="AU186" s="33">
        <f t="shared" si="169"/>
        <v>36.386672766129777</v>
      </c>
      <c r="AV186" s="33">
        <f t="shared" si="169"/>
        <v>36.386672766129777</v>
      </c>
      <c r="AW186" s="33">
        <f t="shared" si="169"/>
        <v>36.386672766129777</v>
      </c>
      <c r="AX186" s="33">
        <f t="shared" si="169"/>
        <v>36.386672766129777</v>
      </c>
      <c r="AY186" s="33">
        <f t="shared" si="169"/>
        <v>36.386672766129777</v>
      </c>
      <c r="AZ186" s="33">
        <f t="shared" si="169"/>
        <v>36.386672766129777</v>
      </c>
      <c r="BA186" s="33">
        <f t="shared" si="169"/>
        <v>36.386672766129777</v>
      </c>
      <c r="BB186" s="33">
        <f t="shared" si="169"/>
        <v>36.386672766129777</v>
      </c>
      <c r="BC186" s="33">
        <f t="shared" si="169"/>
        <v>36.386672766129777</v>
      </c>
      <c r="BD186" s="33">
        <f t="shared" si="169"/>
        <v>36.386672766129777</v>
      </c>
      <c r="BE186" s="33">
        <f t="shared" si="169"/>
        <v>36.386672766129777</v>
      </c>
      <c r="BF186" s="33">
        <f t="shared" si="169"/>
        <v>36.386672766129777</v>
      </c>
      <c r="BG186" s="33">
        <f t="shared" si="170"/>
        <v>436.64007319355733</v>
      </c>
      <c r="BH186" s="33">
        <f t="shared" si="171"/>
        <v>36.386672766129777</v>
      </c>
      <c r="BI186" s="33">
        <f t="shared" si="171"/>
        <v>36.386672766129777</v>
      </c>
      <c r="BJ186" s="33">
        <f t="shared" si="171"/>
        <v>36.386672766129777</v>
      </c>
      <c r="BK186" s="33">
        <f t="shared" si="171"/>
        <v>36.386672766129777</v>
      </c>
      <c r="BL186" s="33">
        <f t="shared" si="171"/>
        <v>36.386672766129777</v>
      </c>
      <c r="BM186" s="33">
        <f t="shared" si="171"/>
        <v>36.386672766129777</v>
      </c>
      <c r="BN186" s="33">
        <f t="shared" si="171"/>
        <v>36.386672766129777</v>
      </c>
      <c r="BO186" s="33">
        <f t="shared" si="171"/>
        <v>36.386672766129777</v>
      </c>
      <c r="BP186" s="33">
        <f t="shared" si="171"/>
        <v>36.386672766129777</v>
      </c>
      <c r="BQ186" s="33">
        <f t="shared" si="171"/>
        <v>36.386672766129777</v>
      </c>
      <c r="BR186" s="33">
        <f t="shared" si="171"/>
        <v>36.386672766129777</v>
      </c>
      <c r="BS186" s="33">
        <f t="shared" si="171"/>
        <v>36.386672766129777</v>
      </c>
      <c r="BT186" s="33">
        <f t="shared" si="178"/>
        <v>436.64007319355733</v>
      </c>
      <c r="BU186" s="33">
        <f t="shared" si="173"/>
        <v>36.386672766129777</v>
      </c>
      <c r="BV186" s="33">
        <f t="shared" si="173"/>
        <v>36.386672766129777</v>
      </c>
      <c r="BW186" s="33">
        <f t="shared" si="173"/>
        <v>36.386672766129777</v>
      </c>
      <c r="BX186" s="33">
        <f t="shared" si="173"/>
        <v>36.386672766129777</v>
      </c>
      <c r="BY186" s="33">
        <f t="shared" si="173"/>
        <v>36.386672766129777</v>
      </c>
      <c r="BZ186" s="33">
        <f t="shared" si="173"/>
        <v>36.386672766129777</v>
      </c>
      <c r="CA186" s="33">
        <f t="shared" si="173"/>
        <v>36.386672766129777</v>
      </c>
      <c r="CB186" s="33">
        <f t="shared" si="173"/>
        <v>36.386672766129777</v>
      </c>
      <c r="CC186" s="33">
        <f t="shared" si="173"/>
        <v>36.386672766129777</v>
      </c>
      <c r="CD186" s="33">
        <f t="shared" si="173"/>
        <v>36.386672766129777</v>
      </c>
      <c r="CE186" s="33">
        <f t="shared" si="173"/>
        <v>36.386672766129777</v>
      </c>
      <c r="CF186" s="33">
        <f t="shared" si="173"/>
        <v>36.386672766129777</v>
      </c>
      <c r="CG186" s="33">
        <f t="shared" si="174"/>
        <v>436.64007319355733</v>
      </c>
    </row>
    <row r="187" spans="1:85" hidden="1" outlineLevel="2" x14ac:dyDescent="0.25">
      <c r="A187" s="2">
        <v>369</v>
      </c>
      <c r="B187" s="33">
        <v>1135.4799999999998</v>
      </c>
      <c r="C187" s="4">
        <f t="shared" si="167"/>
        <v>1079.2416081666665</v>
      </c>
      <c r="D187" s="73">
        <f t="shared" si="176"/>
        <v>56.238391833333253</v>
      </c>
      <c r="E187" s="33">
        <f t="shared" si="177"/>
        <v>56.238391833333253</v>
      </c>
      <c r="AT187" s="33">
        <f t="shared" si="168"/>
        <v>674.86070199999904</v>
      </c>
      <c r="AU187" s="33">
        <f t="shared" si="169"/>
        <v>56.238391833333253</v>
      </c>
      <c r="AV187" s="33">
        <f t="shared" si="169"/>
        <v>56.238391833333253</v>
      </c>
      <c r="AW187" s="33">
        <f t="shared" si="169"/>
        <v>56.238391833333253</v>
      </c>
      <c r="AX187" s="33">
        <f t="shared" si="169"/>
        <v>56.238391833333253</v>
      </c>
      <c r="AY187" s="33">
        <f t="shared" si="169"/>
        <v>56.238391833333253</v>
      </c>
      <c r="AZ187" s="33">
        <f t="shared" si="169"/>
        <v>56.238391833333253</v>
      </c>
      <c r="BA187" s="33">
        <f t="shared" si="169"/>
        <v>56.238391833333253</v>
      </c>
      <c r="BB187" s="33">
        <f t="shared" si="169"/>
        <v>56.238391833333253</v>
      </c>
      <c r="BC187" s="33">
        <f t="shared" si="169"/>
        <v>56.238391833333253</v>
      </c>
      <c r="BD187" s="33">
        <f t="shared" si="169"/>
        <v>56.238391833333253</v>
      </c>
      <c r="BE187" s="33">
        <f t="shared" si="169"/>
        <v>56.238391833333253</v>
      </c>
      <c r="BF187" s="33">
        <f t="shared" si="169"/>
        <v>56.238391833333253</v>
      </c>
      <c r="BG187" s="33">
        <f t="shared" si="170"/>
        <v>674.86070199999904</v>
      </c>
      <c r="BH187" s="33">
        <f t="shared" si="171"/>
        <v>56.238391833333253</v>
      </c>
      <c r="BI187" s="33">
        <f t="shared" si="171"/>
        <v>56.238391833333253</v>
      </c>
      <c r="BJ187" s="33">
        <f t="shared" si="171"/>
        <v>56.238391833333253</v>
      </c>
      <c r="BK187" s="33">
        <f t="shared" si="171"/>
        <v>56.238391833333253</v>
      </c>
      <c r="BL187" s="33">
        <f t="shared" si="171"/>
        <v>56.238391833333253</v>
      </c>
      <c r="BM187" s="33">
        <f t="shared" si="171"/>
        <v>56.238391833333253</v>
      </c>
      <c r="BN187" s="33">
        <f t="shared" si="171"/>
        <v>56.238391833333253</v>
      </c>
      <c r="BO187" s="33">
        <f t="shared" si="171"/>
        <v>56.238391833333253</v>
      </c>
      <c r="BP187" s="33">
        <f t="shared" si="171"/>
        <v>56.238391833333253</v>
      </c>
      <c r="BQ187" s="33">
        <f t="shared" si="171"/>
        <v>56.238391833333253</v>
      </c>
      <c r="BR187" s="33">
        <f t="shared" si="171"/>
        <v>56.238391833333253</v>
      </c>
      <c r="BS187" s="33">
        <f t="shared" si="171"/>
        <v>56.238391833333253</v>
      </c>
      <c r="BT187" s="33">
        <f t="shared" si="178"/>
        <v>674.86070199999904</v>
      </c>
      <c r="BU187" s="33">
        <f t="shared" si="173"/>
        <v>56.238391833333253</v>
      </c>
      <c r="BV187" s="33">
        <f t="shared" si="173"/>
        <v>56.238391833333253</v>
      </c>
      <c r="BW187" s="33">
        <f t="shared" si="173"/>
        <v>56.238391833333253</v>
      </c>
      <c r="BX187" s="33">
        <f t="shared" si="173"/>
        <v>56.238391833333253</v>
      </c>
      <c r="BY187" s="33">
        <f t="shared" si="173"/>
        <v>56.238391833333253</v>
      </c>
      <c r="BZ187" s="33">
        <f t="shared" si="173"/>
        <v>56.238391833333253</v>
      </c>
      <c r="CA187" s="33">
        <f t="shared" si="173"/>
        <v>56.238391833333253</v>
      </c>
      <c r="CB187" s="33">
        <f t="shared" si="173"/>
        <v>56.238391833333253</v>
      </c>
      <c r="CC187" s="33">
        <f t="shared" si="173"/>
        <v>56.238391833333253</v>
      </c>
      <c r="CD187" s="33">
        <f t="shared" si="173"/>
        <v>56.238391833333253</v>
      </c>
      <c r="CE187" s="33">
        <f t="shared" si="173"/>
        <v>56.238391833333253</v>
      </c>
      <c r="CF187" s="33">
        <f t="shared" si="173"/>
        <v>56.238391833333253</v>
      </c>
      <c r="CG187" s="33">
        <f t="shared" si="174"/>
        <v>674.86070199999904</v>
      </c>
    </row>
    <row r="188" spans="1:85" hidden="1" outlineLevel="2" x14ac:dyDescent="0.25">
      <c r="A188" s="2">
        <v>370</v>
      </c>
      <c r="B188" s="33">
        <v>232.75545</v>
      </c>
      <c r="C188" s="4">
        <f t="shared" si="167"/>
        <v>231.59167275000004</v>
      </c>
      <c r="D188" s="73">
        <f t="shared" si="176"/>
        <v>1.1637772499999528</v>
      </c>
      <c r="E188" s="33">
        <f t="shared" si="177"/>
        <v>1.1637772499999528</v>
      </c>
      <c r="AT188" s="33">
        <f t="shared" si="168"/>
        <v>13.965326999999434</v>
      </c>
      <c r="AU188" s="33">
        <f t="shared" si="169"/>
        <v>1.1637772499999528</v>
      </c>
      <c r="AV188" s="33">
        <f t="shared" si="169"/>
        <v>1.1637772499999528</v>
      </c>
      <c r="AW188" s="33">
        <f t="shared" si="169"/>
        <v>1.1637772499999528</v>
      </c>
      <c r="AX188" s="33">
        <f t="shared" si="169"/>
        <v>1.1637772499999528</v>
      </c>
      <c r="AY188" s="33">
        <f t="shared" si="169"/>
        <v>1.1637772499999528</v>
      </c>
      <c r="AZ188" s="33">
        <f t="shared" si="169"/>
        <v>1.1637772499999528</v>
      </c>
      <c r="BA188" s="33">
        <f t="shared" si="169"/>
        <v>1.1637772499999528</v>
      </c>
      <c r="BB188" s="33">
        <f t="shared" si="169"/>
        <v>1.1637772499999528</v>
      </c>
      <c r="BC188" s="33">
        <f t="shared" si="169"/>
        <v>1.1637772499999528</v>
      </c>
      <c r="BD188" s="33">
        <f t="shared" si="169"/>
        <v>1.1637772499999528</v>
      </c>
      <c r="BE188" s="33">
        <f t="shared" si="169"/>
        <v>1.1637772499999528</v>
      </c>
      <c r="BF188" s="33">
        <f t="shared" si="169"/>
        <v>1.1637772499999528</v>
      </c>
      <c r="BG188" s="33">
        <f t="shared" si="170"/>
        <v>13.965326999999434</v>
      </c>
      <c r="BH188" s="33">
        <f t="shared" si="171"/>
        <v>1.1637772499999528</v>
      </c>
      <c r="BI188" s="33">
        <f t="shared" si="171"/>
        <v>1.1637772499999528</v>
      </c>
      <c r="BJ188" s="33">
        <f t="shared" si="171"/>
        <v>1.1637772499999528</v>
      </c>
      <c r="BK188" s="33">
        <f t="shared" si="171"/>
        <v>1.1637772499999528</v>
      </c>
      <c r="BL188" s="33">
        <f t="shared" si="171"/>
        <v>1.1637772499999528</v>
      </c>
      <c r="BM188" s="33">
        <f t="shared" si="171"/>
        <v>1.1637772499999528</v>
      </c>
      <c r="BN188" s="33">
        <f t="shared" si="171"/>
        <v>1.1637772499999528</v>
      </c>
      <c r="BO188" s="33">
        <f t="shared" si="171"/>
        <v>1.1637772499999528</v>
      </c>
      <c r="BP188" s="33">
        <f t="shared" si="171"/>
        <v>1.1637772499999528</v>
      </c>
      <c r="BQ188" s="33">
        <f t="shared" si="171"/>
        <v>1.1637772499999528</v>
      </c>
      <c r="BR188" s="33">
        <f t="shared" si="171"/>
        <v>1.1637772499999528</v>
      </c>
      <c r="BS188" s="33">
        <f t="shared" si="171"/>
        <v>1.1637772499999528</v>
      </c>
      <c r="BT188" s="33">
        <f t="shared" si="178"/>
        <v>13.965326999999434</v>
      </c>
      <c r="BU188" s="33">
        <f t="shared" si="173"/>
        <v>1.1637772499999528</v>
      </c>
      <c r="BV188" s="33">
        <f t="shared" si="173"/>
        <v>1.1637772499999528</v>
      </c>
      <c r="BW188" s="33">
        <f t="shared" si="173"/>
        <v>1.1637772499999528</v>
      </c>
      <c r="BX188" s="33">
        <f t="shared" si="173"/>
        <v>1.1637772499999528</v>
      </c>
      <c r="BY188" s="33">
        <f t="shared" si="173"/>
        <v>1.1637772499999528</v>
      </c>
      <c r="BZ188" s="33">
        <f t="shared" si="173"/>
        <v>1.1637772499999528</v>
      </c>
      <c r="CA188" s="33">
        <f t="shared" si="173"/>
        <v>1.1637772499999528</v>
      </c>
      <c r="CB188" s="33">
        <f t="shared" si="173"/>
        <v>1.1637772499999528</v>
      </c>
      <c r="CC188" s="33">
        <f t="shared" si="173"/>
        <v>1.1637772499999528</v>
      </c>
      <c r="CD188" s="33">
        <f t="shared" si="173"/>
        <v>1.1637772499999528</v>
      </c>
      <c r="CE188" s="33">
        <f t="shared" si="173"/>
        <v>1.1637772499999528</v>
      </c>
      <c r="CF188" s="33">
        <f t="shared" si="173"/>
        <v>1.1637772499999528</v>
      </c>
      <c r="CG188" s="33">
        <f t="shared" si="174"/>
        <v>13.965326999999434</v>
      </c>
    </row>
    <row r="189" spans="1:85" hidden="1" outlineLevel="2" x14ac:dyDescent="0.25">
      <c r="A189" s="2">
        <v>373</v>
      </c>
      <c r="B189" s="33">
        <v>135.5537775</v>
      </c>
      <c r="C189" s="4">
        <f t="shared" si="167"/>
        <v>184.96531575000003</v>
      </c>
      <c r="D189" s="33">
        <f t="shared" si="176"/>
        <v>-49.411538250000035</v>
      </c>
      <c r="E189" s="33">
        <f t="shared" si="177"/>
        <v>-49.411538250000035</v>
      </c>
      <c r="AT189" s="33">
        <f t="shared" si="168"/>
        <v>-592.93845900000042</v>
      </c>
      <c r="AU189" s="33">
        <f t="shared" si="169"/>
        <v>-49.411538250000035</v>
      </c>
      <c r="AV189" s="33">
        <f t="shared" si="169"/>
        <v>-49.411538250000035</v>
      </c>
      <c r="AW189" s="33">
        <f t="shared" si="169"/>
        <v>-49.411538250000035</v>
      </c>
      <c r="AX189" s="33">
        <f t="shared" si="169"/>
        <v>-49.411538250000035</v>
      </c>
      <c r="AY189" s="33">
        <f t="shared" si="169"/>
        <v>-49.411538250000035</v>
      </c>
      <c r="AZ189" s="33">
        <f t="shared" si="169"/>
        <v>-49.411538250000035</v>
      </c>
      <c r="BA189" s="33">
        <f t="shared" si="169"/>
        <v>-49.411538250000035</v>
      </c>
      <c r="BB189" s="33">
        <f t="shared" si="169"/>
        <v>-49.411538250000035</v>
      </c>
      <c r="BC189" s="33">
        <f t="shared" si="169"/>
        <v>-49.411538250000035</v>
      </c>
      <c r="BD189" s="33">
        <f t="shared" si="169"/>
        <v>-49.411538250000035</v>
      </c>
      <c r="BE189" s="33">
        <f t="shared" si="169"/>
        <v>-49.411538250000035</v>
      </c>
      <c r="BF189" s="33">
        <f t="shared" si="169"/>
        <v>-49.411538250000035</v>
      </c>
      <c r="BG189" s="33">
        <f t="shared" si="170"/>
        <v>-592.93845900000042</v>
      </c>
      <c r="BH189" s="33">
        <f t="shared" si="171"/>
        <v>-49.411538250000035</v>
      </c>
      <c r="BI189" s="33">
        <f t="shared" si="171"/>
        <v>-49.411538250000035</v>
      </c>
      <c r="BJ189" s="33">
        <f t="shared" si="171"/>
        <v>-49.411538250000035</v>
      </c>
      <c r="BK189" s="33">
        <f t="shared" si="171"/>
        <v>-49.411538250000035</v>
      </c>
      <c r="BL189" s="33">
        <f t="shared" si="171"/>
        <v>-49.411538250000035</v>
      </c>
      <c r="BM189" s="33">
        <f t="shared" si="171"/>
        <v>-49.411538250000035</v>
      </c>
      <c r="BN189" s="33">
        <f t="shared" si="171"/>
        <v>-49.411538250000035</v>
      </c>
      <c r="BO189" s="33">
        <f t="shared" si="171"/>
        <v>-49.411538250000035</v>
      </c>
      <c r="BP189" s="33">
        <f t="shared" si="171"/>
        <v>-49.411538250000035</v>
      </c>
      <c r="BQ189" s="33">
        <f t="shared" si="171"/>
        <v>-49.411538250000035</v>
      </c>
      <c r="BR189" s="33">
        <f t="shared" si="171"/>
        <v>-49.411538250000035</v>
      </c>
      <c r="BS189" s="33">
        <f t="shared" si="171"/>
        <v>-49.411538250000035</v>
      </c>
      <c r="BT189" s="33">
        <f t="shared" si="178"/>
        <v>-592.93845900000042</v>
      </c>
      <c r="BU189" s="33">
        <f t="shared" si="173"/>
        <v>-49.411538250000035</v>
      </c>
      <c r="BV189" s="33">
        <f t="shared" si="173"/>
        <v>-49.411538250000035</v>
      </c>
      <c r="BW189" s="33">
        <f t="shared" si="173"/>
        <v>-49.411538250000035</v>
      </c>
      <c r="BX189" s="33">
        <f t="shared" si="173"/>
        <v>-49.411538250000035</v>
      </c>
      <c r="BY189" s="33">
        <f t="shared" si="173"/>
        <v>-49.411538250000035</v>
      </c>
      <c r="BZ189" s="33">
        <f t="shared" si="173"/>
        <v>-49.411538250000035</v>
      </c>
      <c r="CA189" s="33">
        <f t="shared" si="173"/>
        <v>-49.411538250000035</v>
      </c>
      <c r="CB189" s="33">
        <f t="shared" si="173"/>
        <v>-49.411538250000035</v>
      </c>
      <c r="CC189" s="33">
        <f t="shared" si="173"/>
        <v>-49.411538250000035</v>
      </c>
      <c r="CD189" s="33">
        <f t="shared" si="173"/>
        <v>-49.411538250000035</v>
      </c>
      <c r="CE189" s="33">
        <f t="shared" si="173"/>
        <v>-49.411538250000035</v>
      </c>
      <c r="CF189" s="33">
        <f t="shared" si="173"/>
        <v>-49.411538250000035</v>
      </c>
      <c r="CG189" s="33">
        <f t="shared" si="174"/>
        <v>-592.93845900000042</v>
      </c>
    </row>
    <row r="190" spans="1:85" hidden="1" outlineLevel="2" x14ac:dyDescent="0.25">
      <c r="B190" s="36">
        <f>SUM(B175:B189)</f>
        <v>470120.19726074353</v>
      </c>
      <c r="C190" s="36">
        <f>SUM(C175:C189)</f>
        <v>558336.78321141668</v>
      </c>
      <c r="D190" s="36">
        <f>SUM(D175:D189)</f>
        <v>-100015.58595067302</v>
      </c>
      <c r="E190" s="36">
        <f>SUM(E175:E189)</f>
        <v>-131846.58595067303</v>
      </c>
      <c r="AT190" s="33">
        <f>SUM(AT175:AT189)</f>
        <v>-1582159.0314080762</v>
      </c>
      <c r="AU190" s="33">
        <f>SUM(AU175:AU189)</f>
        <v>-131846.58595067303</v>
      </c>
      <c r="AV190" s="33">
        <f t="shared" ref="AV190:BF190" si="179">SUM(AV175:AV189)</f>
        <v>-131846.58595067303</v>
      </c>
      <c r="AW190" s="33">
        <f t="shared" si="179"/>
        <v>-131846.58595067303</v>
      </c>
      <c r="AX190" s="33">
        <f t="shared" si="179"/>
        <v>-131846.58595067303</v>
      </c>
      <c r="AY190" s="33">
        <f t="shared" si="179"/>
        <v>-131846.58595067303</v>
      </c>
      <c r="AZ190" s="33">
        <f t="shared" si="179"/>
        <v>-131846.58595067303</v>
      </c>
      <c r="BA190" s="33">
        <f t="shared" si="179"/>
        <v>-131846.58595067303</v>
      </c>
      <c r="BB190" s="33">
        <f t="shared" si="179"/>
        <v>-131846.58595067303</v>
      </c>
      <c r="BC190" s="33">
        <f t="shared" si="179"/>
        <v>-131846.58595067303</v>
      </c>
      <c r="BD190" s="33">
        <f t="shared" si="179"/>
        <v>-131846.58595067303</v>
      </c>
      <c r="BE190" s="33">
        <f t="shared" si="179"/>
        <v>-131846.58595067303</v>
      </c>
      <c r="BF190" s="33">
        <f t="shared" si="179"/>
        <v>-131846.58595067303</v>
      </c>
      <c r="BG190" s="33">
        <f t="shared" si="170"/>
        <v>-1582159.0314080764</v>
      </c>
      <c r="BH190" s="33">
        <f t="shared" ref="BH190:BS190" si="180">SUM(BH175:BH189)</f>
        <v>-131846.58595067303</v>
      </c>
      <c r="BI190" s="33">
        <f t="shared" si="180"/>
        <v>-131846.58595067303</v>
      </c>
      <c r="BJ190" s="33">
        <f t="shared" si="180"/>
        <v>-131846.58595067303</v>
      </c>
      <c r="BK190" s="33">
        <f t="shared" si="180"/>
        <v>-131846.58595067303</v>
      </c>
      <c r="BL190" s="33">
        <f t="shared" si="180"/>
        <v>-131846.58595067303</v>
      </c>
      <c r="BM190" s="33">
        <f t="shared" si="180"/>
        <v>-131846.58595067303</v>
      </c>
      <c r="BN190" s="33">
        <f t="shared" si="180"/>
        <v>-131846.58595067303</v>
      </c>
      <c r="BO190" s="33">
        <f t="shared" si="180"/>
        <v>-131846.58595067303</v>
      </c>
      <c r="BP190" s="33">
        <f t="shared" si="180"/>
        <v>-131846.58595067303</v>
      </c>
      <c r="BQ190" s="33">
        <f t="shared" si="180"/>
        <v>-131846.58595067303</v>
      </c>
      <c r="BR190" s="33">
        <f t="shared" si="180"/>
        <v>-131846.58595067303</v>
      </c>
      <c r="BS190" s="33">
        <f t="shared" si="180"/>
        <v>-131846.58595067303</v>
      </c>
      <c r="BT190" s="33">
        <f t="shared" si="178"/>
        <v>-1582159.0314080764</v>
      </c>
      <c r="BU190" s="33">
        <f t="shared" ref="BU190:CF190" si="181">SUM(BU175:BU189)</f>
        <v>-131846.58595067303</v>
      </c>
      <c r="BV190" s="33">
        <f t="shared" si="181"/>
        <v>-131846.58595067303</v>
      </c>
      <c r="BW190" s="33">
        <f t="shared" si="181"/>
        <v>-131846.58595067303</v>
      </c>
      <c r="BX190" s="33">
        <f t="shared" si="181"/>
        <v>-131846.58595067303</v>
      </c>
      <c r="BY190" s="33">
        <f t="shared" si="181"/>
        <v>-131846.58595067303</v>
      </c>
      <c r="BZ190" s="33">
        <f t="shared" si="181"/>
        <v>-131846.58595067303</v>
      </c>
      <c r="CA190" s="33">
        <f t="shared" si="181"/>
        <v>-131846.58595067303</v>
      </c>
      <c r="CB190" s="33">
        <f t="shared" si="181"/>
        <v>-131846.58595067303</v>
      </c>
      <c r="CC190" s="33">
        <f t="shared" si="181"/>
        <v>-131846.58595067303</v>
      </c>
      <c r="CD190" s="33">
        <f t="shared" si="181"/>
        <v>-131846.58595067303</v>
      </c>
      <c r="CE190" s="33">
        <f t="shared" si="181"/>
        <v>-131846.58595067303</v>
      </c>
      <c r="CF190" s="33">
        <f t="shared" si="181"/>
        <v>-131846.58595067303</v>
      </c>
      <c r="CG190" s="33">
        <f t="shared" si="174"/>
        <v>-1582159.0314080764</v>
      </c>
    </row>
    <row r="191" spans="1:85" hidden="1" outlineLevel="2" x14ac:dyDescent="0.25">
      <c r="B191" s="33"/>
      <c r="C191" s="4" t="s">
        <v>201</v>
      </c>
      <c r="D191" s="33">
        <f>SUM(S10,S15:S16)-D190</f>
        <v>1.5844694207771681E-2</v>
      </c>
      <c r="E191" s="33">
        <f>SUM(AU10,AU15:AU16)-E190</f>
        <v>-0.28554547746898606</v>
      </c>
      <c r="AT191" s="33">
        <f t="shared" ref="AT191:CG191" si="182">SUM(AT15,AT16,AT10)-AT190</f>
        <v>-3.426545727532357</v>
      </c>
      <c r="AU191" s="33">
        <f t="shared" si="182"/>
        <v>-0.28554547746898606</v>
      </c>
      <c r="AV191" s="33">
        <f t="shared" si="182"/>
        <v>-0.28554547746898606</v>
      </c>
      <c r="AW191" s="33">
        <f t="shared" si="182"/>
        <v>-0.28554547746898606</v>
      </c>
      <c r="AX191" s="33">
        <f t="shared" si="182"/>
        <v>-0.28554547746898606</v>
      </c>
      <c r="AY191" s="33">
        <f t="shared" si="182"/>
        <v>-0.28554547746898606</v>
      </c>
      <c r="AZ191" s="33">
        <f t="shared" si="182"/>
        <v>-0.28554547746898606</v>
      </c>
      <c r="BA191" s="33">
        <f t="shared" si="182"/>
        <v>-0.28554547746898606</v>
      </c>
      <c r="BB191" s="33">
        <f t="shared" si="182"/>
        <v>-0.28554547746898606</v>
      </c>
      <c r="BC191" s="33">
        <f t="shared" si="182"/>
        <v>-0.28554547746898606</v>
      </c>
      <c r="BD191" s="33">
        <f t="shared" si="182"/>
        <v>-0.28554547746898606</v>
      </c>
      <c r="BE191" s="33">
        <f t="shared" si="182"/>
        <v>-0.28554547746898606</v>
      </c>
      <c r="BF191" s="33">
        <f t="shared" si="182"/>
        <v>-0.28554547746898606</v>
      </c>
      <c r="BG191" s="33">
        <f t="shared" si="182"/>
        <v>-3.4265457272995263</v>
      </c>
      <c r="BH191" s="33">
        <f t="shared" si="182"/>
        <v>-0.28554547746898606</v>
      </c>
      <c r="BI191" s="33">
        <f t="shared" si="182"/>
        <v>-0.28554547746898606</v>
      </c>
      <c r="BJ191" s="33">
        <f t="shared" si="182"/>
        <v>-0.28554547746898606</v>
      </c>
      <c r="BK191" s="33">
        <f t="shared" si="182"/>
        <v>-0.28554547746898606</v>
      </c>
      <c r="BL191" s="33">
        <f t="shared" si="182"/>
        <v>-0.28554547746898606</v>
      </c>
      <c r="BM191" s="33">
        <f t="shared" si="182"/>
        <v>-0.28554547746898606</v>
      </c>
      <c r="BN191" s="33">
        <f t="shared" si="182"/>
        <v>-0.28554547746898606</v>
      </c>
      <c r="BO191" s="33">
        <f t="shared" si="182"/>
        <v>-0.28554547746898606</v>
      </c>
      <c r="BP191" s="33">
        <f t="shared" si="182"/>
        <v>-0.28554547746898606</v>
      </c>
      <c r="BQ191" s="33">
        <f t="shared" si="182"/>
        <v>-0.28554547746898606</v>
      </c>
      <c r="BR191" s="33">
        <f t="shared" si="182"/>
        <v>-0.28554547746898606</v>
      </c>
      <c r="BS191" s="33">
        <f t="shared" si="182"/>
        <v>-0.28554547746898606</v>
      </c>
      <c r="BT191" s="33">
        <f t="shared" si="182"/>
        <v>-3.4265457272995263</v>
      </c>
      <c r="BU191" s="33">
        <f t="shared" si="182"/>
        <v>-0.28554547746898606</v>
      </c>
      <c r="BV191" s="33">
        <f t="shared" si="182"/>
        <v>-0.28554547746898606</v>
      </c>
      <c r="BW191" s="33">
        <f t="shared" si="182"/>
        <v>-0.28554547746898606</v>
      </c>
      <c r="BX191" s="33">
        <f t="shared" si="182"/>
        <v>-0.28554547746898606</v>
      </c>
      <c r="BY191" s="33">
        <f t="shared" si="182"/>
        <v>-0.28554547746898606</v>
      </c>
      <c r="BZ191" s="33">
        <f t="shared" si="182"/>
        <v>-0.28554547746898606</v>
      </c>
      <c r="CA191" s="33">
        <f t="shared" si="182"/>
        <v>-0.28554547746898606</v>
      </c>
      <c r="CB191" s="33">
        <f t="shared" si="182"/>
        <v>-0.28554547746898606</v>
      </c>
      <c r="CC191" s="33">
        <f t="shared" si="182"/>
        <v>-0.28554547746898606</v>
      </c>
      <c r="CD191" s="33">
        <f t="shared" si="182"/>
        <v>-0.28554547746898606</v>
      </c>
      <c r="CE191" s="33">
        <f t="shared" si="182"/>
        <v>-0.28554547746898606</v>
      </c>
      <c r="CF191" s="33">
        <f t="shared" si="182"/>
        <v>-0.28554547746898606</v>
      </c>
      <c r="CG191" s="33">
        <f t="shared" si="182"/>
        <v>-3.4265457272995263</v>
      </c>
    </row>
    <row r="192" spans="1:85" hidden="1" outlineLevel="1" x14ac:dyDescent="0.25"/>
    <row r="193" spans="1:85" s="91" customFormat="1" ht="36" hidden="1" outlineLevel="1" x14ac:dyDescent="0.25">
      <c r="A193" s="32" t="s">
        <v>180</v>
      </c>
      <c r="B193" s="71" t="s">
        <v>205</v>
      </c>
      <c r="C193" s="71" t="s">
        <v>208</v>
      </c>
      <c r="D193" s="71" t="s">
        <v>206</v>
      </c>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c r="CA193" s="32"/>
      <c r="CB193" s="32"/>
      <c r="CC193" s="32"/>
      <c r="CD193" s="32"/>
      <c r="CE193" s="32"/>
      <c r="CF193" s="32"/>
      <c r="CG193" s="32"/>
    </row>
    <row r="194" spans="1:85" hidden="1" outlineLevel="2" x14ac:dyDescent="0.25">
      <c r="A194" s="2">
        <v>350</v>
      </c>
      <c r="B194" s="4">
        <v>8170.2999999999993</v>
      </c>
      <c r="C194" s="4">
        <f t="shared" ref="C194:C208" si="183">SUMIF($A$130:$A$147,A194,$AT$130:$AT$147)</f>
        <v>8170.2999999999993</v>
      </c>
      <c r="D194" s="73">
        <f t="shared" ref="D194:D208" si="184">+B194-C194</f>
        <v>0</v>
      </c>
      <c r="AS194" s="33">
        <f t="shared" ref="AS194:BB208" si="185">+$D194</f>
        <v>0</v>
      </c>
      <c r="AT194" s="33">
        <f t="shared" si="185"/>
        <v>0</v>
      </c>
      <c r="AU194" s="33">
        <f t="shared" si="185"/>
        <v>0</v>
      </c>
      <c r="AV194" s="33">
        <f t="shared" si="185"/>
        <v>0</v>
      </c>
      <c r="AW194" s="33">
        <f t="shared" si="185"/>
        <v>0</v>
      </c>
      <c r="AX194" s="33">
        <f t="shared" si="185"/>
        <v>0</v>
      </c>
      <c r="AY194" s="33">
        <f t="shared" si="185"/>
        <v>0</v>
      </c>
      <c r="AZ194" s="33">
        <f t="shared" si="185"/>
        <v>0</v>
      </c>
      <c r="BA194" s="33">
        <f t="shared" si="185"/>
        <v>0</v>
      </c>
      <c r="BB194" s="33">
        <f t="shared" si="185"/>
        <v>0</v>
      </c>
      <c r="BC194" s="33">
        <f t="shared" ref="BC194:BL208" si="186">+$D194</f>
        <v>0</v>
      </c>
      <c r="BD194" s="33">
        <f t="shared" si="186"/>
        <v>0</v>
      </c>
      <c r="BE194" s="33">
        <f t="shared" si="186"/>
        <v>0</v>
      </c>
      <c r="BF194" s="33">
        <f t="shared" si="186"/>
        <v>0</v>
      </c>
      <c r="BG194" s="33">
        <f t="shared" si="186"/>
        <v>0</v>
      </c>
      <c r="BH194" s="33">
        <f t="shared" si="186"/>
        <v>0</v>
      </c>
      <c r="BI194" s="33">
        <f t="shared" si="186"/>
        <v>0</v>
      </c>
      <c r="BJ194" s="33">
        <f t="shared" si="186"/>
        <v>0</v>
      </c>
      <c r="BK194" s="33">
        <f t="shared" si="186"/>
        <v>0</v>
      </c>
      <c r="BL194" s="33">
        <f t="shared" si="186"/>
        <v>0</v>
      </c>
      <c r="BM194" s="33">
        <f t="shared" ref="BM194:BV208" si="187">+$D194</f>
        <v>0</v>
      </c>
      <c r="BN194" s="33">
        <f t="shared" si="187"/>
        <v>0</v>
      </c>
      <c r="BO194" s="33">
        <f t="shared" si="187"/>
        <v>0</v>
      </c>
      <c r="BP194" s="33">
        <f t="shared" si="187"/>
        <v>0</v>
      </c>
      <c r="BQ194" s="33">
        <f t="shared" si="187"/>
        <v>0</v>
      </c>
      <c r="BR194" s="33">
        <f t="shared" si="187"/>
        <v>0</v>
      </c>
      <c r="BS194" s="33">
        <f t="shared" si="187"/>
        <v>0</v>
      </c>
      <c r="BT194" s="33">
        <f t="shared" si="187"/>
        <v>0</v>
      </c>
      <c r="BU194" s="33">
        <f t="shared" si="187"/>
        <v>0</v>
      </c>
      <c r="BV194" s="33">
        <f t="shared" si="187"/>
        <v>0</v>
      </c>
      <c r="BW194" s="33">
        <f t="shared" ref="BW194:CG208" si="188">+$D194</f>
        <v>0</v>
      </c>
      <c r="BX194" s="33">
        <f t="shared" si="188"/>
        <v>0</v>
      </c>
      <c r="BY194" s="33">
        <f t="shared" si="188"/>
        <v>0</v>
      </c>
      <c r="BZ194" s="33">
        <f t="shared" si="188"/>
        <v>0</v>
      </c>
      <c r="CA194" s="33">
        <f t="shared" si="188"/>
        <v>0</v>
      </c>
      <c r="CB194" s="33">
        <f t="shared" si="188"/>
        <v>0</v>
      </c>
      <c r="CC194" s="33">
        <f t="shared" si="188"/>
        <v>0</v>
      </c>
      <c r="CD194" s="33">
        <f t="shared" si="188"/>
        <v>0</v>
      </c>
      <c r="CE194" s="33">
        <f t="shared" si="188"/>
        <v>0</v>
      </c>
      <c r="CF194" s="33">
        <f t="shared" si="188"/>
        <v>0</v>
      </c>
      <c r="CG194" s="33">
        <f t="shared" si="188"/>
        <v>0</v>
      </c>
    </row>
    <row r="195" spans="1:85" hidden="1" outlineLevel="2" x14ac:dyDescent="0.25">
      <c r="A195" s="2">
        <v>352</v>
      </c>
      <c r="B195" s="4">
        <v>553156.35</v>
      </c>
      <c r="C195" s="4">
        <f t="shared" si="183"/>
        <v>553156.35</v>
      </c>
      <c r="D195" s="33">
        <f t="shared" si="184"/>
        <v>0</v>
      </c>
      <c r="AS195" s="33">
        <f t="shared" si="185"/>
        <v>0</v>
      </c>
      <c r="AT195" s="33">
        <f t="shared" si="185"/>
        <v>0</v>
      </c>
      <c r="AU195" s="33">
        <f t="shared" si="185"/>
        <v>0</v>
      </c>
      <c r="AV195" s="33">
        <f t="shared" si="185"/>
        <v>0</v>
      </c>
      <c r="AW195" s="33">
        <f t="shared" si="185"/>
        <v>0</v>
      </c>
      <c r="AX195" s="33">
        <f t="shared" si="185"/>
        <v>0</v>
      </c>
      <c r="AY195" s="33">
        <f t="shared" si="185"/>
        <v>0</v>
      </c>
      <c r="AZ195" s="33">
        <f t="shared" si="185"/>
        <v>0</v>
      </c>
      <c r="BA195" s="33">
        <f t="shared" si="185"/>
        <v>0</v>
      </c>
      <c r="BB195" s="33">
        <f t="shared" si="185"/>
        <v>0</v>
      </c>
      <c r="BC195" s="33">
        <f t="shared" si="186"/>
        <v>0</v>
      </c>
      <c r="BD195" s="33">
        <f t="shared" si="186"/>
        <v>0</v>
      </c>
      <c r="BE195" s="33">
        <f t="shared" si="186"/>
        <v>0</v>
      </c>
      <c r="BF195" s="33">
        <f t="shared" si="186"/>
        <v>0</v>
      </c>
      <c r="BG195" s="33">
        <f t="shared" si="186"/>
        <v>0</v>
      </c>
      <c r="BH195" s="33">
        <f t="shared" si="186"/>
        <v>0</v>
      </c>
      <c r="BI195" s="33">
        <f t="shared" si="186"/>
        <v>0</v>
      </c>
      <c r="BJ195" s="33">
        <f t="shared" si="186"/>
        <v>0</v>
      </c>
      <c r="BK195" s="33">
        <f t="shared" si="186"/>
        <v>0</v>
      </c>
      <c r="BL195" s="33">
        <f t="shared" si="186"/>
        <v>0</v>
      </c>
      <c r="BM195" s="33">
        <f t="shared" si="187"/>
        <v>0</v>
      </c>
      <c r="BN195" s="33">
        <f t="shared" si="187"/>
        <v>0</v>
      </c>
      <c r="BO195" s="33">
        <f t="shared" si="187"/>
        <v>0</v>
      </c>
      <c r="BP195" s="33">
        <f t="shared" si="187"/>
        <v>0</v>
      </c>
      <c r="BQ195" s="33">
        <f t="shared" si="187"/>
        <v>0</v>
      </c>
      <c r="BR195" s="33">
        <f t="shared" si="187"/>
        <v>0</v>
      </c>
      <c r="BS195" s="33">
        <f t="shared" si="187"/>
        <v>0</v>
      </c>
      <c r="BT195" s="33">
        <f t="shared" si="187"/>
        <v>0</v>
      </c>
      <c r="BU195" s="33">
        <f t="shared" si="187"/>
        <v>0</v>
      </c>
      <c r="BV195" s="33">
        <f t="shared" si="187"/>
        <v>0</v>
      </c>
      <c r="BW195" s="33">
        <f t="shared" si="188"/>
        <v>0</v>
      </c>
      <c r="BX195" s="33">
        <f t="shared" si="188"/>
        <v>0</v>
      </c>
      <c r="BY195" s="33">
        <f t="shared" si="188"/>
        <v>0</v>
      </c>
      <c r="BZ195" s="33">
        <f t="shared" si="188"/>
        <v>0</v>
      </c>
      <c r="CA195" s="33">
        <f t="shared" si="188"/>
        <v>0</v>
      </c>
      <c r="CB195" s="33">
        <f t="shared" si="188"/>
        <v>0</v>
      </c>
      <c r="CC195" s="33">
        <f t="shared" si="188"/>
        <v>0</v>
      </c>
      <c r="CD195" s="33">
        <f t="shared" si="188"/>
        <v>0</v>
      </c>
      <c r="CE195" s="33">
        <f t="shared" si="188"/>
        <v>0</v>
      </c>
      <c r="CF195" s="33">
        <f t="shared" si="188"/>
        <v>0</v>
      </c>
      <c r="CG195" s="33">
        <f t="shared" si="188"/>
        <v>0</v>
      </c>
    </row>
    <row r="196" spans="1:85" hidden="1" outlineLevel="2" x14ac:dyDescent="0.25">
      <c r="A196" s="2">
        <v>354</v>
      </c>
      <c r="B196" s="4">
        <v>1883176.5</v>
      </c>
      <c r="C196" s="4">
        <f t="shared" si="183"/>
        <v>1883176.4999999995</v>
      </c>
      <c r="D196" s="33">
        <f t="shared" si="184"/>
        <v>0</v>
      </c>
      <c r="AS196" s="33">
        <f t="shared" si="185"/>
        <v>0</v>
      </c>
      <c r="AT196" s="33">
        <f t="shared" si="185"/>
        <v>0</v>
      </c>
      <c r="AU196" s="33">
        <f t="shared" si="185"/>
        <v>0</v>
      </c>
      <c r="AV196" s="33">
        <f t="shared" si="185"/>
        <v>0</v>
      </c>
      <c r="AW196" s="33">
        <f t="shared" si="185"/>
        <v>0</v>
      </c>
      <c r="AX196" s="33">
        <f t="shared" si="185"/>
        <v>0</v>
      </c>
      <c r="AY196" s="33">
        <f t="shared" si="185"/>
        <v>0</v>
      </c>
      <c r="AZ196" s="33">
        <f t="shared" si="185"/>
        <v>0</v>
      </c>
      <c r="BA196" s="33">
        <f t="shared" si="185"/>
        <v>0</v>
      </c>
      <c r="BB196" s="33">
        <f t="shared" si="185"/>
        <v>0</v>
      </c>
      <c r="BC196" s="33">
        <f t="shared" si="186"/>
        <v>0</v>
      </c>
      <c r="BD196" s="33">
        <f t="shared" si="186"/>
        <v>0</v>
      </c>
      <c r="BE196" s="33">
        <f t="shared" si="186"/>
        <v>0</v>
      </c>
      <c r="BF196" s="33">
        <f t="shared" si="186"/>
        <v>0</v>
      </c>
      <c r="BG196" s="33">
        <f t="shared" si="186"/>
        <v>0</v>
      </c>
      <c r="BH196" s="33">
        <f t="shared" si="186"/>
        <v>0</v>
      </c>
      <c r="BI196" s="33">
        <f t="shared" si="186"/>
        <v>0</v>
      </c>
      <c r="BJ196" s="33">
        <f t="shared" si="186"/>
        <v>0</v>
      </c>
      <c r="BK196" s="33">
        <f t="shared" si="186"/>
        <v>0</v>
      </c>
      <c r="BL196" s="33">
        <f t="shared" si="186"/>
        <v>0</v>
      </c>
      <c r="BM196" s="33">
        <f t="shared" si="187"/>
        <v>0</v>
      </c>
      <c r="BN196" s="33">
        <f t="shared" si="187"/>
        <v>0</v>
      </c>
      <c r="BO196" s="33">
        <f t="shared" si="187"/>
        <v>0</v>
      </c>
      <c r="BP196" s="33">
        <f t="shared" si="187"/>
        <v>0</v>
      </c>
      <c r="BQ196" s="33">
        <f t="shared" si="187"/>
        <v>0</v>
      </c>
      <c r="BR196" s="33">
        <f t="shared" si="187"/>
        <v>0</v>
      </c>
      <c r="BS196" s="33">
        <f t="shared" si="187"/>
        <v>0</v>
      </c>
      <c r="BT196" s="33">
        <f t="shared" si="187"/>
        <v>0</v>
      </c>
      <c r="BU196" s="33">
        <f t="shared" si="187"/>
        <v>0</v>
      </c>
      <c r="BV196" s="33">
        <f t="shared" si="187"/>
        <v>0</v>
      </c>
      <c r="BW196" s="33">
        <f t="shared" si="188"/>
        <v>0</v>
      </c>
      <c r="BX196" s="33">
        <f t="shared" si="188"/>
        <v>0</v>
      </c>
      <c r="BY196" s="33">
        <f t="shared" si="188"/>
        <v>0</v>
      </c>
      <c r="BZ196" s="33">
        <f t="shared" si="188"/>
        <v>0</v>
      </c>
      <c r="CA196" s="33">
        <f t="shared" si="188"/>
        <v>0</v>
      </c>
      <c r="CB196" s="33">
        <f t="shared" si="188"/>
        <v>0</v>
      </c>
      <c r="CC196" s="33">
        <f t="shared" si="188"/>
        <v>0</v>
      </c>
      <c r="CD196" s="33">
        <f t="shared" si="188"/>
        <v>0</v>
      </c>
      <c r="CE196" s="33">
        <f t="shared" si="188"/>
        <v>0</v>
      </c>
      <c r="CF196" s="33">
        <f t="shared" si="188"/>
        <v>0</v>
      </c>
      <c r="CG196" s="33">
        <f t="shared" si="188"/>
        <v>0</v>
      </c>
    </row>
    <row r="197" spans="1:85" hidden="1" outlineLevel="2" x14ac:dyDescent="0.25">
      <c r="A197" s="2">
        <v>355</v>
      </c>
      <c r="B197" s="4">
        <v>88181257.353896648</v>
      </c>
      <c r="C197" s="4">
        <f t="shared" si="183"/>
        <v>118591300.99999997</v>
      </c>
      <c r="D197" s="73">
        <f t="shared" si="184"/>
        <v>-30410043.646103323</v>
      </c>
      <c r="AS197" s="33">
        <f t="shared" si="185"/>
        <v>-30410043.646103323</v>
      </c>
      <c r="AT197" s="33">
        <f t="shared" si="185"/>
        <v>-30410043.646103323</v>
      </c>
      <c r="AU197" s="33">
        <f t="shared" si="185"/>
        <v>-30410043.646103323</v>
      </c>
      <c r="AV197" s="33">
        <f t="shared" si="185"/>
        <v>-30410043.646103323</v>
      </c>
      <c r="AW197" s="33">
        <f t="shared" si="185"/>
        <v>-30410043.646103323</v>
      </c>
      <c r="AX197" s="33">
        <f t="shared" si="185"/>
        <v>-30410043.646103323</v>
      </c>
      <c r="AY197" s="33">
        <f t="shared" si="185"/>
        <v>-30410043.646103323</v>
      </c>
      <c r="AZ197" s="33">
        <f t="shared" si="185"/>
        <v>-30410043.646103323</v>
      </c>
      <c r="BA197" s="33">
        <f t="shared" si="185"/>
        <v>-30410043.646103323</v>
      </c>
      <c r="BB197" s="33">
        <f t="shared" si="185"/>
        <v>-30410043.646103323</v>
      </c>
      <c r="BC197" s="33">
        <f t="shared" si="186"/>
        <v>-30410043.646103323</v>
      </c>
      <c r="BD197" s="33">
        <f t="shared" si="186"/>
        <v>-30410043.646103323</v>
      </c>
      <c r="BE197" s="33">
        <f t="shared" si="186"/>
        <v>-30410043.646103323</v>
      </c>
      <c r="BF197" s="33">
        <f t="shared" si="186"/>
        <v>-30410043.646103323</v>
      </c>
      <c r="BG197" s="33">
        <f t="shared" si="186"/>
        <v>-30410043.646103323</v>
      </c>
      <c r="BH197" s="33">
        <f t="shared" si="186"/>
        <v>-30410043.646103323</v>
      </c>
      <c r="BI197" s="33">
        <f t="shared" si="186"/>
        <v>-30410043.646103323</v>
      </c>
      <c r="BJ197" s="33">
        <f t="shared" si="186"/>
        <v>-30410043.646103323</v>
      </c>
      <c r="BK197" s="33">
        <f t="shared" si="186"/>
        <v>-30410043.646103323</v>
      </c>
      <c r="BL197" s="33">
        <f t="shared" si="186"/>
        <v>-30410043.646103323</v>
      </c>
      <c r="BM197" s="33">
        <f t="shared" si="187"/>
        <v>-30410043.646103323</v>
      </c>
      <c r="BN197" s="33">
        <f t="shared" si="187"/>
        <v>-30410043.646103323</v>
      </c>
      <c r="BO197" s="33">
        <f t="shared" si="187"/>
        <v>-30410043.646103323</v>
      </c>
      <c r="BP197" s="33">
        <f t="shared" si="187"/>
        <v>-30410043.646103323</v>
      </c>
      <c r="BQ197" s="33">
        <f t="shared" si="187"/>
        <v>-30410043.646103323</v>
      </c>
      <c r="BR197" s="33">
        <f t="shared" si="187"/>
        <v>-30410043.646103323</v>
      </c>
      <c r="BS197" s="33">
        <f t="shared" si="187"/>
        <v>-30410043.646103323</v>
      </c>
      <c r="BT197" s="33">
        <f t="shared" si="187"/>
        <v>-30410043.646103323</v>
      </c>
      <c r="BU197" s="33">
        <f t="shared" si="187"/>
        <v>-30410043.646103323</v>
      </c>
      <c r="BV197" s="33">
        <f t="shared" si="187"/>
        <v>-30410043.646103323</v>
      </c>
      <c r="BW197" s="33">
        <f t="shared" si="188"/>
        <v>-30410043.646103323</v>
      </c>
      <c r="BX197" s="33">
        <f t="shared" si="188"/>
        <v>-30410043.646103323</v>
      </c>
      <c r="BY197" s="33">
        <f t="shared" si="188"/>
        <v>-30410043.646103323</v>
      </c>
      <c r="BZ197" s="33">
        <f t="shared" si="188"/>
        <v>-30410043.646103323</v>
      </c>
      <c r="CA197" s="33">
        <f t="shared" si="188"/>
        <v>-30410043.646103323</v>
      </c>
      <c r="CB197" s="33">
        <f t="shared" si="188"/>
        <v>-30410043.646103323</v>
      </c>
      <c r="CC197" s="33">
        <f t="shared" si="188"/>
        <v>-30410043.646103323</v>
      </c>
      <c r="CD197" s="33">
        <f t="shared" si="188"/>
        <v>-30410043.646103323</v>
      </c>
      <c r="CE197" s="33">
        <f t="shared" si="188"/>
        <v>-30410043.646103323</v>
      </c>
      <c r="CF197" s="33">
        <f t="shared" si="188"/>
        <v>-30410043.646103323</v>
      </c>
      <c r="CG197" s="33">
        <f t="shared" si="188"/>
        <v>-30410043.646103323</v>
      </c>
    </row>
    <row r="198" spans="1:85" hidden="1" outlineLevel="2" x14ac:dyDescent="0.25">
      <c r="A198" s="2">
        <v>356</v>
      </c>
      <c r="B198" s="4">
        <v>46925433.399350822</v>
      </c>
      <c r="C198" s="4">
        <f t="shared" si="183"/>
        <v>50683978.119999997</v>
      </c>
      <c r="D198" s="73">
        <f t="shared" si="184"/>
        <v>-3758544.7206491753</v>
      </c>
      <c r="AS198" s="33">
        <f t="shared" si="185"/>
        <v>-3758544.7206491753</v>
      </c>
      <c r="AT198" s="33">
        <f t="shared" si="185"/>
        <v>-3758544.7206491753</v>
      </c>
      <c r="AU198" s="33">
        <f t="shared" si="185"/>
        <v>-3758544.7206491753</v>
      </c>
      <c r="AV198" s="33">
        <f t="shared" si="185"/>
        <v>-3758544.7206491753</v>
      </c>
      <c r="AW198" s="33">
        <f t="shared" si="185"/>
        <v>-3758544.7206491753</v>
      </c>
      <c r="AX198" s="33">
        <f t="shared" si="185"/>
        <v>-3758544.7206491753</v>
      </c>
      <c r="AY198" s="33">
        <f t="shared" si="185"/>
        <v>-3758544.7206491753</v>
      </c>
      <c r="AZ198" s="33">
        <f t="shared" si="185"/>
        <v>-3758544.7206491753</v>
      </c>
      <c r="BA198" s="33">
        <f t="shared" si="185"/>
        <v>-3758544.7206491753</v>
      </c>
      <c r="BB198" s="33">
        <f t="shared" si="185"/>
        <v>-3758544.7206491753</v>
      </c>
      <c r="BC198" s="33">
        <f t="shared" si="186"/>
        <v>-3758544.7206491753</v>
      </c>
      <c r="BD198" s="33">
        <f t="shared" si="186"/>
        <v>-3758544.7206491753</v>
      </c>
      <c r="BE198" s="33">
        <f t="shared" si="186"/>
        <v>-3758544.7206491753</v>
      </c>
      <c r="BF198" s="33">
        <f t="shared" si="186"/>
        <v>-3758544.7206491753</v>
      </c>
      <c r="BG198" s="33">
        <f t="shared" si="186"/>
        <v>-3758544.7206491753</v>
      </c>
      <c r="BH198" s="33">
        <f t="shared" si="186"/>
        <v>-3758544.7206491753</v>
      </c>
      <c r="BI198" s="33">
        <f t="shared" si="186"/>
        <v>-3758544.7206491753</v>
      </c>
      <c r="BJ198" s="33">
        <f t="shared" si="186"/>
        <v>-3758544.7206491753</v>
      </c>
      <c r="BK198" s="33">
        <f t="shared" si="186"/>
        <v>-3758544.7206491753</v>
      </c>
      <c r="BL198" s="33">
        <f t="shared" si="186"/>
        <v>-3758544.7206491753</v>
      </c>
      <c r="BM198" s="33">
        <f t="shared" si="187"/>
        <v>-3758544.7206491753</v>
      </c>
      <c r="BN198" s="33">
        <f t="shared" si="187"/>
        <v>-3758544.7206491753</v>
      </c>
      <c r="BO198" s="33">
        <f t="shared" si="187"/>
        <v>-3758544.7206491753</v>
      </c>
      <c r="BP198" s="33">
        <f t="shared" si="187"/>
        <v>-3758544.7206491753</v>
      </c>
      <c r="BQ198" s="33">
        <f t="shared" si="187"/>
        <v>-3758544.7206491753</v>
      </c>
      <c r="BR198" s="33">
        <f t="shared" si="187"/>
        <v>-3758544.7206491753</v>
      </c>
      <c r="BS198" s="33">
        <f t="shared" si="187"/>
        <v>-3758544.7206491753</v>
      </c>
      <c r="BT198" s="33">
        <f t="shared" si="187"/>
        <v>-3758544.7206491753</v>
      </c>
      <c r="BU198" s="33">
        <f t="shared" si="187"/>
        <v>-3758544.7206491753</v>
      </c>
      <c r="BV198" s="33">
        <f t="shared" si="187"/>
        <v>-3758544.7206491753</v>
      </c>
      <c r="BW198" s="33">
        <f t="shared" si="188"/>
        <v>-3758544.7206491753</v>
      </c>
      <c r="BX198" s="33">
        <f t="shared" si="188"/>
        <v>-3758544.7206491753</v>
      </c>
      <c r="BY198" s="33">
        <f t="shared" si="188"/>
        <v>-3758544.7206491753</v>
      </c>
      <c r="BZ198" s="33">
        <f t="shared" si="188"/>
        <v>-3758544.7206491753</v>
      </c>
      <c r="CA198" s="33">
        <f t="shared" si="188"/>
        <v>-3758544.7206491753</v>
      </c>
      <c r="CB198" s="33">
        <f t="shared" si="188"/>
        <v>-3758544.7206491753</v>
      </c>
      <c r="CC198" s="33">
        <f t="shared" si="188"/>
        <v>-3758544.7206491753</v>
      </c>
      <c r="CD198" s="33">
        <f t="shared" si="188"/>
        <v>-3758544.7206491753</v>
      </c>
      <c r="CE198" s="33">
        <f t="shared" si="188"/>
        <v>-3758544.7206491753</v>
      </c>
      <c r="CF198" s="33">
        <f t="shared" si="188"/>
        <v>-3758544.7206491753</v>
      </c>
      <c r="CG198" s="33">
        <f t="shared" si="188"/>
        <v>-3758544.7206491753</v>
      </c>
    </row>
    <row r="199" spans="1:85" s="92" customFormat="1" hidden="1" outlineLevel="2" x14ac:dyDescent="0.25">
      <c r="A199" s="40">
        <v>357</v>
      </c>
      <c r="B199" s="41">
        <v>9076.7800000000007</v>
      </c>
      <c r="C199" s="41">
        <f t="shared" si="183"/>
        <v>9076.7800000000007</v>
      </c>
      <c r="D199" s="56">
        <f t="shared" si="184"/>
        <v>0</v>
      </c>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56">
        <f t="shared" si="185"/>
        <v>0</v>
      </c>
      <c r="AT199" s="56">
        <f t="shared" si="185"/>
        <v>0</v>
      </c>
      <c r="AU199" s="56">
        <f t="shared" si="185"/>
        <v>0</v>
      </c>
      <c r="AV199" s="56">
        <f t="shared" si="185"/>
        <v>0</v>
      </c>
      <c r="AW199" s="56">
        <f t="shared" si="185"/>
        <v>0</v>
      </c>
      <c r="AX199" s="56">
        <f t="shared" si="185"/>
        <v>0</v>
      </c>
      <c r="AY199" s="56">
        <f t="shared" si="185"/>
        <v>0</v>
      </c>
      <c r="AZ199" s="56">
        <f t="shared" si="185"/>
        <v>0</v>
      </c>
      <c r="BA199" s="56">
        <f t="shared" si="185"/>
        <v>0</v>
      </c>
      <c r="BB199" s="56">
        <f t="shared" si="185"/>
        <v>0</v>
      </c>
      <c r="BC199" s="56">
        <f t="shared" si="186"/>
        <v>0</v>
      </c>
      <c r="BD199" s="56">
        <f t="shared" si="186"/>
        <v>0</v>
      </c>
      <c r="BE199" s="56">
        <f t="shared" si="186"/>
        <v>0</v>
      </c>
      <c r="BF199" s="56">
        <f t="shared" si="186"/>
        <v>0</v>
      </c>
      <c r="BG199" s="56">
        <f t="shared" si="186"/>
        <v>0</v>
      </c>
      <c r="BH199" s="56">
        <f t="shared" si="186"/>
        <v>0</v>
      </c>
      <c r="BI199" s="56">
        <f t="shared" si="186"/>
        <v>0</v>
      </c>
      <c r="BJ199" s="56">
        <f t="shared" si="186"/>
        <v>0</v>
      </c>
      <c r="BK199" s="56">
        <f t="shared" si="186"/>
        <v>0</v>
      </c>
      <c r="BL199" s="56">
        <f t="shared" si="186"/>
        <v>0</v>
      </c>
      <c r="BM199" s="56">
        <f t="shared" si="187"/>
        <v>0</v>
      </c>
      <c r="BN199" s="56">
        <f t="shared" si="187"/>
        <v>0</v>
      </c>
      <c r="BO199" s="56">
        <f t="shared" si="187"/>
        <v>0</v>
      </c>
      <c r="BP199" s="56">
        <f t="shared" si="187"/>
        <v>0</v>
      </c>
      <c r="BQ199" s="56">
        <f t="shared" si="187"/>
        <v>0</v>
      </c>
      <c r="BR199" s="56">
        <f t="shared" si="187"/>
        <v>0</v>
      </c>
      <c r="BS199" s="56">
        <f t="shared" si="187"/>
        <v>0</v>
      </c>
      <c r="BT199" s="56">
        <f t="shared" si="187"/>
        <v>0</v>
      </c>
      <c r="BU199" s="56">
        <f t="shared" si="187"/>
        <v>0</v>
      </c>
      <c r="BV199" s="56">
        <f t="shared" si="187"/>
        <v>0</v>
      </c>
      <c r="BW199" s="56">
        <f t="shared" si="188"/>
        <v>0</v>
      </c>
      <c r="BX199" s="56">
        <f t="shared" si="188"/>
        <v>0</v>
      </c>
      <c r="BY199" s="56">
        <f t="shared" si="188"/>
        <v>0</v>
      </c>
      <c r="BZ199" s="56">
        <f t="shared" si="188"/>
        <v>0</v>
      </c>
      <c r="CA199" s="56">
        <f t="shared" si="188"/>
        <v>0</v>
      </c>
      <c r="CB199" s="56">
        <f t="shared" si="188"/>
        <v>0</v>
      </c>
      <c r="CC199" s="56">
        <f t="shared" si="188"/>
        <v>0</v>
      </c>
      <c r="CD199" s="56">
        <f t="shared" si="188"/>
        <v>0</v>
      </c>
      <c r="CE199" s="56">
        <f t="shared" si="188"/>
        <v>0</v>
      </c>
      <c r="CF199" s="56">
        <f t="shared" si="188"/>
        <v>0</v>
      </c>
      <c r="CG199" s="56">
        <f t="shared" si="188"/>
        <v>0</v>
      </c>
    </row>
    <row r="200" spans="1:85" hidden="1" outlineLevel="2" x14ac:dyDescent="0.25">
      <c r="A200" s="2">
        <v>362</v>
      </c>
      <c r="B200" s="4">
        <v>1194498.05</v>
      </c>
      <c r="C200" s="4">
        <f t="shared" si="183"/>
        <v>1194498.05</v>
      </c>
      <c r="D200" s="33">
        <f t="shared" si="184"/>
        <v>0</v>
      </c>
      <c r="AS200" s="33">
        <f t="shared" si="185"/>
        <v>0</v>
      </c>
      <c r="AT200" s="33">
        <f t="shared" si="185"/>
        <v>0</v>
      </c>
      <c r="AU200" s="33">
        <f t="shared" si="185"/>
        <v>0</v>
      </c>
      <c r="AV200" s="33">
        <f t="shared" si="185"/>
        <v>0</v>
      </c>
      <c r="AW200" s="33">
        <f t="shared" si="185"/>
        <v>0</v>
      </c>
      <c r="AX200" s="33">
        <f t="shared" si="185"/>
        <v>0</v>
      </c>
      <c r="AY200" s="33">
        <f t="shared" si="185"/>
        <v>0</v>
      </c>
      <c r="AZ200" s="33">
        <f t="shared" si="185"/>
        <v>0</v>
      </c>
      <c r="BA200" s="33">
        <f t="shared" si="185"/>
        <v>0</v>
      </c>
      <c r="BB200" s="33">
        <f t="shared" si="185"/>
        <v>0</v>
      </c>
      <c r="BC200" s="33">
        <f t="shared" si="186"/>
        <v>0</v>
      </c>
      <c r="BD200" s="33">
        <f t="shared" si="186"/>
        <v>0</v>
      </c>
      <c r="BE200" s="33">
        <f t="shared" si="186"/>
        <v>0</v>
      </c>
      <c r="BF200" s="33">
        <f t="shared" si="186"/>
        <v>0</v>
      </c>
      <c r="BG200" s="33">
        <f t="shared" si="186"/>
        <v>0</v>
      </c>
      <c r="BH200" s="33">
        <f t="shared" si="186"/>
        <v>0</v>
      </c>
      <c r="BI200" s="33">
        <f t="shared" si="186"/>
        <v>0</v>
      </c>
      <c r="BJ200" s="33">
        <f t="shared" si="186"/>
        <v>0</v>
      </c>
      <c r="BK200" s="33">
        <f t="shared" si="186"/>
        <v>0</v>
      </c>
      <c r="BL200" s="33">
        <f t="shared" si="186"/>
        <v>0</v>
      </c>
      <c r="BM200" s="33">
        <f t="shared" si="187"/>
        <v>0</v>
      </c>
      <c r="BN200" s="33">
        <f t="shared" si="187"/>
        <v>0</v>
      </c>
      <c r="BO200" s="33">
        <f t="shared" si="187"/>
        <v>0</v>
      </c>
      <c r="BP200" s="33">
        <f t="shared" si="187"/>
        <v>0</v>
      </c>
      <c r="BQ200" s="33">
        <f t="shared" si="187"/>
        <v>0</v>
      </c>
      <c r="BR200" s="33">
        <f t="shared" si="187"/>
        <v>0</v>
      </c>
      <c r="BS200" s="33">
        <f t="shared" si="187"/>
        <v>0</v>
      </c>
      <c r="BT200" s="33">
        <f t="shared" si="187"/>
        <v>0</v>
      </c>
      <c r="BU200" s="33">
        <f t="shared" si="187"/>
        <v>0</v>
      </c>
      <c r="BV200" s="33">
        <f t="shared" si="187"/>
        <v>0</v>
      </c>
      <c r="BW200" s="33">
        <f t="shared" si="188"/>
        <v>0</v>
      </c>
      <c r="BX200" s="33">
        <f t="shared" si="188"/>
        <v>0</v>
      </c>
      <c r="BY200" s="33">
        <f t="shared" si="188"/>
        <v>0</v>
      </c>
      <c r="BZ200" s="33">
        <f t="shared" si="188"/>
        <v>0</v>
      </c>
      <c r="CA200" s="33">
        <f t="shared" si="188"/>
        <v>0</v>
      </c>
      <c r="CB200" s="33">
        <f t="shared" si="188"/>
        <v>0</v>
      </c>
      <c r="CC200" s="33">
        <f t="shared" si="188"/>
        <v>0</v>
      </c>
      <c r="CD200" s="33">
        <f t="shared" si="188"/>
        <v>0</v>
      </c>
      <c r="CE200" s="33">
        <f t="shared" si="188"/>
        <v>0</v>
      </c>
      <c r="CF200" s="33">
        <f t="shared" si="188"/>
        <v>0</v>
      </c>
      <c r="CG200" s="33">
        <f t="shared" si="188"/>
        <v>0</v>
      </c>
    </row>
    <row r="201" spans="1:85" hidden="1" outlineLevel="2" x14ac:dyDescent="0.25">
      <c r="A201" s="2">
        <v>364</v>
      </c>
      <c r="B201" s="4">
        <v>25546386.456653588</v>
      </c>
      <c r="C201" s="4">
        <f t="shared" si="183"/>
        <v>25559317.180000003</v>
      </c>
      <c r="D201" s="73">
        <f t="shared" si="184"/>
        <v>-12930.723346415907</v>
      </c>
      <c r="Q201" s="35"/>
      <c r="AS201" s="33">
        <f t="shared" si="185"/>
        <v>-12930.723346415907</v>
      </c>
      <c r="AT201" s="33">
        <f t="shared" si="185"/>
        <v>-12930.723346415907</v>
      </c>
      <c r="AU201" s="33">
        <f t="shared" si="185"/>
        <v>-12930.723346415907</v>
      </c>
      <c r="AV201" s="33">
        <f t="shared" si="185"/>
        <v>-12930.723346415907</v>
      </c>
      <c r="AW201" s="33">
        <f t="shared" si="185"/>
        <v>-12930.723346415907</v>
      </c>
      <c r="AX201" s="33">
        <f t="shared" si="185"/>
        <v>-12930.723346415907</v>
      </c>
      <c r="AY201" s="33">
        <f t="shared" si="185"/>
        <v>-12930.723346415907</v>
      </c>
      <c r="AZ201" s="33">
        <f t="shared" si="185"/>
        <v>-12930.723346415907</v>
      </c>
      <c r="BA201" s="33">
        <f t="shared" si="185"/>
        <v>-12930.723346415907</v>
      </c>
      <c r="BB201" s="33">
        <f t="shared" si="185"/>
        <v>-12930.723346415907</v>
      </c>
      <c r="BC201" s="33">
        <f t="shared" si="186"/>
        <v>-12930.723346415907</v>
      </c>
      <c r="BD201" s="33">
        <f t="shared" si="186"/>
        <v>-12930.723346415907</v>
      </c>
      <c r="BE201" s="33">
        <f t="shared" si="186"/>
        <v>-12930.723346415907</v>
      </c>
      <c r="BF201" s="33">
        <f t="shared" si="186"/>
        <v>-12930.723346415907</v>
      </c>
      <c r="BG201" s="33">
        <f t="shared" si="186"/>
        <v>-12930.723346415907</v>
      </c>
      <c r="BH201" s="33">
        <f t="shared" si="186"/>
        <v>-12930.723346415907</v>
      </c>
      <c r="BI201" s="33">
        <f t="shared" si="186"/>
        <v>-12930.723346415907</v>
      </c>
      <c r="BJ201" s="33">
        <f t="shared" si="186"/>
        <v>-12930.723346415907</v>
      </c>
      <c r="BK201" s="33">
        <f t="shared" si="186"/>
        <v>-12930.723346415907</v>
      </c>
      <c r="BL201" s="33">
        <f t="shared" si="186"/>
        <v>-12930.723346415907</v>
      </c>
      <c r="BM201" s="33">
        <f t="shared" si="187"/>
        <v>-12930.723346415907</v>
      </c>
      <c r="BN201" s="33">
        <f t="shared" si="187"/>
        <v>-12930.723346415907</v>
      </c>
      <c r="BO201" s="33">
        <f t="shared" si="187"/>
        <v>-12930.723346415907</v>
      </c>
      <c r="BP201" s="33">
        <f t="shared" si="187"/>
        <v>-12930.723346415907</v>
      </c>
      <c r="BQ201" s="33">
        <f t="shared" si="187"/>
        <v>-12930.723346415907</v>
      </c>
      <c r="BR201" s="33">
        <f t="shared" si="187"/>
        <v>-12930.723346415907</v>
      </c>
      <c r="BS201" s="33">
        <f t="shared" si="187"/>
        <v>-12930.723346415907</v>
      </c>
      <c r="BT201" s="33">
        <f t="shared" si="187"/>
        <v>-12930.723346415907</v>
      </c>
      <c r="BU201" s="33">
        <f t="shared" si="187"/>
        <v>-12930.723346415907</v>
      </c>
      <c r="BV201" s="33">
        <f t="shared" si="187"/>
        <v>-12930.723346415907</v>
      </c>
      <c r="BW201" s="33">
        <f t="shared" si="188"/>
        <v>-12930.723346415907</v>
      </c>
      <c r="BX201" s="33">
        <f t="shared" si="188"/>
        <v>-12930.723346415907</v>
      </c>
      <c r="BY201" s="33">
        <f t="shared" si="188"/>
        <v>-12930.723346415907</v>
      </c>
      <c r="BZ201" s="33">
        <f t="shared" si="188"/>
        <v>-12930.723346415907</v>
      </c>
      <c r="CA201" s="33">
        <f t="shared" si="188"/>
        <v>-12930.723346415907</v>
      </c>
      <c r="CB201" s="33">
        <f t="shared" si="188"/>
        <v>-12930.723346415907</v>
      </c>
      <c r="CC201" s="33">
        <f t="shared" si="188"/>
        <v>-12930.723346415907</v>
      </c>
      <c r="CD201" s="33">
        <f t="shared" si="188"/>
        <v>-12930.723346415907</v>
      </c>
      <c r="CE201" s="33">
        <f t="shared" si="188"/>
        <v>-12930.723346415907</v>
      </c>
      <c r="CF201" s="33">
        <f t="shared" si="188"/>
        <v>-12930.723346415907</v>
      </c>
      <c r="CG201" s="33">
        <f t="shared" si="188"/>
        <v>-12930.723346415907</v>
      </c>
    </row>
    <row r="202" spans="1:85" hidden="1" outlineLevel="2" x14ac:dyDescent="0.25">
      <c r="A202" s="2">
        <v>365</v>
      </c>
      <c r="B202" s="4">
        <v>44886988.324857354</v>
      </c>
      <c r="C202" s="4">
        <f t="shared" si="183"/>
        <v>45497486.169999987</v>
      </c>
      <c r="D202" s="73">
        <f t="shared" si="184"/>
        <v>-610497.84514263272</v>
      </c>
      <c r="AS202" s="33">
        <f t="shared" si="185"/>
        <v>-610497.84514263272</v>
      </c>
      <c r="AT202" s="33">
        <f t="shared" si="185"/>
        <v>-610497.84514263272</v>
      </c>
      <c r="AU202" s="33">
        <f t="shared" si="185"/>
        <v>-610497.84514263272</v>
      </c>
      <c r="AV202" s="33">
        <f t="shared" si="185"/>
        <v>-610497.84514263272</v>
      </c>
      <c r="AW202" s="33">
        <f t="shared" si="185"/>
        <v>-610497.84514263272</v>
      </c>
      <c r="AX202" s="33">
        <f t="shared" si="185"/>
        <v>-610497.84514263272</v>
      </c>
      <c r="AY202" s="33">
        <f t="shared" si="185"/>
        <v>-610497.84514263272</v>
      </c>
      <c r="AZ202" s="33">
        <f t="shared" si="185"/>
        <v>-610497.84514263272</v>
      </c>
      <c r="BA202" s="33">
        <f t="shared" si="185"/>
        <v>-610497.84514263272</v>
      </c>
      <c r="BB202" s="33">
        <f t="shared" si="185"/>
        <v>-610497.84514263272</v>
      </c>
      <c r="BC202" s="33">
        <f t="shared" si="186"/>
        <v>-610497.84514263272</v>
      </c>
      <c r="BD202" s="33">
        <f t="shared" si="186"/>
        <v>-610497.84514263272</v>
      </c>
      <c r="BE202" s="33">
        <f t="shared" si="186"/>
        <v>-610497.84514263272</v>
      </c>
      <c r="BF202" s="33">
        <f t="shared" si="186"/>
        <v>-610497.84514263272</v>
      </c>
      <c r="BG202" s="33">
        <f t="shared" si="186"/>
        <v>-610497.84514263272</v>
      </c>
      <c r="BH202" s="33">
        <f t="shared" si="186"/>
        <v>-610497.84514263272</v>
      </c>
      <c r="BI202" s="33">
        <f t="shared" si="186"/>
        <v>-610497.84514263272</v>
      </c>
      <c r="BJ202" s="33">
        <f t="shared" si="186"/>
        <v>-610497.84514263272</v>
      </c>
      <c r="BK202" s="33">
        <f t="shared" si="186"/>
        <v>-610497.84514263272</v>
      </c>
      <c r="BL202" s="33">
        <f t="shared" si="186"/>
        <v>-610497.84514263272</v>
      </c>
      <c r="BM202" s="33">
        <f t="shared" si="187"/>
        <v>-610497.84514263272</v>
      </c>
      <c r="BN202" s="33">
        <f t="shared" si="187"/>
        <v>-610497.84514263272</v>
      </c>
      <c r="BO202" s="33">
        <f t="shared" si="187"/>
        <v>-610497.84514263272</v>
      </c>
      <c r="BP202" s="33">
        <f t="shared" si="187"/>
        <v>-610497.84514263272</v>
      </c>
      <c r="BQ202" s="33">
        <f t="shared" si="187"/>
        <v>-610497.84514263272</v>
      </c>
      <c r="BR202" s="33">
        <f t="shared" si="187"/>
        <v>-610497.84514263272</v>
      </c>
      <c r="BS202" s="33">
        <f t="shared" si="187"/>
        <v>-610497.84514263272</v>
      </c>
      <c r="BT202" s="33">
        <f t="shared" si="187"/>
        <v>-610497.84514263272</v>
      </c>
      <c r="BU202" s="33">
        <f t="shared" si="187"/>
        <v>-610497.84514263272</v>
      </c>
      <c r="BV202" s="33">
        <f t="shared" si="187"/>
        <v>-610497.84514263272</v>
      </c>
      <c r="BW202" s="33">
        <f t="shared" si="188"/>
        <v>-610497.84514263272</v>
      </c>
      <c r="BX202" s="33">
        <f t="shared" si="188"/>
        <v>-610497.84514263272</v>
      </c>
      <c r="BY202" s="33">
        <f t="shared" si="188"/>
        <v>-610497.84514263272</v>
      </c>
      <c r="BZ202" s="33">
        <f t="shared" si="188"/>
        <v>-610497.84514263272</v>
      </c>
      <c r="CA202" s="33">
        <f t="shared" si="188"/>
        <v>-610497.84514263272</v>
      </c>
      <c r="CB202" s="33">
        <f t="shared" si="188"/>
        <v>-610497.84514263272</v>
      </c>
      <c r="CC202" s="33">
        <f t="shared" si="188"/>
        <v>-610497.84514263272</v>
      </c>
      <c r="CD202" s="33">
        <f t="shared" si="188"/>
        <v>-610497.84514263272</v>
      </c>
      <c r="CE202" s="33">
        <f t="shared" si="188"/>
        <v>-610497.84514263272</v>
      </c>
      <c r="CF202" s="33">
        <f t="shared" si="188"/>
        <v>-610497.84514263272</v>
      </c>
      <c r="CG202" s="33">
        <f t="shared" si="188"/>
        <v>-610497.84514263272</v>
      </c>
    </row>
    <row r="203" spans="1:85" hidden="1" outlineLevel="2" x14ac:dyDescent="0.25">
      <c r="A203" s="2">
        <v>366</v>
      </c>
      <c r="B203" s="4">
        <v>865985.13000000012</v>
      </c>
      <c r="C203" s="4">
        <f t="shared" si="183"/>
        <v>865985.13</v>
      </c>
      <c r="D203" s="73">
        <f t="shared" si="184"/>
        <v>0</v>
      </c>
      <c r="AS203" s="33">
        <f t="shared" si="185"/>
        <v>0</v>
      </c>
      <c r="AT203" s="33">
        <f t="shared" si="185"/>
        <v>0</v>
      </c>
      <c r="AU203" s="33">
        <f t="shared" si="185"/>
        <v>0</v>
      </c>
      <c r="AV203" s="33">
        <f t="shared" si="185"/>
        <v>0</v>
      </c>
      <c r="AW203" s="33">
        <f t="shared" si="185"/>
        <v>0</v>
      </c>
      <c r="AX203" s="33">
        <f t="shared" si="185"/>
        <v>0</v>
      </c>
      <c r="AY203" s="33">
        <f t="shared" si="185"/>
        <v>0</v>
      </c>
      <c r="AZ203" s="33">
        <f t="shared" si="185"/>
        <v>0</v>
      </c>
      <c r="BA203" s="33">
        <f t="shared" si="185"/>
        <v>0</v>
      </c>
      <c r="BB203" s="33">
        <f t="shared" si="185"/>
        <v>0</v>
      </c>
      <c r="BC203" s="33">
        <f t="shared" si="186"/>
        <v>0</v>
      </c>
      <c r="BD203" s="33">
        <f t="shared" si="186"/>
        <v>0</v>
      </c>
      <c r="BE203" s="33">
        <f t="shared" si="186"/>
        <v>0</v>
      </c>
      <c r="BF203" s="33">
        <f t="shared" si="186"/>
        <v>0</v>
      </c>
      <c r="BG203" s="33">
        <f t="shared" si="186"/>
        <v>0</v>
      </c>
      <c r="BH203" s="33">
        <f t="shared" si="186"/>
        <v>0</v>
      </c>
      <c r="BI203" s="33">
        <f t="shared" si="186"/>
        <v>0</v>
      </c>
      <c r="BJ203" s="33">
        <f t="shared" si="186"/>
        <v>0</v>
      </c>
      <c r="BK203" s="33">
        <f t="shared" si="186"/>
        <v>0</v>
      </c>
      <c r="BL203" s="33">
        <f t="shared" si="186"/>
        <v>0</v>
      </c>
      <c r="BM203" s="33">
        <f t="shared" si="187"/>
        <v>0</v>
      </c>
      <c r="BN203" s="33">
        <f t="shared" si="187"/>
        <v>0</v>
      </c>
      <c r="BO203" s="33">
        <f t="shared" si="187"/>
        <v>0</v>
      </c>
      <c r="BP203" s="33">
        <f t="shared" si="187"/>
        <v>0</v>
      </c>
      <c r="BQ203" s="33">
        <f t="shared" si="187"/>
        <v>0</v>
      </c>
      <c r="BR203" s="33">
        <f t="shared" si="187"/>
        <v>0</v>
      </c>
      <c r="BS203" s="33">
        <f t="shared" si="187"/>
        <v>0</v>
      </c>
      <c r="BT203" s="33">
        <f t="shared" si="187"/>
        <v>0</v>
      </c>
      <c r="BU203" s="33">
        <f t="shared" si="187"/>
        <v>0</v>
      </c>
      <c r="BV203" s="33">
        <f t="shared" si="187"/>
        <v>0</v>
      </c>
      <c r="BW203" s="33">
        <f t="shared" si="188"/>
        <v>0</v>
      </c>
      <c r="BX203" s="33">
        <f t="shared" si="188"/>
        <v>0</v>
      </c>
      <c r="BY203" s="33">
        <f t="shared" si="188"/>
        <v>0</v>
      </c>
      <c r="BZ203" s="33">
        <f t="shared" si="188"/>
        <v>0</v>
      </c>
      <c r="CA203" s="33">
        <f t="shared" si="188"/>
        <v>0</v>
      </c>
      <c r="CB203" s="33">
        <f t="shared" si="188"/>
        <v>0</v>
      </c>
      <c r="CC203" s="33">
        <f t="shared" si="188"/>
        <v>0</v>
      </c>
      <c r="CD203" s="33">
        <f t="shared" si="188"/>
        <v>0</v>
      </c>
      <c r="CE203" s="33">
        <f t="shared" si="188"/>
        <v>0</v>
      </c>
      <c r="CF203" s="33">
        <f t="shared" si="188"/>
        <v>0</v>
      </c>
      <c r="CG203" s="33">
        <f t="shared" si="188"/>
        <v>0</v>
      </c>
    </row>
    <row r="204" spans="1:85" hidden="1" outlineLevel="2" x14ac:dyDescent="0.25">
      <c r="A204" s="2">
        <v>367</v>
      </c>
      <c r="B204" s="4">
        <v>6305950.242062524</v>
      </c>
      <c r="C204" s="4">
        <f t="shared" si="183"/>
        <v>6306251.8400000008</v>
      </c>
      <c r="D204" s="73">
        <f t="shared" si="184"/>
        <v>-301.59793747682124</v>
      </c>
      <c r="AS204" s="33">
        <f t="shared" si="185"/>
        <v>-301.59793747682124</v>
      </c>
      <c r="AT204" s="33">
        <f t="shared" si="185"/>
        <v>-301.59793747682124</v>
      </c>
      <c r="AU204" s="33">
        <f t="shared" si="185"/>
        <v>-301.59793747682124</v>
      </c>
      <c r="AV204" s="33">
        <f t="shared" si="185"/>
        <v>-301.59793747682124</v>
      </c>
      <c r="AW204" s="33">
        <f t="shared" si="185"/>
        <v>-301.59793747682124</v>
      </c>
      <c r="AX204" s="33">
        <f t="shared" si="185"/>
        <v>-301.59793747682124</v>
      </c>
      <c r="AY204" s="33">
        <f t="shared" si="185"/>
        <v>-301.59793747682124</v>
      </c>
      <c r="AZ204" s="33">
        <f t="shared" si="185"/>
        <v>-301.59793747682124</v>
      </c>
      <c r="BA204" s="33">
        <f t="shared" si="185"/>
        <v>-301.59793747682124</v>
      </c>
      <c r="BB204" s="33">
        <f t="shared" si="185"/>
        <v>-301.59793747682124</v>
      </c>
      <c r="BC204" s="33">
        <f t="shared" si="186"/>
        <v>-301.59793747682124</v>
      </c>
      <c r="BD204" s="33">
        <f t="shared" si="186"/>
        <v>-301.59793747682124</v>
      </c>
      <c r="BE204" s="33">
        <f t="shared" si="186"/>
        <v>-301.59793747682124</v>
      </c>
      <c r="BF204" s="33">
        <f t="shared" si="186"/>
        <v>-301.59793747682124</v>
      </c>
      <c r="BG204" s="33">
        <f t="shared" si="186"/>
        <v>-301.59793747682124</v>
      </c>
      <c r="BH204" s="33">
        <f t="shared" si="186"/>
        <v>-301.59793747682124</v>
      </c>
      <c r="BI204" s="33">
        <f t="shared" si="186"/>
        <v>-301.59793747682124</v>
      </c>
      <c r="BJ204" s="33">
        <f t="shared" si="186"/>
        <v>-301.59793747682124</v>
      </c>
      <c r="BK204" s="33">
        <f t="shared" si="186"/>
        <v>-301.59793747682124</v>
      </c>
      <c r="BL204" s="33">
        <f t="shared" si="186"/>
        <v>-301.59793747682124</v>
      </c>
      <c r="BM204" s="33">
        <f t="shared" si="187"/>
        <v>-301.59793747682124</v>
      </c>
      <c r="BN204" s="33">
        <f t="shared" si="187"/>
        <v>-301.59793747682124</v>
      </c>
      <c r="BO204" s="33">
        <f t="shared" si="187"/>
        <v>-301.59793747682124</v>
      </c>
      <c r="BP204" s="33">
        <f t="shared" si="187"/>
        <v>-301.59793747682124</v>
      </c>
      <c r="BQ204" s="33">
        <f t="shared" si="187"/>
        <v>-301.59793747682124</v>
      </c>
      <c r="BR204" s="33">
        <f t="shared" si="187"/>
        <v>-301.59793747682124</v>
      </c>
      <c r="BS204" s="33">
        <f t="shared" si="187"/>
        <v>-301.59793747682124</v>
      </c>
      <c r="BT204" s="33">
        <f t="shared" si="187"/>
        <v>-301.59793747682124</v>
      </c>
      <c r="BU204" s="33">
        <f t="shared" si="187"/>
        <v>-301.59793747682124</v>
      </c>
      <c r="BV204" s="33">
        <f t="shared" si="187"/>
        <v>-301.59793747682124</v>
      </c>
      <c r="BW204" s="33">
        <f t="shared" si="188"/>
        <v>-301.59793747682124</v>
      </c>
      <c r="BX204" s="33">
        <f t="shared" si="188"/>
        <v>-301.59793747682124</v>
      </c>
      <c r="BY204" s="33">
        <f t="shared" si="188"/>
        <v>-301.59793747682124</v>
      </c>
      <c r="BZ204" s="33">
        <f t="shared" si="188"/>
        <v>-301.59793747682124</v>
      </c>
      <c r="CA204" s="33">
        <f t="shared" si="188"/>
        <v>-301.59793747682124</v>
      </c>
      <c r="CB204" s="33">
        <f t="shared" si="188"/>
        <v>-301.59793747682124</v>
      </c>
      <c r="CC204" s="33">
        <f t="shared" si="188"/>
        <v>-301.59793747682124</v>
      </c>
      <c r="CD204" s="33">
        <f t="shared" si="188"/>
        <v>-301.59793747682124</v>
      </c>
      <c r="CE204" s="33">
        <f t="shared" si="188"/>
        <v>-301.59793747682124</v>
      </c>
      <c r="CF204" s="33">
        <f t="shared" si="188"/>
        <v>-301.59793747682124</v>
      </c>
      <c r="CG204" s="33">
        <f t="shared" si="188"/>
        <v>-301.59793747682124</v>
      </c>
    </row>
    <row r="205" spans="1:85" hidden="1" outlineLevel="2" x14ac:dyDescent="0.25">
      <c r="A205" s="2">
        <v>368</v>
      </c>
      <c r="B205" s="4">
        <v>7374510.7331790905</v>
      </c>
      <c r="C205" s="4">
        <f t="shared" si="183"/>
        <v>7382192.2000000011</v>
      </c>
      <c r="D205" s="73">
        <f t="shared" si="184"/>
        <v>-7681.466820910573</v>
      </c>
      <c r="AS205" s="33">
        <f t="shared" si="185"/>
        <v>-7681.466820910573</v>
      </c>
      <c r="AT205" s="33">
        <f t="shared" si="185"/>
        <v>-7681.466820910573</v>
      </c>
      <c r="AU205" s="33">
        <f t="shared" si="185"/>
        <v>-7681.466820910573</v>
      </c>
      <c r="AV205" s="33">
        <f t="shared" si="185"/>
        <v>-7681.466820910573</v>
      </c>
      <c r="AW205" s="33">
        <f t="shared" si="185"/>
        <v>-7681.466820910573</v>
      </c>
      <c r="AX205" s="33">
        <f t="shared" si="185"/>
        <v>-7681.466820910573</v>
      </c>
      <c r="AY205" s="33">
        <f t="shared" si="185"/>
        <v>-7681.466820910573</v>
      </c>
      <c r="AZ205" s="33">
        <f t="shared" si="185"/>
        <v>-7681.466820910573</v>
      </c>
      <c r="BA205" s="33">
        <f t="shared" si="185"/>
        <v>-7681.466820910573</v>
      </c>
      <c r="BB205" s="33">
        <f t="shared" si="185"/>
        <v>-7681.466820910573</v>
      </c>
      <c r="BC205" s="33">
        <f t="shared" si="186"/>
        <v>-7681.466820910573</v>
      </c>
      <c r="BD205" s="33">
        <f t="shared" si="186"/>
        <v>-7681.466820910573</v>
      </c>
      <c r="BE205" s="33">
        <f t="shared" si="186"/>
        <v>-7681.466820910573</v>
      </c>
      <c r="BF205" s="33">
        <f t="shared" si="186"/>
        <v>-7681.466820910573</v>
      </c>
      <c r="BG205" s="33">
        <f t="shared" si="186"/>
        <v>-7681.466820910573</v>
      </c>
      <c r="BH205" s="33">
        <f t="shared" si="186"/>
        <v>-7681.466820910573</v>
      </c>
      <c r="BI205" s="33">
        <f t="shared" si="186"/>
        <v>-7681.466820910573</v>
      </c>
      <c r="BJ205" s="33">
        <f t="shared" si="186"/>
        <v>-7681.466820910573</v>
      </c>
      <c r="BK205" s="33">
        <f t="shared" si="186"/>
        <v>-7681.466820910573</v>
      </c>
      <c r="BL205" s="33">
        <f t="shared" si="186"/>
        <v>-7681.466820910573</v>
      </c>
      <c r="BM205" s="33">
        <f t="shared" si="187"/>
        <v>-7681.466820910573</v>
      </c>
      <c r="BN205" s="33">
        <f t="shared" si="187"/>
        <v>-7681.466820910573</v>
      </c>
      <c r="BO205" s="33">
        <f t="shared" si="187"/>
        <v>-7681.466820910573</v>
      </c>
      <c r="BP205" s="33">
        <f t="shared" si="187"/>
        <v>-7681.466820910573</v>
      </c>
      <c r="BQ205" s="33">
        <f t="shared" si="187"/>
        <v>-7681.466820910573</v>
      </c>
      <c r="BR205" s="33">
        <f t="shared" si="187"/>
        <v>-7681.466820910573</v>
      </c>
      <c r="BS205" s="33">
        <f t="shared" si="187"/>
        <v>-7681.466820910573</v>
      </c>
      <c r="BT205" s="33">
        <f t="shared" si="187"/>
        <v>-7681.466820910573</v>
      </c>
      <c r="BU205" s="33">
        <f t="shared" si="187"/>
        <v>-7681.466820910573</v>
      </c>
      <c r="BV205" s="33">
        <f t="shared" si="187"/>
        <v>-7681.466820910573</v>
      </c>
      <c r="BW205" s="33">
        <f t="shared" si="188"/>
        <v>-7681.466820910573</v>
      </c>
      <c r="BX205" s="33">
        <f t="shared" si="188"/>
        <v>-7681.466820910573</v>
      </c>
      <c r="BY205" s="33">
        <f t="shared" si="188"/>
        <v>-7681.466820910573</v>
      </c>
      <c r="BZ205" s="33">
        <f t="shared" si="188"/>
        <v>-7681.466820910573</v>
      </c>
      <c r="CA205" s="33">
        <f t="shared" si="188"/>
        <v>-7681.466820910573</v>
      </c>
      <c r="CB205" s="33">
        <f t="shared" si="188"/>
        <v>-7681.466820910573</v>
      </c>
      <c r="CC205" s="33">
        <f t="shared" si="188"/>
        <v>-7681.466820910573</v>
      </c>
      <c r="CD205" s="33">
        <f t="shared" si="188"/>
        <v>-7681.466820910573</v>
      </c>
      <c r="CE205" s="33">
        <f t="shared" si="188"/>
        <v>-7681.466820910573</v>
      </c>
      <c r="CF205" s="33">
        <f t="shared" si="188"/>
        <v>-7681.466820910573</v>
      </c>
      <c r="CG205" s="33">
        <f t="shared" si="188"/>
        <v>-7681.466820910573</v>
      </c>
    </row>
    <row r="206" spans="1:85" hidden="1" outlineLevel="2" x14ac:dyDescent="0.25">
      <c r="A206" s="2">
        <v>369</v>
      </c>
      <c r="B206" s="4">
        <v>595620.01</v>
      </c>
      <c r="C206" s="4">
        <f t="shared" si="183"/>
        <v>595620.01</v>
      </c>
      <c r="D206" s="73">
        <f t="shared" si="184"/>
        <v>0</v>
      </c>
      <c r="AS206" s="33">
        <f t="shared" si="185"/>
        <v>0</v>
      </c>
      <c r="AT206" s="33">
        <f t="shared" si="185"/>
        <v>0</v>
      </c>
      <c r="AU206" s="33">
        <f t="shared" si="185"/>
        <v>0</v>
      </c>
      <c r="AV206" s="33">
        <f t="shared" si="185"/>
        <v>0</v>
      </c>
      <c r="AW206" s="33">
        <f t="shared" si="185"/>
        <v>0</v>
      </c>
      <c r="AX206" s="33">
        <f t="shared" si="185"/>
        <v>0</v>
      </c>
      <c r="AY206" s="33">
        <f t="shared" si="185"/>
        <v>0</v>
      </c>
      <c r="AZ206" s="33">
        <f t="shared" si="185"/>
        <v>0</v>
      </c>
      <c r="BA206" s="33">
        <f t="shared" si="185"/>
        <v>0</v>
      </c>
      <c r="BB206" s="33">
        <f t="shared" si="185"/>
        <v>0</v>
      </c>
      <c r="BC206" s="33">
        <f t="shared" si="186"/>
        <v>0</v>
      </c>
      <c r="BD206" s="33">
        <f t="shared" si="186"/>
        <v>0</v>
      </c>
      <c r="BE206" s="33">
        <f t="shared" si="186"/>
        <v>0</v>
      </c>
      <c r="BF206" s="33">
        <f t="shared" si="186"/>
        <v>0</v>
      </c>
      <c r="BG206" s="33">
        <f t="shared" si="186"/>
        <v>0</v>
      </c>
      <c r="BH206" s="33">
        <f t="shared" si="186"/>
        <v>0</v>
      </c>
      <c r="BI206" s="33">
        <f t="shared" si="186"/>
        <v>0</v>
      </c>
      <c r="BJ206" s="33">
        <f t="shared" si="186"/>
        <v>0</v>
      </c>
      <c r="BK206" s="33">
        <f t="shared" si="186"/>
        <v>0</v>
      </c>
      <c r="BL206" s="33">
        <f t="shared" si="186"/>
        <v>0</v>
      </c>
      <c r="BM206" s="33">
        <f t="shared" si="187"/>
        <v>0</v>
      </c>
      <c r="BN206" s="33">
        <f t="shared" si="187"/>
        <v>0</v>
      </c>
      <c r="BO206" s="33">
        <f t="shared" si="187"/>
        <v>0</v>
      </c>
      <c r="BP206" s="33">
        <f t="shared" si="187"/>
        <v>0</v>
      </c>
      <c r="BQ206" s="33">
        <f t="shared" si="187"/>
        <v>0</v>
      </c>
      <c r="BR206" s="33">
        <f t="shared" si="187"/>
        <v>0</v>
      </c>
      <c r="BS206" s="33">
        <f t="shared" si="187"/>
        <v>0</v>
      </c>
      <c r="BT206" s="33">
        <f t="shared" si="187"/>
        <v>0</v>
      </c>
      <c r="BU206" s="33">
        <f t="shared" si="187"/>
        <v>0</v>
      </c>
      <c r="BV206" s="33">
        <f t="shared" si="187"/>
        <v>0</v>
      </c>
      <c r="BW206" s="33">
        <f t="shared" si="188"/>
        <v>0</v>
      </c>
      <c r="BX206" s="33">
        <f t="shared" si="188"/>
        <v>0</v>
      </c>
      <c r="BY206" s="33">
        <f t="shared" si="188"/>
        <v>0</v>
      </c>
      <c r="BZ206" s="33">
        <f t="shared" si="188"/>
        <v>0</v>
      </c>
      <c r="CA206" s="33">
        <f t="shared" si="188"/>
        <v>0</v>
      </c>
      <c r="CB206" s="33">
        <f t="shared" si="188"/>
        <v>0</v>
      </c>
      <c r="CC206" s="33">
        <f t="shared" si="188"/>
        <v>0</v>
      </c>
      <c r="CD206" s="33">
        <f t="shared" si="188"/>
        <v>0</v>
      </c>
      <c r="CE206" s="33">
        <f t="shared" si="188"/>
        <v>0</v>
      </c>
      <c r="CF206" s="33">
        <f t="shared" si="188"/>
        <v>0</v>
      </c>
      <c r="CG206" s="33">
        <f t="shared" si="188"/>
        <v>0</v>
      </c>
    </row>
    <row r="207" spans="1:85" hidden="1" outlineLevel="2" x14ac:dyDescent="0.25">
      <c r="A207" s="2">
        <v>370</v>
      </c>
      <c r="B207" s="4">
        <v>53786.310000000005</v>
      </c>
      <c r="C207" s="4">
        <f t="shared" si="183"/>
        <v>53786.310000000005</v>
      </c>
      <c r="D207" s="73">
        <f t="shared" si="184"/>
        <v>0</v>
      </c>
      <c r="AS207" s="33">
        <f t="shared" si="185"/>
        <v>0</v>
      </c>
      <c r="AT207" s="33">
        <f t="shared" si="185"/>
        <v>0</v>
      </c>
      <c r="AU207" s="33">
        <f t="shared" si="185"/>
        <v>0</v>
      </c>
      <c r="AV207" s="33">
        <f t="shared" si="185"/>
        <v>0</v>
      </c>
      <c r="AW207" s="33">
        <f t="shared" si="185"/>
        <v>0</v>
      </c>
      <c r="AX207" s="33">
        <f t="shared" si="185"/>
        <v>0</v>
      </c>
      <c r="AY207" s="33">
        <f t="shared" si="185"/>
        <v>0</v>
      </c>
      <c r="AZ207" s="33">
        <f t="shared" si="185"/>
        <v>0</v>
      </c>
      <c r="BA207" s="33">
        <f t="shared" si="185"/>
        <v>0</v>
      </c>
      <c r="BB207" s="33">
        <f t="shared" si="185"/>
        <v>0</v>
      </c>
      <c r="BC207" s="33">
        <f t="shared" si="186"/>
        <v>0</v>
      </c>
      <c r="BD207" s="33">
        <f t="shared" si="186"/>
        <v>0</v>
      </c>
      <c r="BE207" s="33">
        <f t="shared" si="186"/>
        <v>0</v>
      </c>
      <c r="BF207" s="33">
        <f t="shared" si="186"/>
        <v>0</v>
      </c>
      <c r="BG207" s="33">
        <f t="shared" si="186"/>
        <v>0</v>
      </c>
      <c r="BH207" s="33">
        <f t="shared" si="186"/>
        <v>0</v>
      </c>
      <c r="BI207" s="33">
        <f t="shared" si="186"/>
        <v>0</v>
      </c>
      <c r="BJ207" s="33">
        <f t="shared" si="186"/>
        <v>0</v>
      </c>
      <c r="BK207" s="33">
        <f t="shared" si="186"/>
        <v>0</v>
      </c>
      <c r="BL207" s="33">
        <f t="shared" si="186"/>
        <v>0</v>
      </c>
      <c r="BM207" s="33">
        <f t="shared" si="187"/>
        <v>0</v>
      </c>
      <c r="BN207" s="33">
        <f t="shared" si="187"/>
        <v>0</v>
      </c>
      <c r="BO207" s="33">
        <f t="shared" si="187"/>
        <v>0</v>
      </c>
      <c r="BP207" s="33">
        <f t="shared" si="187"/>
        <v>0</v>
      </c>
      <c r="BQ207" s="33">
        <f t="shared" si="187"/>
        <v>0</v>
      </c>
      <c r="BR207" s="33">
        <f t="shared" si="187"/>
        <v>0</v>
      </c>
      <c r="BS207" s="33">
        <f t="shared" si="187"/>
        <v>0</v>
      </c>
      <c r="BT207" s="33">
        <f t="shared" si="187"/>
        <v>0</v>
      </c>
      <c r="BU207" s="33">
        <f t="shared" si="187"/>
        <v>0</v>
      </c>
      <c r="BV207" s="33">
        <f t="shared" si="187"/>
        <v>0</v>
      </c>
      <c r="BW207" s="33">
        <f t="shared" si="188"/>
        <v>0</v>
      </c>
      <c r="BX207" s="33">
        <f t="shared" si="188"/>
        <v>0</v>
      </c>
      <c r="BY207" s="33">
        <f t="shared" si="188"/>
        <v>0</v>
      </c>
      <c r="BZ207" s="33">
        <f t="shared" si="188"/>
        <v>0</v>
      </c>
      <c r="CA207" s="33">
        <f t="shared" si="188"/>
        <v>0</v>
      </c>
      <c r="CB207" s="33">
        <f t="shared" si="188"/>
        <v>0</v>
      </c>
      <c r="CC207" s="33">
        <f t="shared" si="188"/>
        <v>0</v>
      </c>
      <c r="CD207" s="33">
        <f t="shared" si="188"/>
        <v>0</v>
      </c>
      <c r="CE207" s="33">
        <f t="shared" si="188"/>
        <v>0</v>
      </c>
      <c r="CF207" s="33">
        <f t="shared" si="188"/>
        <v>0</v>
      </c>
      <c r="CG207" s="33">
        <f t="shared" si="188"/>
        <v>0</v>
      </c>
    </row>
    <row r="208" spans="1:85" hidden="1" outlineLevel="2" x14ac:dyDescent="0.25">
      <c r="A208" s="2">
        <v>373</v>
      </c>
      <c r="B208" s="4">
        <v>250213.48000000004</v>
      </c>
      <c r="C208" s="4">
        <f t="shared" si="183"/>
        <v>250213.47999999998</v>
      </c>
      <c r="D208" s="73">
        <f t="shared" si="184"/>
        <v>0</v>
      </c>
      <c r="AS208" s="33">
        <f t="shared" si="185"/>
        <v>0</v>
      </c>
      <c r="AT208" s="33">
        <f t="shared" si="185"/>
        <v>0</v>
      </c>
      <c r="AU208" s="33">
        <f t="shared" si="185"/>
        <v>0</v>
      </c>
      <c r="AV208" s="33">
        <f t="shared" si="185"/>
        <v>0</v>
      </c>
      <c r="AW208" s="33">
        <f t="shared" si="185"/>
        <v>0</v>
      </c>
      <c r="AX208" s="33">
        <f t="shared" si="185"/>
        <v>0</v>
      </c>
      <c r="AY208" s="33">
        <f t="shared" si="185"/>
        <v>0</v>
      </c>
      <c r="AZ208" s="33">
        <f t="shared" si="185"/>
        <v>0</v>
      </c>
      <c r="BA208" s="33">
        <f t="shared" si="185"/>
        <v>0</v>
      </c>
      <c r="BB208" s="33">
        <f t="shared" si="185"/>
        <v>0</v>
      </c>
      <c r="BC208" s="33">
        <f t="shared" si="186"/>
        <v>0</v>
      </c>
      <c r="BD208" s="33">
        <f t="shared" si="186"/>
        <v>0</v>
      </c>
      <c r="BE208" s="33">
        <f t="shared" si="186"/>
        <v>0</v>
      </c>
      <c r="BF208" s="33">
        <f t="shared" si="186"/>
        <v>0</v>
      </c>
      <c r="BG208" s="33">
        <f t="shared" si="186"/>
        <v>0</v>
      </c>
      <c r="BH208" s="33">
        <f t="shared" si="186"/>
        <v>0</v>
      </c>
      <c r="BI208" s="33">
        <f t="shared" si="186"/>
        <v>0</v>
      </c>
      <c r="BJ208" s="33">
        <f t="shared" si="186"/>
        <v>0</v>
      </c>
      <c r="BK208" s="33">
        <f t="shared" si="186"/>
        <v>0</v>
      </c>
      <c r="BL208" s="33">
        <f t="shared" si="186"/>
        <v>0</v>
      </c>
      <c r="BM208" s="33">
        <f t="shared" si="187"/>
        <v>0</v>
      </c>
      <c r="BN208" s="33">
        <f t="shared" si="187"/>
        <v>0</v>
      </c>
      <c r="BO208" s="33">
        <f t="shared" si="187"/>
        <v>0</v>
      </c>
      <c r="BP208" s="33">
        <f t="shared" si="187"/>
        <v>0</v>
      </c>
      <c r="BQ208" s="33">
        <f t="shared" si="187"/>
        <v>0</v>
      </c>
      <c r="BR208" s="33">
        <f t="shared" si="187"/>
        <v>0</v>
      </c>
      <c r="BS208" s="33">
        <f t="shared" si="187"/>
        <v>0</v>
      </c>
      <c r="BT208" s="33">
        <f t="shared" si="187"/>
        <v>0</v>
      </c>
      <c r="BU208" s="33">
        <f t="shared" si="187"/>
        <v>0</v>
      </c>
      <c r="BV208" s="33">
        <f t="shared" si="187"/>
        <v>0</v>
      </c>
      <c r="BW208" s="33">
        <f t="shared" si="188"/>
        <v>0</v>
      </c>
      <c r="BX208" s="33">
        <f t="shared" si="188"/>
        <v>0</v>
      </c>
      <c r="BY208" s="33">
        <f t="shared" si="188"/>
        <v>0</v>
      </c>
      <c r="BZ208" s="33">
        <f t="shared" si="188"/>
        <v>0</v>
      </c>
      <c r="CA208" s="33">
        <f t="shared" si="188"/>
        <v>0</v>
      </c>
      <c r="CB208" s="33">
        <f t="shared" si="188"/>
        <v>0</v>
      </c>
      <c r="CC208" s="33">
        <f t="shared" si="188"/>
        <v>0</v>
      </c>
      <c r="CD208" s="33">
        <f t="shared" si="188"/>
        <v>0</v>
      </c>
      <c r="CE208" s="33">
        <f t="shared" si="188"/>
        <v>0</v>
      </c>
      <c r="CF208" s="33">
        <f t="shared" si="188"/>
        <v>0</v>
      </c>
      <c r="CG208" s="33">
        <f t="shared" si="188"/>
        <v>0</v>
      </c>
    </row>
    <row r="209" spans="1:86" hidden="1" outlineLevel="2" x14ac:dyDescent="0.25">
      <c r="B209" s="4"/>
      <c r="C209" s="4"/>
      <c r="D209" s="33">
        <f>SUM(D194:D208)</f>
        <v>-34799999.99999994</v>
      </c>
      <c r="AT209" s="33"/>
      <c r="AU209" s="33"/>
      <c r="AV209" s="33"/>
      <c r="AW209" s="33"/>
      <c r="AX209" s="33"/>
      <c r="AY209" s="33"/>
      <c r="AZ209" s="33"/>
      <c r="BA209" s="33"/>
      <c r="BB209" s="33"/>
      <c r="BC209" s="33"/>
      <c r="BD209" s="33"/>
      <c r="BE209" s="33"/>
      <c r="BF209" s="33"/>
      <c r="BG209" s="33"/>
      <c r="BH209" s="33"/>
      <c r="BI209" s="33"/>
      <c r="BJ209" s="33"/>
      <c r="BK209" s="33"/>
      <c r="BL209" s="33"/>
      <c r="BM209" s="33"/>
      <c r="BN209" s="33"/>
      <c r="BO209" s="33"/>
      <c r="BP209" s="33"/>
      <c r="BQ209" s="33"/>
      <c r="BR209" s="33"/>
      <c r="BS209" s="33"/>
      <c r="BT209" s="33"/>
      <c r="BU209" s="33"/>
      <c r="BV209" s="33"/>
      <c r="BW209" s="33"/>
      <c r="BX209" s="33"/>
      <c r="BY209" s="33"/>
      <c r="BZ209" s="33"/>
      <c r="CA209" s="33"/>
      <c r="CB209" s="33"/>
      <c r="CC209" s="33"/>
      <c r="CD209" s="33"/>
      <c r="CE209" s="33"/>
      <c r="CF209" s="33"/>
      <c r="CG209" s="33"/>
    </row>
    <row r="210" spans="1:86" hidden="1" outlineLevel="2" x14ac:dyDescent="0.25">
      <c r="B210" s="33"/>
      <c r="C210" s="2" t="s">
        <v>201</v>
      </c>
      <c r="D210" s="33">
        <f>+SUM(AT25,AT29)-D209</f>
        <v>-1.1175870895385742E-7</v>
      </c>
      <c r="AT210" s="33"/>
      <c r="AU210" s="33"/>
      <c r="AV210" s="33"/>
      <c r="AW210" s="33"/>
      <c r="AX210" s="33"/>
      <c r="AY210" s="33"/>
      <c r="AZ210" s="33"/>
      <c r="BA210" s="33"/>
      <c r="BB210" s="33"/>
      <c r="BC210" s="33"/>
      <c r="BD210" s="33"/>
      <c r="BE210" s="33"/>
      <c r="BF210" s="33"/>
      <c r="BG210" s="33"/>
      <c r="BH210" s="33"/>
      <c r="BI210" s="33"/>
      <c r="BJ210" s="33"/>
      <c r="BK210" s="33"/>
      <c r="BL210" s="33"/>
      <c r="BM210" s="33"/>
      <c r="BN210" s="33"/>
      <c r="BO210" s="33"/>
      <c r="BP210" s="33"/>
      <c r="BQ210" s="33"/>
      <c r="BR210" s="33"/>
      <c r="BS210" s="33"/>
      <c r="BT210" s="33"/>
      <c r="BU210" s="33"/>
      <c r="BV210" s="33"/>
      <c r="BW210" s="33"/>
      <c r="BX210" s="33"/>
      <c r="BY210" s="33"/>
      <c r="BZ210" s="33"/>
      <c r="CA210" s="33"/>
      <c r="CB210" s="33"/>
      <c r="CC210" s="33"/>
      <c r="CD210" s="33"/>
      <c r="CE210" s="33"/>
      <c r="CF210" s="33"/>
      <c r="CG210" s="33"/>
    </row>
    <row r="211" spans="1:86" hidden="1" outlineLevel="1" x14ac:dyDescent="0.25">
      <c r="E211" s="33"/>
      <c r="G211" s="33"/>
      <c r="AT211" s="33"/>
      <c r="AU211" s="33"/>
      <c r="AV211" s="33"/>
      <c r="AW211" s="33"/>
      <c r="AX211" s="33"/>
      <c r="AY211" s="33"/>
      <c r="AZ211" s="33"/>
      <c r="BA211" s="33"/>
      <c r="BB211" s="33"/>
      <c r="BC211" s="33"/>
      <c r="BD211" s="33"/>
      <c r="BE211" s="33"/>
      <c r="BF211" s="33"/>
      <c r="BG211" s="33"/>
      <c r="BH211" s="33"/>
      <c r="BI211" s="33"/>
      <c r="BJ211" s="33"/>
      <c r="BK211" s="33"/>
      <c r="BL211" s="33"/>
      <c r="BM211" s="33"/>
      <c r="BN211" s="33"/>
      <c r="BO211" s="33"/>
      <c r="BP211" s="33"/>
      <c r="BQ211" s="33"/>
      <c r="BR211" s="33"/>
      <c r="BS211" s="33"/>
      <c r="BT211" s="33"/>
      <c r="BU211" s="33"/>
      <c r="BV211" s="33"/>
      <c r="BW211" s="33"/>
      <c r="BX211" s="33"/>
      <c r="BY211" s="33"/>
      <c r="BZ211" s="33"/>
      <c r="CA211" s="33"/>
      <c r="CB211" s="33"/>
      <c r="CC211" s="33"/>
      <c r="CD211" s="33"/>
      <c r="CE211" s="33"/>
      <c r="CF211" s="33"/>
      <c r="CG211" s="33"/>
    </row>
    <row r="212" spans="1:86" s="91" customFormat="1" ht="36" hidden="1" outlineLevel="1" x14ac:dyDescent="0.25">
      <c r="A212" s="32" t="s">
        <v>210</v>
      </c>
      <c r="B212" s="71" t="s">
        <v>205</v>
      </c>
      <c r="C212" s="71" t="s">
        <v>208</v>
      </c>
      <c r="D212" s="71" t="s">
        <v>206</v>
      </c>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c r="CA212" s="32"/>
      <c r="CB212" s="32"/>
      <c r="CC212" s="32"/>
      <c r="CD212" s="32"/>
      <c r="CE212" s="32"/>
      <c r="CF212" s="32"/>
      <c r="CG212" s="32"/>
    </row>
    <row r="213" spans="1:86" hidden="1" outlineLevel="2" x14ac:dyDescent="0.25">
      <c r="A213" s="2">
        <v>350</v>
      </c>
      <c r="B213" s="4">
        <v>1904.2541300000003</v>
      </c>
      <c r="C213" s="4">
        <f>SUMIF($A$152:$A$169,A213,$S$152:$S$169)</f>
        <v>0</v>
      </c>
      <c r="D213" s="33">
        <f>+B213-C213</f>
        <v>1904.2541300000003</v>
      </c>
      <c r="S213" s="33">
        <f t="shared" ref="S213:S228" si="189">+D213</f>
        <v>1904.2541300000003</v>
      </c>
      <c r="T213" s="33">
        <f t="shared" ref="T213:X216" si="190">+S213</f>
        <v>1904.2541300000003</v>
      </c>
      <c r="U213" s="33">
        <f t="shared" si="190"/>
        <v>1904.2541300000003</v>
      </c>
      <c r="V213" s="33">
        <f t="shared" si="190"/>
        <v>1904.2541300000003</v>
      </c>
      <c r="W213" s="33">
        <f t="shared" si="190"/>
        <v>1904.2541300000003</v>
      </c>
      <c r="X213" s="33">
        <f t="shared" si="190"/>
        <v>1904.2541300000003</v>
      </c>
      <c r="Y213" s="33">
        <f t="shared" ref="Y213:AD213" si="191">+X213</f>
        <v>1904.2541300000003</v>
      </c>
      <c r="Z213" s="33">
        <f t="shared" si="191"/>
        <v>1904.2541300000003</v>
      </c>
      <c r="AA213" s="33">
        <f t="shared" si="191"/>
        <v>1904.2541300000003</v>
      </c>
      <c r="AB213" s="33">
        <f t="shared" si="191"/>
        <v>1904.2541300000003</v>
      </c>
      <c r="AC213" s="33">
        <f t="shared" si="191"/>
        <v>1904.2541300000003</v>
      </c>
      <c r="AD213" s="33">
        <f t="shared" si="191"/>
        <v>1904.2541300000003</v>
      </c>
      <c r="AE213" s="33">
        <f t="shared" ref="AE213:AR213" si="192">+AD213</f>
        <v>1904.2541300000003</v>
      </c>
      <c r="AF213" s="33">
        <f t="shared" si="192"/>
        <v>1904.2541300000003</v>
      </c>
      <c r="AG213" s="33">
        <f t="shared" si="192"/>
        <v>1904.2541300000003</v>
      </c>
      <c r="AH213" s="33">
        <f t="shared" si="192"/>
        <v>1904.2541300000003</v>
      </c>
      <c r="AI213" s="33">
        <f t="shared" si="192"/>
        <v>1904.2541300000003</v>
      </c>
      <c r="AJ213" s="33">
        <f t="shared" si="192"/>
        <v>1904.2541300000003</v>
      </c>
      <c r="AK213" s="33">
        <f t="shared" si="192"/>
        <v>1904.2541300000003</v>
      </c>
      <c r="AL213" s="33">
        <f t="shared" si="192"/>
        <v>1904.2541300000003</v>
      </c>
      <c r="AM213" s="33">
        <f t="shared" si="192"/>
        <v>1904.2541300000003</v>
      </c>
      <c r="AN213" s="33">
        <f t="shared" si="192"/>
        <v>1904.2541300000003</v>
      </c>
      <c r="AO213" s="33">
        <f t="shared" si="192"/>
        <v>1904.2541300000003</v>
      </c>
      <c r="AP213" s="33">
        <f t="shared" si="192"/>
        <v>1904.2541300000003</v>
      </c>
      <c r="AQ213" s="33">
        <f t="shared" si="192"/>
        <v>1904.2541300000003</v>
      </c>
      <c r="AR213" s="33">
        <f t="shared" si="192"/>
        <v>1904.2541300000003</v>
      </c>
      <c r="AS213" s="33">
        <f t="shared" ref="AS213:BB216" si="193">+$D213</f>
        <v>1904.2541300000003</v>
      </c>
      <c r="AT213" s="33">
        <f t="shared" si="193"/>
        <v>1904.2541300000003</v>
      </c>
      <c r="AU213" s="33">
        <f t="shared" si="193"/>
        <v>1904.2541300000003</v>
      </c>
      <c r="AV213" s="33">
        <f t="shared" si="193"/>
        <v>1904.2541300000003</v>
      </c>
      <c r="AW213" s="33">
        <f t="shared" si="193"/>
        <v>1904.2541300000003</v>
      </c>
      <c r="AX213" s="33">
        <f t="shared" si="193"/>
        <v>1904.2541300000003</v>
      </c>
      <c r="AY213" s="33">
        <f t="shared" si="193"/>
        <v>1904.2541300000003</v>
      </c>
      <c r="AZ213" s="33">
        <f t="shared" si="193"/>
        <v>1904.2541300000003</v>
      </c>
      <c r="BA213" s="33">
        <f t="shared" si="193"/>
        <v>1904.2541300000003</v>
      </c>
      <c r="BB213" s="33">
        <f t="shared" si="193"/>
        <v>1904.2541300000003</v>
      </c>
      <c r="BC213" s="33">
        <f t="shared" ref="BC213:BL216" si="194">+$D213</f>
        <v>1904.2541300000003</v>
      </c>
      <c r="BD213" s="33">
        <f t="shared" si="194"/>
        <v>1904.2541300000003</v>
      </c>
      <c r="BE213" s="33">
        <f t="shared" si="194"/>
        <v>1904.2541300000003</v>
      </c>
      <c r="BF213" s="33">
        <f t="shared" si="194"/>
        <v>1904.2541300000003</v>
      </c>
      <c r="BG213" s="33">
        <f t="shared" si="194"/>
        <v>1904.2541300000003</v>
      </c>
      <c r="BH213" s="33">
        <f t="shared" si="194"/>
        <v>1904.2541300000003</v>
      </c>
      <c r="BI213" s="33">
        <f t="shared" si="194"/>
        <v>1904.2541300000003</v>
      </c>
      <c r="BJ213" s="33">
        <f t="shared" si="194"/>
        <v>1904.2541300000003</v>
      </c>
      <c r="BK213" s="33">
        <f t="shared" si="194"/>
        <v>1904.2541300000003</v>
      </c>
      <c r="BL213" s="33">
        <f t="shared" si="194"/>
        <v>1904.2541300000003</v>
      </c>
      <c r="BM213" s="33">
        <f t="shared" ref="BM213:BV216" si="195">+$D213</f>
        <v>1904.2541300000003</v>
      </c>
      <c r="BN213" s="33">
        <f t="shared" si="195"/>
        <v>1904.2541300000003</v>
      </c>
      <c r="BO213" s="33">
        <f t="shared" si="195"/>
        <v>1904.2541300000003</v>
      </c>
      <c r="BP213" s="33">
        <f t="shared" si="195"/>
        <v>1904.2541300000003</v>
      </c>
      <c r="BQ213" s="33">
        <f t="shared" si="195"/>
        <v>1904.2541300000003</v>
      </c>
      <c r="BR213" s="33">
        <f t="shared" si="195"/>
        <v>1904.2541300000003</v>
      </c>
      <c r="BS213" s="33">
        <f t="shared" si="195"/>
        <v>1904.2541300000003</v>
      </c>
      <c r="BT213" s="33">
        <f t="shared" si="195"/>
        <v>1904.2541300000003</v>
      </c>
      <c r="BU213" s="33">
        <f t="shared" si="195"/>
        <v>1904.2541300000003</v>
      </c>
      <c r="BV213" s="33">
        <f t="shared" si="195"/>
        <v>1904.2541300000003</v>
      </c>
      <c r="BW213" s="33">
        <f t="shared" ref="BW213:CG216" si="196">+$D213</f>
        <v>1904.2541300000003</v>
      </c>
      <c r="BX213" s="33">
        <f t="shared" si="196"/>
        <v>1904.2541300000003</v>
      </c>
      <c r="BY213" s="33">
        <f t="shared" si="196"/>
        <v>1904.2541300000003</v>
      </c>
      <c r="BZ213" s="33">
        <f t="shared" si="196"/>
        <v>1904.2541300000003</v>
      </c>
      <c r="CA213" s="33">
        <f t="shared" si="196"/>
        <v>1904.2541300000003</v>
      </c>
      <c r="CB213" s="33">
        <f t="shared" si="196"/>
        <v>1904.2541300000003</v>
      </c>
      <c r="CC213" s="33">
        <f t="shared" si="196"/>
        <v>1904.2541300000003</v>
      </c>
      <c r="CD213" s="33">
        <f t="shared" si="196"/>
        <v>1904.2541300000003</v>
      </c>
      <c r="CE213" s="33">
        <f t="shared" si="196"/>
        <v>1904.2541300000003</v>
      </c>
      <c r="CF213" s="33">
        <f t="shared" si="196"/>
        <v>1904.2541300000003</v>
      </c>
      <c r="CG213" s="33">
        <f t="shared" si="196"/>
        <v>1904.2541300000003</v>
      </c>
    </row>
    <row r="214" spans="1:86" hidden="1" outlineLevel="2" x14ac:dyDescent="0.25">
      <c r="A214" s="2">
        <v>352</v>
      </c>
      <c r="B214" s="4">
        <v>5423.9090966666672</v>
      </c>
      <c r="C214" s="4">
        <f>SUMIF($A$152:$A$169,A214,$S$152:$S$169)</f>
        <v>5578.8779280000008</v>
      </c>
      <c r="D214" s="33">
        <f>+B214-C214</f>
        <v>-154.96883133333358</v>
      </c>
      <c r="S214" s="33">
        <f t="shared" si="189"/>
        <v>-154.96883133333358</v>
      </c>
      <c r="T214" s="33">
        <f t="shared" si="190"/>
        <v>-154.96883133333358</v>
      </c>
      <c r="U214" s="33">
        <f t="shared" si="190"/>
        <v>-154.96883133333358</v>
      </c>
      <c r="V214" s="33">
        <f t="shared" si="190"/>
        <v>-154.96883133333358</v>
      </c>
      <c r="W214" s="33">
        <f t="shared" si="190"/>
        <v>-154.96883133333358</v>
      </c>
      <c r="X214" s="33">
        <f t="shared" si="190"/>
        <v>-154.96883133333358</v>
      </c>
      <c r="Y214" s="33">
        <f t="shared" ref="Y214:AD214" si="197">+X214</f>
        <v>-154.96883133333358</v>
      </c>
      <c r="Z214" s="33">
        <f t="shared" si="197"/>
        <v>-154.96883133333358</v>
      </c>
      <c r="AA214" s="33">
        <f t="shared" si="197"/>
        <v>-154.96883133333358</v>
      </c>
      <c r="AB214" s="33">
        <f t="shared" si="197"/>
        <v>-154.96883133333358</v>
      </c>
      <c r="AC214" s="33">
        <f t="shared" si="197"/>
        <v>-154.96883133333358</v>
      </c>
      <c r="AD214" s="33">
        <f t="shared" si="197"/>
        <v>-154.96883133333358</v>
      </c>
      <c r="AE214" s="33">
        <f t="shared" ref="AE214:AR214" si="198">+AD214</f>
        <v>-154.96883133333358</v>
      </c>
      <c r="AF214" s="33">
        <f t="shared" si="198"/>
        <v>-154.96883133333358</v>
      </c>
      <c r="AG214" s="33">
        <f t="shared" si="198"/>
        <v>-154.96883133333358</v>
      </c>
      <c r="AH214" s="33">
        <f t="shared" si="198"/>
        <v>-154.96883133333358</v>
      </c>
      <c r="AI214" s="33">
        <f t="shared" si="198"/>
        <v>-154.96883133333358</v>
      </c>
      <c r="AJ214" s="33">
        <f t="shared" si="198"/>
        <v>-154.96883133333358</v>
      </c>
      <c r="AK214" s="33">
        <f t="shared" si="198"/>
        <v>-154.96883133333358</v>
      </c>
      <c r="AL214" s="33">
        <f t="shared" si="198"/>
        <v>-154.96883133333358</v>
      </c>
      <c r="AM214" s="33">
        <f t="shared" si="198"/>
        <v>-154.96883133333358</v>
      </c>
      <c r="AN214" s="33">
        <f t="shared" si="198"/>
        <v>-154.96883133333358</v>
      </c>
      <c r="AO214" s="33">
        <f t="shared" si="198"/>
        <v>-154.96883133333358</v>
      </c>
      <c r="AP214" s="33">
        <f t="shared" si="198"/>
        <v>-154.96883133333358</v>
      </c>
      <c r="AQ214" s="33">
        <f t="shared" si="198"/>
        <v>-154.96883133333358</v>
      </c>
      <c r="AR214" s="33">
        <f t="shared" si="198"/>
        <v>-154.96883133333358</v>
      </c>
      <c r="AS214" s="33">
        <f t="shared" si="193"/>
        <v>-154.96883133333358</v>
      </c>
      <c r="AT214" s="33">
        <f t="shared" si="193"/>
        <v>-154.96883133333358</v>
      </c>
      <c r="AU214" s="33">
        <f t="shared" si="193"/>
        <v>-154.96883133333358</v>
      </c>
      <c r="AV214" s="33">
        <f t="shared" si="193"/>
        <v>-154.96883133333358</v>
      </c>
      <c r="AW214" s="33">
        <f t="shared" si="193"/>
        <v>-154.96883133333358</v>
      </c>
      <c r="AX214" s="33">
        <f t="shared" si="193"/>
        <v>-154.96883133333358</v>
      </c>
      <c r="AY214" s="33">
        <f t="shared" si="193"/>
        <v>-154.96883133333358</v>
      </c>
      <c r="AZ214" s="33">
        <f t="shared" si="193"/>
        <v>-154.96883133333358</v>
      </c>
      <c r="BA214" s="33">
        <f t="shared" si="193"/>
        <v>-154.96883133333358</v>
      </c>
      <c r="BB214" s="33">
        <f t="shared" si="193"/>
        <v>-154.96883133333358</v>
      </c>
      <c r="BC214" s="33">
        <f t="shared" si="194"/>
        <v>-154.96883133333358</v>
      </c>
      <c r="BD214" s="33">
        <f t="shared" si="194"/>
        <v>-154.96883133333358</v>
      </c>
      <c r="BE214" s="33">
        <f t="shared" si="194"/>
        <v>-154.96883133333358</v>
      </c>
      <c r="BF214" s="33">
        <f t="shared" si="194"/>
        <v>-154.96883133333358</v>
      </c>
      <c r="BG214" s="33">
        <f t="shared" si="194"/>
        <v>-154.96883133333358</v>
      </c>
      <c r="BH214" s="33">
        <f t="shared" si="194"/>
        <v>-154.96883133333358</v>
      </c>
      <c r="BI214" s="33">
        <f t="shared" si="194"/>
        <v>-154.96883133333358</v>
      </c>
      <c r="BJ214" s="33">
        <f t="shared" si="194"/>
        <v>-154.96883133333358</v>
      </c>
      <c r="BK214" s="33">
        <f t="shared" si="194"/>
        <v>-154.96883133333358</v>
      </c>
      <c r="BL214" s="33">
        <f t="shared" si="194"/>
        <v>-154.96883133333358</v>
      </c>
      <c r="BM214" s="33">
        <f t="shared" si="195"/>
        <v>-154.96883133333358</v>
      </c>
      <c r="BN214" s="33">
        <f t="shared" si="195"/>
        <v>-154.96883133333358</v>
      </c>
      <c r="BO214" s="33">
        <f t="shared" si="195"/>
        <v>-154.96883133333358</v>
      </c>
      <c r="BP214" s="33">
        <f t="shared" si="195"/>
        <v>-154.96883133333358</v>
      </c>
      <c r="BQ214" s="33">
        <f t="shared" si="195"/>
        <v>-154.96883133333358</v>
      </c>
      <c r="BR214" s="33">
        <f t="shared" si="195"/>
        <v>-154.96883133333358</v>
      </c>
      <c r="BS214" s="33">
        <f t="shared" si="195"/>
        <v>-154.96883133333358</v>
      </c>
      <c r="BT214" s="33">
        <f t="shared" si="195"/>
        <v>-154.96883133333358</v>
      </c>
      <c r="BU214" s="33">
        <f t="shared" si="195"/>
        <v>-154.96883133333358</v>
      </c>
      <c r="BV214" s="33">
        <f t="shared" si="195"/>
        <v>-154.96883133333358</v>
      </c>
      <c r="BW214" s="33">
        <f t="shared" si="196"/>
        <v>-154.96883133333358</v>
      </c>
      <c r="BX214" s="33">
        <f t="shared" si="196"/>
        <v>-154.96883133333358</v>
      </c>
      <c r="BY214" s="33">
        <f t="shared" si="196"/>
        <v>-154.96883133333358</v>
      </c>
      <c r="BZ214" s="33">
        <f t="shared" si="196"/>
        <v>-154.96883133333358</v>
      </c>
      <c r="CA214" s="33">
        <f t="shared" si="196"/>
        <v>-154.96883133333358</v>
      </c>
      <c r="CB214" s="33">
        <f t="shared" si="196"/>
        <v>-154.96883133333358</v>
      </c>
      <c r="CC214" s="33">
        <f t="shared" si="196"/>
        <v>-154.96883133333358</v>
      </c>
      <c r="CD214" s="33">
        <f t="shared" si="196"/>
        <v>-154.96883133333358</v>
      </c>
      <c r="CE214" s="33">
        <f t="shared" si="196"/>
        <v>-154.96883133333358</v>
      </c>
      <c r="CF214" s="33">
        <f t="shared" si="196"/>
        <v>-154.96883133333358</v>
      </c>
      <c r="CG214" s="33">
        <f t="shared" si="196"/>
        <v>-154.96883133333358</v>
      </c>
    </row>
    <row r="215" spans="1:86" hidden="1" outlineLevel="2" x14ac:dyDescent="0.25">
      <c r="A215" s="2">
        <v>354</v>
      </c>
      <c r="B215" s="4">
        <v>40338.748233333332</v>
      </c>
      <c r="C215" s="4">
        <f>SUMIF($A$152:$A$169,A215,$S$152:$S$169)</f>
        <v>40945.250654930001</v>
      </c>
      <c r="D215" s="73">
        <f>+B215-C215</f>
        <v>-606.50242159666959</v>
      </c>
      <c r="S215" s="33">
        <f t="shared" si="189"/>
        <v>-606.50242159666959</v>
      </c>
      <c r="T215" s="33">
        <f t="shared" si="190"/>
        <v>-606.50242159666959</v>
      </c>
      <c r="U215" s="33">
        <f t="shared" si="190"/>
        <v>-606.50242159666959</v>
      </c>
      <c r="V215" s="33">
        <f t="shared" si="190"/>
        <v>-606.50242159666959</v>
      </c>
      <c r="W215" s="33">
        <f t="shared" si="190"/>
        <v>-606.50242159666959</v>
      </c>
      <c r="X215" s="33">
        <f t="shared" si="190"/>
        <v>-606.50242159666959</v>
      </c>
      <c r="Y215" s="33">
        <f t="shared" ref="Y215:AD215" si="199">+X215</f>
        <v>-606.50242159666959</v>
      </c>
      <c r="Z215" s="33">
        <f t="shared" si="199"/>
        <v>-606.50242159666959</v>
      </c>
      <c r="AA215" s="33">
        <f t="shared" si="199"/>
        <v>-606.50242159666959</v>
      </c>
      <c r="AB215" s="33">
        <f t="shared" si="199"/>
        <v>-606.50242159666959</v>
      </c>
      <c r="AC215" s="33">
        <f t="shared" si="199"/>
        <v>-606.50242159666959</v>
      </c>
      <c r="AD215" s="33">
        <f t="shared" si="199"/>
        <v>-606.50242159666959</v>
      </c>
      <c r="AE215" s="33">
        <f t="shared" ref="AE215:AR215" si="200">+AD215</f>
        <v>-606.50242159666959</v>
      </c>
      <c r="AF215" s="33">
        <f t="shared" si="200"/>
        <v>-606.50242159666959</v>
      </c>
      <c r="AG215" s="33">
        <f t="shared" si="200"/>
        <v>-606.50242159666959</v>
      </c>
      <c r="AH215" s="33">
        <f t="shared" si="200"/>
        <v>-606.50242159666959</v>
      </c>
      <c r="AI215" s="33">
        <f t="shared" si="200"/>
        <v>-606.50242159666959</v>
      </c>
      <c r="AJ215" s="33">
        <f t="shared" si="200"/>
        <v>-606.50242159666959</v>
      </c>
      <c r="AK215" s="33">
        <f t="shared" si="200"/>
        <v>-606.50242159666959</v>
      </c>
      <c r="AL215" s="33">
        <f t="shared" si="200"/>
        <v>-606.50242159666959</v>
      </c>
      <c r="AM215" s="33">
        <f t="shared" si="200"/>
        <v>-606.50242159666959</v>
      </c>
      <c r="AN215" s="33">
        <f t="shared" si="200"/>
        <v>-606.50242159666959</v>
      </c>
      <c r="AO215" s="33">
        <f t="shared" si="200"/>
        <v>-606.50242159666959</v>
      </c>
      <c r="AP215" s="33">
        <f t="shared" si="200"/>
        <v>-606.50242159666959</v>
      </c>
      <c r="AQ215" s="33">
        <f t="shared" si="200"/>
        <v>-606.50242159666959</v>
      </c>
      <c r="AR215" s="33">
        <f t="shared" si="200"/>
        <v>-606.50242159666959</v>
      </c>
      <c r="AS215" s="33">
        <f t="shared" si="193"/>
        <v>-606.50242159666959</v>
      </c>
      <c r="AT215" s="33">
        <f t="shared" si="193"/>
        <v>-606.50242159666959</v>
      </c>
      <c r="AU215" s="33">
        <f t="shared" si="193"/>
        <v>-606.50242159666959</v>
      </c>
      <c r="AV215" s="33">
        <f t="shared" si="193"/>
        <v>-606.50242159666959</v>
      </c>
      <c r="AW215" s="33">
        <f t="shared" si="193"/>
        <v>-606.50242159666959</v>
      </c>
      <c r="AX215" s="33">
        <f t="shared" si="193"/>
        <v>-606.50242159666959</v>
      </c>
      <c r="AY215" s="33">
        <f t="shared" si="193"/>
        <v>-606.50242159666959</v>
      </c>
      <c r="AZ215" s="33">
        <f t="shared" si="193"/>
        <v>-606.50242159666959</v>
      </c>
      <c r="BA215" s="33">
        <f t="shared" si="193"/>
        <v>-606.50242159666959</v>
      </c>
      <c r="BB215" s="33">
        <f t="shared" si="193"/>
        <v>-606.50242159666959</v>
      </c>
      <c r="BC215" s="33">
        <f t="shared" si="194"/>
        <v>-606.50242159666959</v>
      </c>
      <c r="BD215" s="33">
        <f t="shared" si="194"/>
        <v>-606.50242159666959</v>
      </c>
      <c r="BE215" s="33">
        <f t="shared" si="194"/>
        <v>-606.50242159666959</v>
      </c>
      <c r="BF215" s="33">
        <f t="shared" si="194"/>
        <v>-606.50242159666959</v>
      </c>
      <c r="BG215" s="33">
        <f t="shared" si="194"/>
        <v>-606.50242159666959</v>
      </c>
      <c r="BH215" s="33">
        <f t="shared" si="194"/>
        <v>-606.50242159666959</v>
      </c>
      <c r="BI215" s="33">
        <f t="shared" si="194"/>
        <v>-606.50242159666959</v>
      </c>
      <c r="BJ215" s="33">
        <f t="shared" si="194"/>
        <v>-606.50242159666959</v>
      </c>
      <c r="BK215" s="33">
        <f t="shared" si="194"/>
        <v>-606.50242159666959</v>
      </c>
      <c r="BL215" s="33">
        <f t="shared" si="194"/>
        <v>-606.50242159666959</v>
      </c>
      <c r="BM215" s="33">
        <f t="shared" si="195"/>
        <v>-606.50242159666959</v>
      </c>
      <c r="BN215" s="33">
        <f t="shared" si="195"/>
        <v>-606.50242159666959</v>
      </c>
      <c r="BO215" s="33">
        <f t="shared" si="195"/>
        <v>-606.50242159666959</v>
      </c>
      <c r="BP215" s="33">
        <f t="shared" si="195"/>
        <v>-606.50242159666959</v>
      </c>
      <c r="BQ215" s="33">
        <f t="shared" si="195"/>
        <v>-606.50242159666959</v>
      </c>
      <c r="BR215" s="33">
        <f t="shared" si="195"/>
        <v>-606.50242159666959</v>
      </c>
      <c r="BS215" s="33">
        <f t="shared" si="195"/>
        <v>-606.50242159666959</v>
      </c>
      <c r="BT215" s="33">
        <f t="shared" si="195"/>
        <v>-606.50242159666959</v>
      </c>
      <c r="BU215" s="33">
        <f t="shared" si="195"/>
        <v>-606.50242159666959</v>
      </c>
      <c r="BV215" s="33">
        <f t="shared" si="195"/>
        <v>-606.50242159666959</v>
      </c>
      <c r="BW215" s="33">
        <f t="shared" si="196"/>
        <v>-606.50242159666959</v>
      </c>
      <c r="BX215" s="33">
        <f t="shared" si="196"/>
        <v>-606.50242159666959</v>
      </c>
      <c r="BY215" s="33">
        <f t="shared" si="196"/>
        <v>-606.50242159666959</v>
      </c>
      <c r="BZ215" s="33">
        <f t="shared" si="196"/>
        <v>-606.50242159666959</v>
      </c>
      <c r="CA215" s="33">
        <f t="shared" si="196"/>
        <v>-606.50242159666959</v>
      </c>
      <c r="CB215" s="33">
        <f t="shared" si="196"/>
        <v>-606.50242159666959</v>
      </c>
      <c r="CC215" s="33">
        <f t="shared" si="196"/>
        <v>-606.50242159666959</v>
      </c>
      <c r="CD215" s="33">
        <f t="shared" si="196"/>
        <v>-606.50242159666959</v>
      </c>
      <c r="CE215" s="33">
        <f t="shared" si="196"/>
        <v>-606.50242159666959</v>
      </c>
      <c r="CF215" s="33">
        <f t="shared" si="196"/>
        <v>-606.50242159666959</v>
      </c>
      <c r="CG215" s="33">
        <f t="shared" si="196"/>
        <v>-606.50242159666959</v>
      </c>
    </row>
    <row r="216" spans="1:86" hidden="1" outlineLevel="2" x14ac:dyDescent="0.25">
      <c r="A216" s="2">
        <v>355</v>
      </c>
      <c r="B216" s="4">
        <v>1152879.4423700504</v>
      </c>
      <c r="C216" s="4">
        <f>SUMIF($A$152:$A$169,A216,$S$152:$S$169)</f>
        <v>2477291.9724615002</v>
      </c>
      <c r="D216" s="73">
        <f>+B216-C216</f>
        <v>-1324412.5300914499</v>
      </c>
      <c r="S216" s="33">
        <f t="shared" si="189"/>
        <v>-1324412.5300914499</v>
      </c>
      <c r="T216" s="33">
        <f t="shared" si="190"/>
        <v>-1324412.5300914499</v>
      </c>
      <c r="U216" s="33">
        <f t="shared" si="190"/>
        <v>-1324412.5300914499</v>
      </c>
      <c r="V216" s="33">
        <f t="shared" si="190"/>
        <v>-1324412.5300914499</v>
      </c>
      <c r="W216" s="33">
        <f t="shared" si="190"/>
        <v>-1324412.5300914499</v>
      </c>
      <c r="X216" s="33">
        <f t="shared" si="190"/>
        <v>-1324412.5300914499</v>
      </c>
      <c r="Y216" s="33">
        <f t="shared" ref="Y216:AD216" si="201">+X216</f>
        <v>-1324412.5300914499</v>
      </c>
      <c r="Z216" s="33">
        <f t="shared" si="201"/>
        <v>-1324412.5300914499</v>
      </c>
      <c r="AA216" s="33">
        <f t="shared" si="201"/>
        <v>-1324412.5300914499</v>
      </c>
      <c r="AB216" s="33">
        <f t="shared" si="201"/>
        <v>-1324412.5300914499</v>
      </c>
      <c r="AC216" s="33">
        <f t="shared" si="201"/>
        <v>-1324412.5300914499</v>
      </c>
      <c r="AD216" s="33">
        <f t="shared" si="201"/>
        <v>-1324412.5300914499</v>
      </c>
      <c r="AE216" s="33">
        <f t="shared" ref="AE216:AR216" si="202">+AD216</f>
        <v>-1324412.5300914499</v>
      </c>
      <c r="AF216" s="33">
        <f t="shared" si="202"/>
        <v>-1324412.5300914499</v>
      </c>
      <c r="AG216" s="33">
        <f t="shared" si="202"/>
        <v>-1324412.5300914499</v>
      </c>
      <c r="AH216" s="33">
        <f t="shared" si="202"/>
        <v>-1324412.5300914499</v>
      </c>
      <c r="AI216" s="33">
        <f t="shared" si="202"/>
        <v>-1324412.5300914499</v>
      </c>
      <c r="AJ216" s="33">
        <f t="shared" si="202"/>
        <v>-1324412.5300914499</v>
      </c>
      <c r="AK216" s="33">
        <f t="shared" si="202"/>
        <v>-1324412.5300914499</v>
      </c>
      <c r="AL216" s="33">
        <f t="shared" si="202"/>
        <v>-1324412.5300914499</v>
      </c>
      <c r="AM216" s="33">
        <f t="shared" si="202"/>
        <v>-1324412.5300914499</v>
      </c>
      <c r="AN216" s="33">
        <f t="shared" si="202"/>
        <v>-1324412.5300914499</v>
      </c>
      <c r="AO216" s="33">
        <f t="shared" si="202"/>
        <v>-1324412.5300914499</v>
      </c>
      <c r="AP216" s="33">
        <f t="shared" si="202"/>
        <v>-1324412.5300914499</v>
      </c>
      <c r="AQ216" s="33">
        <f t="shared" si="202"/>
        <v>-1324412.5300914499</v>
      </c>
      <c r="AR216" s="33">
        <f t="shared" si="202"/>
        <v>-1324412.5300914499</v>
      </c>
      <c r="AS216" s="33">
        <f t="shared" si="193"/>
        <v>-1324412.5300914499</v>
      </c>
      <c r="AT216" s="33">
        <f t="shared" si="193"/>
        <v>-1324412.5300914499</v>
      </c>
      <c r="AU216" s="33">
        <f t="shared" si="193"/>
        <v>-1324412.5300914499</v>
      </c>
      <c r="AV216" s="33">
        <f t="shared" si="193"/>
        <v>-1324412.5300914499</v>
      </c>
      <c r="AW216" s="33">
        <f t="shared" si="193"/>
        <v>-1324412.5300914499</v>
      </c>
      <c r="AX216" s="33">
        <f t="shared" si="193"/>
        <v>-1324412.5300914499</v>
      </c>
      <c r="AY216" s="33">
        <f t="shared" si="193"/>
        <v>-1324412.5300914499</v>
      </c>
      <c r="AZ216" s="33">
        <f t="shared" si="193"/>
        <v>-1324412.5300914499</v>
      </c>
      <c r="BA216" s="33">
        <f t="shared" si="193"/>
        <v>-1324412.5300914499</v>
      </c>
      <c r="BB216" s="33">
        <f t="shared" si="193"/>
        <v>-1324412.5300914499</v>
      </c>
      <c r="BC216" s="33">
        <f t="shared" si="194"/>
        <v>-1324412.5300914499</v>
      </c>
      <c r="BD216" s="33">
        <f t="shared" si="194"/>
        <v>-1324412.5300914499</v>
      </c>
      <c r="BE216" s="33">
        <f t="shared" si="194"/>
        <v>-1324412.5300914499</v>
      </c>
      <c r="BF216" s="33">
        <f t="shared" si="194"/>
        <v>-1324412.5300914499</v>
      </c>
      <c r="BG216" s="33">
        <f t="shared" si="194"/>
        <v>-1324412.5300914499</v>
      </c>
      <c r="BH216" s="33">
        <f t="shared" si="194"/>
        <v>-1324412.5300914499</v>
      </c>
      <c r="BI216" s="33">
        <f t="shared" si="194"/>
        <v>-1324412.5300914499</v>
      </c>
      <c r="BJ216" s="33">
        <f t="shared" si="194"/>
        <v>-1324412.5300914499</v>
      </c>
      <c r="BK216" s="33">
        <f t="shared" si="194"/>
        <v>-1324412.5300914499</v>
      </c>
      <c r="BL216" s="33">
        <f t="shared" si="194"/>
        <v>-1324412.5300914499</v>
      </c>
      <c r="BM216" s="33">
        <f t="shared" si="195"/>
        <v>-1324412.5300914499</v>
      </c>
      <c r="BN216" s="33">
        <f t="shared" si="195"/>
        <v>-1324412.5300914499</v>
      </c>
      <c r="BO216" s="33">
        <f t="shared" si="195"/>
        <v>-1324412.5300914499</v>
      </c>
      <c r="BP216" s="33">
        <f t="shared" si="195"/>
        <v>-1324412.5300914499</v>
      </c>
      <c r="BQ216" s="33">
        <f t="shared" si="195"/>
        <v>-1324412.5300914499</v>
      </c>
      <c r="BR216" s="33">
        <f t="shared" si="195"/>
        <v>-1324412.5300914499</v>
      </c>
      <c r="BS216" s="33">
        <f t="shared" si="195"/>
        <v>-1324412.5300914499</v>
      </c>
      <c r="BT216" s="33">
        <f t="shared" si="195"/>
        <v>-1324412.5300914499</v>
      </c>
      <c r="BU216" s="33">
        <f t="shared" si="195"/>
        <v>-1324412.5300914499</v>
      </c>
      <c r="BV216" s="33">
        <f t="shared" si="195"/>
        <v>-1324412.5300914499</v>
      </c>
      <c r="BW216" s="33">
        <f t="shared" si="196"/>
        <v>-1324412.5300914499</v>
      </c>
      <c r="BX216" s="33">
        <f t="shared" si="196"/>
        <v>-1324412.5300914499</v>
      </c>
      <c r="BY216" s="33">
        <f t="shared" si="196"/>
        <v>-1324412.5300914499</v>
      </c>
      <c r="BZ216" s="33">
        <f t="shared" si="196"/>
        <v>-1324412.5300914499</v>
      </c>
      <c r="CA216" s="33">
        <f t="shared" si="196"/>
        <v>-1324412.5300914499</v>
      </c>
      <c r="CB216" s="33">
        <f t="shared" si="196"/>
        <v>-1324412.5300914499</v>
      </c>
      <c r="CC216" s="33">
        <f t="shared" si="196"/>
        <v>-1324412.5300914499</v>
      </c>
      <c r="CD216" s="33">
        <f t="shared" si="196"/>
        <v>-1324412.5300914499</v>
      </c>
      <c r="CE216" s="33">
        <f t="shared" si="196"/>
        <v>-1324412.5300914499</v>
      </c>
      <c r="CF216" s="33">
        <f t="shared" si="196"/>
        <v>-1324412.5300914499</v>
      </c>
      <c r="CG216" s="33">
        <f t="shared" si="196"/>
        <v>-1324412.5300914499</v>
      </c>
    </row>
    <row r="217" spans="1:86" s="90" customFormat="1" hidden="1" outlineLevel="2" x14ac:dyDescent="0.25">
      <c r="A217" s="45">
        <v>355</v>
      </c>
      <c r="B217" s="57"/>
      <c r="C217" s="57"/>
      <c r="D217" s="78">
        <f>81827.9766424-945</f>
        <v>80882.976642399997</v>
      </c>
      <c r="E217" s="45" t="s">
        <v>301</v>
      </c>
      <c r="F217" s="45"/>
      <c r="G217" s="45"/>
      <c r="H217" s="45"/>
      <c r="I217" s="45"/>
      <c r="J217" s="45"/>
      <c r="K217" s="45"/>
      <c r="L217" s="45"/>
      <c r="M217" s="45"/>
      <c r="N217" s="45"/>
      <c r="O217" s="45"/>
      <c r="P217" s="45"/>
      <c r="Q217" s="45"/>
      <c r="R217" s="45"/>
      <c r="S217" s="58">
        <f t="shared" si="189"/>
        <v>80882.976642399997</v>
      </c>
      <c r="T217" s="58">
        <f t="shared" ref="T217:T228" si="203">+S217</f>
        <v>80882.976642399997</v>
      </c>
      <c r="U217" s="58">
        <f>+T217-D217-945</f>
        <v>-945</v>
      </c>
      <c r="V217" s="58">
        <f t="shared" ref="V217:AF217" si="204">+U217-$D$217-945</f>
        <v>-82772.976642399997</v>
      </c>
      <c r="W217" s="58">
        <f t="shared" si="204"/>
        <v>-164600.95328479999</v>
      </c>
      <c r="X217" s="58">
        <f t="shared" si="204"/>
        <v>-246428.92992719999</v>
      </c>
      <c r="Y217" s="58">
        <f t="shared" si="204"/>
        <v>-328256.90656959999</v>
      </c>
      <c r="Z217" s="58">
        <f t="shared" si="204"/>
        <v>-410084.88321200002</v>
      </c>
      <c r="AA217" s="58">
        <f t="shared" si="204"/>
        <v>-491912.85985440004</v>
      </c>
      <c r="AB217" s="58">
        <f t="shared" si="204"/>
        <v>-573740.83649680007</v>
      </c>
      <c r="AC217" s="58">
        <f t="shared" si="204"/>
        <v>-655568.81313920009</v>
      </c>
      <c r="AD217" s="58">
        <f t="shared" si="204"/>
        <v>-737396.78978160012</v>
      </c>
      <c r="AE217" s="58">
        <f t="shared" si="204"/>
        <v>-819224.76642400015</v>
      </c>
      <c r="AF217" s="58">
        <f t="shared" si="204"/>
        <v>-901052.74306640017</v>
      </c>
      <c r="AG217" s="58">
        <f>+AF217</f>
        <v>-901052.74306640017</v>
      </c>
      <c r="AH217" s="58">
        <f t="shared" ref="AH217:AS217" si="205">+AG217-$D$217-945</f>
        <v>-982880.7197088002</v>
      </c>
      <c r="AI217" s="58">
        <f t="shared" si="205"/>
        <v>-1064708.6963512001</v>
      </c>
      <c r="AJ217" s="58">
        <f t="shared" si="205"/>
        <v>-1146536.6729936001</v>
      </c>
      <c r="AK217" s="58">
        <f t="shared" si="205"/>
        <v>-1228364.6496360002</v>
      </c>
      <c r="AL217" s="58">
        <f t="shared" si="205"/>
        <v>-1310192.6262784002</v>
      </c>
      <c r="AM217" s="58">
        <f t="shared" si="205"/>
        <v>-1392020.6029208002</v>
      </c>
      <c r="AN217" s="58">
        <f t="shared" si="205"/>
        <v>-1473848.5795632002</v>
      </c>
      <c r="AO217" s="58">
        <f t="shared" si="205"/>
        <v>-1555676.5562056003</v>
      </c>
      <c r="AP217" s="58">
        <f t="shared" si="205"/>
        <v>-1637504.5328480003</v>
      </c>
      <c r="AQ217" s="58">
        <f t="shared" si="205"/>
        <v>-1719332.5094904003</v>
      </c>
      <c r="AR217" s="58">
        <f t="shared" si="205"/>
        <v>-1801160.4861328003</v>
      </c>
      <c r="AS217" s="58">
        <f t="shared" si="205"/>
        <v>-1882988.4627752004</v>
      </c>
      <c r="AT217" s="58">
        <f>+AS217</f>
        <v>-1882988.4627752004</v>
      </c>
      <c r="AU217" s="58">
        <f t="shared" ref="AU217:BF217" si="206">+AT217-$D$217-945</f>
        <v>-1964816.4394176004</v>
      </c>
      <c r="AV217" s="58">
        <f t="shared" si="206"/>
        <v>-2046644.4160600004</v>
      </c>
      <c r="AW217" s="58">
        <f t="shared" si="206"/>
        <v>-2128472.3927024002</v>
      </c>
      <c r="AX217" s="58">
        <f t="shared" si="206"/>
        <v>-2210300.3693448002</v>
      </c>
      <c r="AY217" s="58">
        <f t="shared" si="206"/>
        <v>-2292128.3459872003</v>
      </c>
      <c r="AZ217" s="58">
        <f t="shared" si="206"/>
        <v>-2373956.3226296003</v>
      </c>
      <c r="BA217" s="58">
        <f t="shared" si="206"/>
        <v>-2455784.2992720003</v>
      </c>
      <c r="BB217" s="58">
        <f t="shared" si="206"/>
        <v>-2537612.2759144004</v>
      </c>
      <c r="BC217" s="58">
        <f t="shared" si="206"/>
        <v>-2619440.2525568004</v>
      </c>
      <c r="BD217" s="58">
        <f t="shared" si="206"/>
        <v>-2701268.2291992004</v>
      </c>
      <c r="BE217" s="58">
        <f t="shared" si="206"/>
        <v>-2783096.2058416004</v>
      </c>
      <c r="BF217" s="58">
        <f t="shared" si="206"/>
        <v>-2864924.1824840005</v>
      </c>
      <c r="BG217" s="58">
        <f>+BF217</f>
        <v>-2864924.1824840005</v>
      </c>
      <c r="BH217" s="58">
        <f t="shared" ref="BH217:BS217" si="207">+BG217-$D$217-945</f>
        <v>-2946752.1591264005</v>
      </c>
      <c r="BI217" s="58">
        <f t="shared" si="207"/>
        <v>-3028580.1357688005</v>
      </c>
      <c r="BJ217" s="58">
        <f t="shared" si="207"/>
        <v>-3110408.1124112005</v>
      </c>
      <c r="BK217" s="58">
        <f t="shared" si="207"/>
        <v>-3192236.0890536006</v>
      </c>
      <c r="BL217" s="58">
        <f t="shared" si="207"/>
        <v>-3274064.0656960006</v>
      </c>
      <c r="BM217" s="58">
        <f t="shared" si="207"/>
        <v>-3355892.0423384006</v>
      </c>
      <c r="BN217" s="58">
        <f t="shared" si="207"/>
        <v>-3437720.0189808006</v>
      </c>
      <c r="BO217" s="58">
        <f t="shared" si="207"/>
        <v>-3519547.9956232007</v>
      </c>
      <c r="BP217" s="58">
        <f t="shared" si="207"/>
        <v>-3601375.9722656007</v>
      </c>
      <c r="BQ217" s="58">
        <f t="shared" si="207"/>
        <v>-3683203.9489080007</v>
      </c>
      <c r="BR217" s="58">
        <f t="shared" si="207"/>
        <v>-3765031.9255504007</v>
      </c>
      <c r="BS217" s="58">
        <f t="shared" si="207"/>
        <v>-3846859.9021928008</v>
      </c>
      <c r="BT217" s="58">
        <f>+BS217</f>
        <v>-3846859.9021928008</v>
      </c>
      <c r="BU217" s="58">
        <f t="shared" ref="BU217:CF217" si="208">+BT217-$D$217-945</f>
        <v>-3928687.8788352008</v>
      </c>
      <c r="BV217" s="58">
        <f t="shared" si="208"/>
        <v>-4010515.8554776008</v>
      </c>
      <c r="BW217" s="58">
        <f t="shared" si="208"/>
        <v>-4092343.8321200009</v>
      </c>
      <c r="BX217" s="58">
        <f t="shared" si="208"/>
        <v>-4174171.8087624009</v>
      </c>
      <c r="BY217" s="58">
        <f t="shared" si="208"/>
        <v>-4255999.7854048004</v>
      </c>
      <c r="BZ217" s="58">
        <f t="shared" si="208"/>
        <v>-4337827.7620472005</v>
      </c>
      <c r="CA217" s="58">
        <f t="shared" si="208"/>
        <v>-4419655.7386896005</v>
      </c>
      <c r="CB217" s="58">
        <f t="shared" si="208"/>
        <v>-4501483.7153320005</v>
      </c>
      <c r="CC217" s="58">
        <f t="shared" si="208"/>
        <v>-4583311.6919744005</v>
      </c>
      <c r="CD217" s="58">
        <f t="shared" si="208"/>
        <v>-4665139.6686168006</v>
      </c>
      <c r="CE217" s="58">
        <f t="shared" si="208"/>
        <v>-4746967.6452592006</v>
      </c>
      <c r="CF217" s="58">
        <f t="shared" si="208"/>
        <v>-4828795.6219016006</v>
      </c>
      <c r="CG217" s="58">
        <f>+CF217</f>
        <v>-4828795.6219016006</v>
      </c>
      <c r="CH217" s="49"/>
    </row>
    <row r="218" spans="1:86" hidden="1" outlineLevel="2" x14ac:dyDescent="0.25">
      <c r="A218" s="2">
        <v>356</v>
      </c>
      <c r="B218" s="4">
        <v>427662.18346336647</v>
      </c>
      <c r="C218" s="4">
        <f t="shared" ref="C218:C228" si="209">SUMIF($A$152:$A$169,A218,$S$152:$S$169)</f>
        <v>518454.84898565331</v>
      </c>
      <c r="D218" s="73">
        <f t="shared" ref="D218:D228" si="210">+B218-C218</f>
        <v>-90792.665522286843</v>
      </c>
      <c r="S218" s="33">
        <f t="shared" si="189"/>
        <v>-90792.665522286843</v>
      </c>
      <c r="T218" s="33">
        <f t="shared" si="203"/>
        <v>-90792.665522286843</v>
      </c>
      <c r="U218" s="33">
        <f t="shared" ref="U218:X228" si="211">+T218</f>
        <v>-90792.665522286843</v>
      </c>
      <c r="V218" s="33">
        <f t="shared" si="211"/>
        <v>-90792.665522286843</v>
      </c>
      <c r="W218" s="33">
        <f t="shared" si="211"/>
        <v>-90792.665522286843</v>
      </c>
      <c r="X218" s="33">
        <f t="shared" si="211"/>
        <v>-90792.665522286843</v>
      </c>
      <c r="Y218" s="33">
        <f t="shared" ref="Y218:AD218" si="212">+X218</f>
        <v>-90792.665522286843</v>
      </c>
      <c r="Z218" s="33">
        <f t="shared" si="212"/>
        <v>-90792.665522286843</v>
      </c>
      <c r="AA218" s="33">
        <f t="shared" si="212"/>
        <v>-90792.665522286843</v>
      </c>
      <c r="AB218" s="33">
        <f t="shared" si="212"/>
        <v>-90792.665522286843</v>
      </c>
      <c r="AC218" s="33">
        <f t="shared" si="212"/>
        <v>-90792.665522286843</v>
      </c>
      <c r="AD218" s="33">
        <f t="shared" si="212"/>
        <v>-90792.665522286843</v>
      </c>
      <c r="AE218" s="33">
        <f t="shared" ref="AE218:AR218" si="213">+AD218</f>
        <v>-90792.665522286843</v>
      </c>
      <c r="AF218" s="33">
        <f t="shared" si="213"/>
        <v>-90792.665522286843</v>
      </c>
      <c r="AG218" s="33">
        <f t="shared" si="213"/>
        <v>-90792.665522286843</v>
      </c>
      <c r="AH218" s="33">
        <f t="shared" si="213"/>
        <v>-90792.665522286843</v>
      </c>
      <c r="AI218" s="33">
        <f t="shared" si="213"/>
        <v>-90792.665522286843</v>
      </c>
      <c r="AJ218" s="33">
        <f t="shared" si="213"/>
        <v>-90792.665522286843</v>
      </c>
      <c r="AK218" s="33">
        <f t="shared" si="213"/>
        <v>-90792.665522286843</v>
      </c>
      <c r="AL218" s="33">
        <f t="shared" si="213"/>
        <v>-90792.665522286843</v>
      </c>
      <c r="AM218" s="33">
        <f t="shared" si="213"/>
        <v>-90792.665522286843</v>
      </c>
      <c r="AN218" s="33">
        <f t="shared" si="213"/>
        <v>-90792.665522286843</v>
      </c>
      <c r="AO218" s="33">
        <f t="shared" si="213"/>
        <v>-90792.665522286843</v>
      </c>
      <c r="AP218" s="33">
        <f t="shared" si="213"/>
        <v>-90792.665522286843</v>
      </c>
      <c r="AQ218" s="33">
        <f t="shared" si="213"/>
        <v>-90792.665522286843</v>
      </c>
      <c r="AR218" s="33">
        <f t="shared" si="213"/>
        <v>-90792.665522286843</v>
      </c>
      <c r="AS218" s="33">
        <f t="shared" ref="AS218:BB228" si="214">+$D218</f>
        <v>-90792.665522286843</v>
      </c>
      <c r="AT218" s="33">
        <f t="shared" si="214"/>
        <v>-90792.665522286843</v>
      </c>
      <c r="AU218" s="33">
        <f t="shared" si="214"/>
        <v>-90792.665522286843</v>
      </c>
      <c r="AV218" s="33">
        <f t="shared" si="214"/>
        <v>-90792.665522286843</v>
      </c>
      <c r="AW218" s="33">
        <f t="shared" si="214"/>
        <v>-90792.665522286843</v>
      </c>
      <c r="AX218" s="33">
        <f t="shared" si="214"/>
        <v>-90792.665522286843</v>
      </c>
      <c r="AY218" s="33">
        <f t="shared" si="214"/>
        <v>-90792.665522286843</v>
      </c>
      <c r="AZ218" s="33">
        <f t="shared" si="214"/>
        <v>-90792.665522286843</v>
      </c>
      <c r="BA218" s="33">
        <f t="shared" si="214"/>
        <v>-90792.665522286843</v>
      </c>
      <c r="BB218" s="33">
        <f t="shared" si="214"/>
        <v>-90792.665522286843</v>
      </c>
      <c r="BC218" s="33">
        <f t="shared" ref="BC218:BL228" si="215">+$D218</f>
        <v>-90792.665522286843</v>
      </c>
      <c r="BD218" s="33">
        <f t="shared" si="215"/>
        <v>-90792.665522286843</v>
      </c>
      <c r="BE218" s="33">
        <f t="shared" si="215"/>
        <v>-90792.665522286843</v>
      </c>
      <c r="BF218" s="33">
        <f t="shared" si="215"/>
        <v>-90792.665522286843</v>
      </c>
      <c r="BG218" s="33">
        <f t="shared" si="215"/>
        <v>-90792.665522286843</v>
      </c>
      <c r="BH218" s="33">
        <f t="shared" si="215"/>
        <v>-90792.665522286843</v>
      </c>
      <c r="BI218" s="33">
        <f t="shared" si="215"/>
        <v>-90792.665522286843</v>
      </c>
      <c r="BJ218" s="33">
        <f t="shared" si="215"/>
        <v>-90792.665522286843</v>
      </c>
      <c r="BK218" s="33">
        <f t="shared" si="215"/>
        <v>-90792.665522286843</v>
      </c>
      <c r="BL218" s="33">
        <f t="shared" si="215"/>
        <v>-90792.665522286843</v>
      </c>
      <c r="BM218" s="33">
        <f t="shared" ref="BM218:BV228" si="216">+$D218</f>
        <v>-90792.665522286843</v>
      </c>
      <c r="BN218" s="33">
        <f t="shared" si="216"/>
        <v>-90792.665522286843</v>
      </c>
      <c r="BO218" s="33">
        <f t="shared" si="216"/>
        <v>-90792.665522286843</v>
      </c>
      <c r="BP218" s="33">
        <f t="shared" si="216"/>
        <v>-90792.665522286843</v>
      </c>
      <c r="BQ218" s="33">
        <f t="shared" si="216"/>
        <v>-90792.665522286843</v>
      </c>
      <c r="BR218" s="33">
        <f t="shared" si="216"/>
        <v>-90792.665522286843</v>
      </c>
      <c r="BS218" s="33">
        <f t="shared" si="216"/>
        <v>-90792.665522286843</v>
      </c>
      <c r="BT218" s="33">
        <f t="shared" si="216"/>
        <v>-90792.665522286843</v>
      </c>
      <c r="BU218" s="33">
        <f t="shared" si="216"/>
        <v>-90792.665522286843</v>
      </c>
      <c r="BV218" s="33">
        <f t="shared" si="216"/>
        <v>-90792.665522286843</v>
      </c>
      <c r="BW218" s="33">
        <f t="shared" ref="BW218:CG228" si="217">+$D218</f>
        <v>-90792.665522286843</v>
      </c>
      <c r="BX218" s="33">
        <f t="shared" si="217"/>
        <v>-90792.665522286843</v>
      </c>
      <c r="BY218" s="33">
        <f t="shared" si="217"/>
        <v>-90792.665522286843</v>
      </c>
      <c r="BZ218" s="33">
        <f t="shared" si="217"/>
        <v>-90792.665522286843</v>
      </c>
      <c r="CA218" s="33">
        <f t="shared" si="217"/>
        <v>-90792.665522286843</v>
      </c>
      <c r="CB218" s="33">
        <f t="shared" si="217"/>
        <v>-90792.665522286843</v>
      </c>
      <c r="CC218" s="33">
        <f t="shared" si="217"/>
        <v>-90792.665522286843</v>
      </c>
      <c r="CD218" s="33">
        <f t="shared" si="217"/>
        <v>-90792.665522286843</v>
      </c>
      <c r="CE218" s="33">
        <f t="shared" si="217"/>
        <v>-90792.665522286843</v>
      </c>
      <c r="CF218" s="33">
        <f t="shared" si="217"/>
        <v>-90792.665522286843</v>
      </c>
      <c r="CG218" s="33">
        <f t="shared" si="217"/>
        <v>-90792.665522286843</v>
      </c>
    </row>
    <row r="219" spans="1:86" s="92" customFormat="1" hidden="1" outlineLevel="2" x14ac:dyDescent="0.25">
      <c r="A219" s="40">
        <v>357</v>
      </c>
      <c r="B219" s="41">
        <v>0</v>
      </c>
      <c r="C219" s="41">
        <f t="shared" si="209"/>
        <v>0</v>
      </c>
      <c r="D219" s="79">
        <f t="shared" si="210"/>
        <v>0</v>
      </c>
      <c r="E219" s="40"/>
      <c r="F219" s="40"/>
      <c r="G219" s="40"/>
      <c r="H219" s="40"/>
      <c r="I219" s="40"/>
      <c r="J219" s="40"/>
      <c r="K219" s="40"/>
      <c r="L219" s="40"/>
      <c r="M219" s="40"/>
      <c r="N219" s="40"/>
      <c r="O219" s="40"/>
      <c r="P219" s="40"/>
      <c r="Q219" s="40"/>
      <c r="R219" s="40"/>
      <c r="S219" s="56">
        <f t="shared" si="189"/>
        <v>0</v>
      </c>
      <c r="T219" s="56">
        <f t="shared" si="203"/>
        <v>0</v>
      </c>
      <c r="U219" s="56">
        <f t="shared" si="211"/>
        <v>0</v>
      </c>
      <c r="V219" s="56">
        <f t="shared" si="211"/>
        <v>0</v>
      </c>
      <c r="W219" s="56">
        <f t="shared" si="211"/>
        <v>0</v>
      </c>
      <c r="X219" s="56">
        <f t="shared" si="211"/>
        <v>0</v>
      </c>
      <c r="Y219" s="56">
        <f t="shared" ref="Y219:AD219" si="218">+X219</f>
        <v>0</v>
      </c>
      <c r="Z219" s="56">
        <f t="shared" si="218"/>
        <v>0</v>
      </c>
      <c r="AA219" s="56">
        <f t="shared" si="218"/>
        <v>0</v>
      </c>
      <c r="AB219" s="56">
        <f t="shared" si="218"/>
        <v>0</v>
      </c>
      <c r="AC219" s="56">
        <f t="shared" si="218"/>
        <v>0</v>
      </c>
      <c r="AD219" s="56">
        <f t="shared" si="218"/>
        <v>0</v>
      </c>
      <c r="AE219" s="56">
        <f t="shared" ref="AE219:AR219" si="219">+AD219</f>
        <v>0</v>
      </c>
      <c r="AF219" s="56">
        <f t="shared" si="219"/>
        <v>0</v>
      </c>
      <c r="AG219" s="56">
        <f t="shared" si="219"/>
        <v>0</v>
      </c>
      <c r="AH219" s="56">
        <f t="shared" si="219"/>
        <v>0</v>
      </c>
      <c r="AI219" s="56">
        <f t="shared" si="219"/>
        <v>0</v>
      </c>
      <c r="AJ219" s="56">
        <f t="shared" si="219"/>
        <v>0</v>
      </c>
      <c r="AK219" s="56">
        <f t="shared" si="219"/>
        <v>0</v>
      </c>
      <c r="AL219" s="56">
        <f t="shared" si="219"/>
        <v>0</v>
      </c>
      <c r="AM219" s="56">
        <f t="shared" si="219"/>
        <v>0</v>
      </c>
      <c r="AN219" s="56">
        <f t="shared" si="219"/>
        <v>0</v>
      </c>
      <c r="AO219" s="56">
        <f t="shared" si="219"/>
        <v>0</v>
      </c>
      <c r="AP219" s="56">
        <f t="shared" si="219"/>
        <v>0</v>
      </c>
      <c r="AQ219" s="56">
        <f t="shared" si="219"/>
        <v>0</v>
      </c>
      <c r="AR219" s="56">
        <f t="shared" si="219"/>
        <v>0</v>
      </c>
      <c r="AS219" s="56">
        <f t="shared" si="214"/>
        <v>0</v>
      </c>
      <c r="AT219" s="56">
        <f t="shared" si="214"/>
        <v>0</v>
      </c>
      <c r="AU219" s="56">
        <f t="shared" si="214"/>
        <v>0</v>
      </c>
      <c r="AV219" s="56">
        <f t="shared" si="214"/>
        <v>0</v>
      </c>
      <c r="AW219" s="56">
        <f t="shared" si="214"/>
        <v>0</v>
      </c>
      <c r="AX219" s="56">
        <f t="shared" si="214"/>
        <v>0</v>
      </c>
      <c r="AY219" s="56">
        <f t="shared" si="214"/>
        <v>0</v>
      </c>
      <c r="AZ219" s="56">
        <f t="shared" si="214"/>
        <v>0</v>
      </c>
      <c r="BA219" s="56">
        <f t="shared" si="214"/>
        <v>0</v>
      </c>
      <c r="BB219" s="56">
        <f t="shared" si="214"/>
        <v>0</v>
      </c>
      <c r="BC219" s="56">
        <f t="shared" si="215"/>
        <v>0</v>
      </c>
      <c r="BD219" s="56">
        <f t="shared" si="215"/>
        <v>0</v>
      </c>
      <c r="BE219" s="56">
        <f t="shared" si="215"/>
        <v>0</v>
      </c>
      <c r="BF219" s="56">
        <f t="shared" si="215"/>
        <v>0</v>
      </c>
      <c r="BG219" s="56">
        <f t="shared" si="215"/>
        <v>0</v>
      </c>
      <c r="BH219" s="56">
        <f t="shared" si="215"/>
        <v>0</v>
      </c>
      <c r="BI219" s="56">
        <f t="shared" si="215"/>
        <v>0</v>
      </c>
      <c r="BJ219" s="56">
        <f t="shared" si="215"/>
        <v>0</v>
      </c>
      <c r="BK219" s="56">
        <f t="shared" si="215"/>
        <v>0</v>
      </c>
      <c r="BL219" s="56">
        <f t="shared" si="215"/>
        <v>0</v>
      </c>
      <c r="BM219" s="56">
        <f t="shared" si="216"/>
        <v>0</v>
      </c>
      <c r="BN219" s="56">
        <f t="shared" si="216"/>
        <v>0</v>
      </c>
      <c r="BO219" s="56">
        <f t="shared" si="216"/>
        <v>0</v>
      </c>
      <c r="BP219" s="56">
        <f t="shared" si="216"/>
        <v>0</v>
      </c>
      <c r="BQ219" s="56">
        <f t="shared" si="216"/>
        <v>0</v>
      </c>
      <c r="BR219" s="56">
        <f t="shared" si="216"/>
        <v>0</v>
      </c>
      <c r="BS219" s="56">
        <f t="shared" si="216"/>
        <v>0</v>
      </c>
      <c r="BT219" s="56">
        <f t="shared" si="216"/>
        <v>0</v>
      </c>
      <c r="BU219" s="56">
        <f t="shared" si="216"/>
        <v>0</v>
      </c>
      <c r="BV219" s="56">
        <f t="shared" si="216"/>
        <v>0</v>
      </c>
      <c r="BW219" s="56">
        <f t="shared" si="217"/>
        <v>0</v>
      </c>
      <c r="BX219" s="56">
        <f t="shared" si="217"/>
        <v>0</v>
      </c>
      <c r="BY219" s="56">
        <f t="shared" si="217"/>
        <v>0</v>
      </c>
      <c r="BZ219" s="56">
        <f t="shared" si="217"/>
        <v>0</v>
      </c>
      <c r="CA219" s="56">
        <f t="shared" si="217"/>
        <v>0</v>
      </c>
      <c r="CB219" s="56">
        <f t="shared" si="217"/>
        <v>0</v>
      </c>
      <c r="CC219" s="56">
        <f t="shared" si="217"/>
        <v>0</v>
      </c>
      <c r="CD219" s="56">
        <f t="shared" si="217"/>
        <v>0</v>
      </c>
      <c r="CE219" s="56">
        <f t="shared" si="217"/>
        <v>0</v>
      </c>
      <c r="CF219" s="56">
        <f t="shared" si="217"/>
        <v>0</v>
      </c>
      <c r="CG219" s="56">
        <f t="shared" si="217"/>
        <v>0</v>
      </c>
    </row>
    <row r="220" spans="1:86" hidden="1" outlineLevel="2" x14ac:dyDescent="0.25">
      <c r="A220" s="2">
        <v>362</v>
      </c>
      <c r="B220" s="4">
        <v>895.0945499999998</v>
      </c>
      <c r="C220" s="4">
        <f t="shared" si="209"/>
        <v>895.0945499999998</v>
      </c>
      <c r="D220" s="73">
        <f t="shared" si="210"/>
        <v>0</v>
      </c>
      <c r="S220" s="33">
        <f t="shared" si="189"/>
        <v>0</v>
      </c>
      <c r="T220" s="33">
        <f t="shared" si="203"/>
        <v>0</v>
      </c>
      <c r="U220" s="33">
        <f t="shared" si="211"/>
        <v>0</v>
      </c>
      <c r="V220" s="33">
        <f t="shared" si="211"/>
        <v>0</v>
      </c>
      <c r="W220" s="33">
        <f t="shared" si="211"/>
        <v>0</v>
      </c>
      <c r="X220" s="33">
        <f t="shared" si="211"/>
        <v>0</v>
      </c>
      <c r="Y220" s="33">
        <f t="shared" ref="Y220:AD220" si="220">+X220</f>
        <v>0</v>
      </c>
      <c r="Z220" s="33">
        <f t="shared" si="220"/>
        <v>0</v>
      </c>
      <c r="AA220" s="33">
        <f t="shared" si="220"/>
        <v>0</v>
      </c>
      <c r="AB220" s="33">
        <f t="shared" si="220"/>
        <v>0</v>
      </c>
      <c r="AC220" s="33">
        <f t="shared" si="220"/>
        <v>0</v>
      </c>
      <c r="AD220" s="33">
        <f t="shared" si="220"/>
        <v>0</v>
      </c>
      <c r="AE220" s="33">
        <f t="shared" ref="AE220:AR220" si="221">+AD220</f>
        <v>0</v>
      </c>
      <c r="AF220" s="33">
        <f t="shared" si="221"/>
        <v>0</v>
      </c>
      <c r="AG220" s="33">
        <f t="shared" si="221"/>
        <v>0</v>
      </c>
      <c r="AH220" s="33">
        <f t="shared" si="221"/>
        <v>0</v>
      </c>
      <c r="AI220" s="33">
        <f t="shared" si="221"/>
        <v>0</v>
      </c>
      <c r="AJ220" s="33">
        <f t="shared" si="221"/>
        <v>0</v>
      </c>
      <c r="AK220" s="33">
        <f t="shared" si="221"/>
        <v>0</v>
      </c>
      <c r="AL220" s="33">
        <f t="shared" si="221"/>
        <v>0</v>
      </c>
      <c r="AM220" s="33">
        <f t="shared" si="221"/>
        <v>0</v>
      </c>
      <c r="AN220" s="33">
        <f t="shared" si="221"/>
        <v>0</v>
      </c>
      <c r="AO220" s="33">
        <f t="shared" si="221"/>
        <v>0</v>
      </c>
      <c r="AP220" s="33">
        <f t="shared" si="221"/>
        <v>0</v>
      </c>
      <c r="AQ220" s="33">
        <f t="shared" si="221"/>
        <v>0</v>
      </c>
      <c r="AR220" s="33">
        <f t="shared" si="221"/>
        <v>0</v>
      </c>
      <c r="AS220" s="33">
        <f t="shared" si="214"/>
        <v>0</v>
      </c>
      <c r="AT220" s="33">
        <f t="shared" si="214"/>
        <v>0</v>
      </c>
      <c r="AU220" s="33">
        <f t="shared" si="214"/>
        <v>0</v>
      </c>
      <c r="AV220" s="33">
        <f t="shared" si="214"/>
        <v>0</v>
      </c>
      <c r="AW220" s="33">
        <f t="shared" si="214"/>
        <v>0</v>
      </c>
      <c r="AX220" s="33">
        <f t="shared" si="214"/>
        <v>0</v>
      </c>
      <c r="AY220" s="33">
        <f t="shared" si="214"/>
        <v>0</v>
      </c>
      <c r="AZ220" s="33">
        <f t="shared" si="214"/>
        <v>0</v>
      </c>
      <c r="BA220" s="33">
        <f t="shared" si="214"/>
        <v>0</v>
      </c>
      <c r="BB220" s="33">
        <f t="shared" si="214"/>
        <v>0</v>
      </c>
      <c r="BC220" s="33">
        <f t="shared" si="215"/>
        <v>0</v>
      </c>
      <c r="BD220" s="33">
        <f t="shared" si="215"/>
        <v>0</v>
      </c>
      <c r="BE220" s="33">
        <f t="shared" si="215"/>
        <v>0</v>
      </c>
      <c r="BF220" s="33">
        <f t="shared" si="215"/>
        <v>0</v>
      </c>
      <c r="BG220" s="33">
        <f t="shared" si="215"/>
        <v>0</v>
      </c>
      <c r="BH220" s="33">
        <f t="shared" si="215"/>
        <v>0</v>
      </c>
      <c r="BI220" s="33">
        <f t="shared" si="215"/>
        <v>0</v>
      </c>
      <c r="BJ220" s="33">
        <f t="shared" si="215"/>
        <v>0</v>
      </c>
      <c r="BK220" s="33">
        <f t="shared" si="215"/>
        <v>0</v>
      </c>
      <c r="BL220" s="33">
        <f t="shared" si="215"/>
        <v>0</v>
      </c>
      <c r="BM220" s="33">
        <f t="shared" si="216"/>
        <v>0</v>
      </c>
      <c r="BN220" s="33">
        <f t="shared" si="216"/>
        <v>0</v>
      </c>
      <c r="BO220" s="33">
        <f t="shared" si="216"/>
        <v>0</v>
      </c>
      <c r="BP220" s="33">
        <f t="shared" si="216"/>
        <v>0</v>
      </c>
      <c r="BQ220" s="33">
        <f t="shared" si="216"/>
        <v>0</v>
      </c>
      <c r="BR220" s="33">
        <f t="shared" si="216"/>
        <v>0</v>
      </c>
      <c r="BS220" s="33">
        <f t="shared" si="216"/>
        <v>0</v>
      </c>
      <c r="BT220" s="33">
        <f t="shared" si="216"/>
        <v>0</v>
      </c>
      <c r="BU220" s="33">
        <f t="shared" si="216"/>
        <v>0</v>
      </c>
      <c r="BV220" s="33">
        <f t="shared" si="216"/>
        <v>0</v>
      </c>
      <c r="BW220" s="33">
        <f t="shared" si="217"/>
        <v>0</v>
      </c>
      <c r="BX220" s="33">
        <f t="shared" si="217"/>
        <v>0</v>
      </c>
      <c r="BY220" s="33">
        <f t="shared" si="217"/>
        <v>0</v>
      </c>
      <c r="BZ220" s="33">
        <f t="shared" si="217"/>
        <v>0</v>
      </c>
      <c r="CA220" s="33">
        <f t="shared" si="217"/>
        <v>0</v>
      </c>
      <c r="CB220" s="33">
        <f t="shared" si="217"/>
        <v>0</v>
      </c>
      <c r="CC220" s="33">
        <f t="shared" si="217"/>
        <v>0</v>
      </c>
      <c r="CD220" s="33">
        <f t="shared" si="217"/>
        <v>0</v>
      </c>
      <c r="CE220" s="33">
        <f t="shared" si="217"/>
        <v>0</v>
      </c>
      <c r="CF220" s="33">
        <f t="shared" si="217"/>
        <v>0</v>
      </c>
      <c r="CG220" s="33">
        <f t="shared" si="217"/>
        <v>0</v>
      </c>
    </row>
    <row r="221" spans="1:86" hidden="1" outlineLevel="2" x14ac:dyDescent="0.25">
      <c r="A221" s="2">
        <v>364</v>
      </c>
      <c r="B221" s="4">
        <v>595255.49975445052</v>
      </c>
      <c r="C221" s="4">
        <f t="shared" si="209"/>
        <v>595821.58034374251</v>
      </c>
      <c r="D221" s="73">
        <f t="shared" si="210"/>
        <v>-566.08058929198887</v>
      </c>
      <c r="Q221" s="35"/>
      <c r="S221" s="33">
        <f t="shared" si="189"/>
        <v>-566.08058929198887</v>
      </c>
      <c r="T221" s="33">
        <f t="shared" si="203"/>
        <v>-566.08058929198887</v>
      </c>
      <c r="U221" s="33">
        <f t="shared" si="211"/>
        <v>-566.08058929198887</v>
      </c>
      <c r="V221" s="33">
        <f t="shared" si="211"/>
        <v>-566.08058929198887</v>
      </c>
      <c r="W221" s="33">
        <f t="shared" si="211"/>
        <v>-566.08058929198887</v>
      </c>
      <c r="X221" s="33">
        <f t="shared" si="211"/>
        <v>-566.08058929198887</v>
      </c>
      <c r="Y221" s="33">
        <f t="shared" ref="Y221:AD221" si="222">+X221</f>
        <v>-566.08058929198887</v>
      </c>
      <c r="Z221" s="33">
        <f t="shared" si="222"/>
        <v>-566.08058929198887</v>
      </c>
      <c r="AA221" s="33">
        <f t="shared" si="222"/>
        <v>-566.08058929198887</v>
      </c>
      <c r="AB221" s="33">
        <f t="shared" si="222"/>
        <v>-566.08058929198887</v>
      </c>
      <c r="AC221" s="33">
        <f t="shared" si="222"/>
        <v>-566.08058929198887</v>
      </c>
      <c r="AD221" s="33">
        <f t="shared" si="222"/>
        <v>-566.08058929198887</v>
      </c>
      <c r="AE221" s="33">
        <f t="shared" ref="AE221:AR221" si="223">+AD221</f>
        <v>-566.08058929198887</v>
      </c>
      <c r="AF221" s="33">
        <f t="shared" si="223"/>
        <v>-566.08058929198887</v>
      </c>
      <c r="AG221" s="33">
        <f t="shared" si="223"/>
        <v>-566.08058929198887</v>
      </c>
      <c r="AH221" s="33">
        <f t="shared" si="223"/>
        <v>-566.08058929198887</v>
      </c>
      <c r="AI221" s="33">
        <f t="shared" si="223"/>
        <v>-566.08058929198887</v>
      </c>
      <c r="AJ221" s="33">
        <f t="shared" si="223"/>
        <v>-566.08058929198887</v>
      </c>
      <c r="AK221" s="33">
        <f t="shared" si="223"/>
        <v>-566.08058929198887</v>
      </c>
      <c r="AL221" s="33">
        <f t="shared" si="223"/>
        <v>-566.08058929198887</v>
      </c>
      <c r="AM221" s="33">
        <f t="shared" si="223"/>
        <v>-566.08058929198887</v>
      </c>
      <c r="AN221" s="33">
        <f t="shared" si="223"/>
        <v>-566.08058929198887</v>
      </c>
      <c r="AO221" s="33">
        <f t="shared" si="223"/>
        <v>-566.08058929198887</v>
      </c>
      <c r="AP221" s="33">
        <f t="shared" si="223"/>
        <v>-566.08058929198887</v>
      </c>
      <c r="AQ221" s="33">
        <f t="shared" si="223"/>
        <v>-566.08058929198887</v>
      </c>
      <c r="AR221" s="33">
        <f t="shared" si="223"/>
        <v>-566.08058929198887</v>
      </c>
      <c r="AS221" s="33">
        <f t="shared" si="214"/>
        <v>-566.08058929198887</v>
      </c>
      <c r="AT221" s="33">
        <f t="shared" si="214"/>
        <v>-566.08058929198887</v>
      </c>
      <c r="AU221" s="33">
        <f t="shared" si="214"/>
        <v>-566.08058929198887</v>
      </c>
      <c r="AV221" s="33">
        <f t="shared" si="214"/>
        <v>-566.08058929198887</v>
      </c>
      <c r="AW221" s="33">
        <f t="shared" si="214"/>
        <v>-566.08058929198887</v>
      </c>
      <c r="AX221" s="33">
        <f t="shared" si="214"/>
        <v>-566.08058929198887</v>
      </c>
      <c r="AY221" s="33">
        <f t="shared" si="214"/>
        <v>-566.08058929198887</v>
      </c>
      <c r="AZ221" s="33">
        <f t="shared" si="214"/>
        <v>-566.08058929198887</v>
      </c>
      <c r="BA221" s="33">
        <f t="shared" si="214"/>
        <v>-566.08058929198887</v>
      </c>
      <c r="BB221" s="33">
        <f t="shared" si="214"/>
        <v>-566.08058929198887</v>
      </c>
      <c r="BC221" s="33">
        <f t="shared" si="215"/>
        <v>-566.08058929198887</v>
      </c>
      <c r="BD221" s="33">
        <f t="shared" si="215"/>
        <v>-566.08058929198887</v>
      </c>
      <c r="BE221" s="33">
        <f t="shared" si="215"/>
        <v>-566.08058929198887</v>
      </c>
      <c r="BF221" s="33">
        <f t="shared" si="215"/>
        <v>-566.08058929198887</v>
      </c>
      <c r="BG221" s="33">
        <f t="shared" si="215"/>
        <v>-566.08058929198887</v>
      </c>
      <c r="BH221" s="33">
        <f t="shared" si="215"/>
        <v>-566.08058929198887</v>
      </c>
      <c r="BI221" s="33">
        <f t="shared" si="215"/>
        <v>-566.08058929198887</v>
      </c>
      <c r="BJ221" s="33">
        <f t="shared" si="215"/>
        <v>-566.08058929198887</v>
      </c>
      <c r="BK221" s="33">
        <f t="shared" si="215"/>
        <v>-566.08058929198887</v>
      </c>
      <c r="BL221" s="33">
        <f t="shared" si="215"/>
        <v>-566.08058929198887</v>
      </c>
      <c r="BM221" s="33">
        <f t="shared" si="216"/>
        <v>-566.08058929198887</v>
      </c>
      <c r="BN221" s="33">
        <f t="shared" si="216"/>
        <v>-566.08058929198887</v>
      </c>
      <c r="BO221" s="33">
        <f t="shared" si="216"/>
        <v>-566.08058929198887</v>
      </c>
      <c r="BP221" s="33">
        <f t="shared" si="216"/>
        <v>-566.08058929198887</v>
      </c>
      <c r="BQ221" s="33">
        <f t="shared" si="216"/>
        <v>-566.08058929198887</v>
      </c>
      <c r="BR221" s="33">
        <f t="shared" si="216"/>
        <v>-566.08058929198887</v>
      </c>
      <c r="BS221" s="33">
        <f t="shared" si="216"/>
        <v>-566.08058929198887</v>
      </c>
      <c r="BT221" s="33">
        <f t="shared" si="216"/>
        <v>-566.08058929198887</v>
      </c>
      <c r="BU221" s="33">
        <f t="shared" si="216"/>
        <v>-566.08058929198887</v>
      </c>
      <c r="BV221" s="33">
        <f t="shared" si="216"/>
        <v>-566.08058929198887</v>
      </c>
      <c r="BW221" s="33">
        <f t="shared" si="217"/>
        <v>-566.08058929198887</v>
      </c>
      <c r="BX221" s="33">
        <f t="shared" si="217"/>
        <v>-566.08058929198887</v>
      </c>
      <c r="BY221" s="33">
        <f t="shared" si="217"/>
        <v>-566.08058929198887</v>
      </c>
      <c r="BZ221" s="33">
        <f t="shared" si="217"/>
        <v>-566.08058929198887</v>
      </c>
      <c r="CA221" s="33">
        <f t="shared" si="217"/>
        <v>-566.08058929198887</v>
      </c>
      <c r="CB221" s="33">
        <f t="shared" si="217"/>
        <v>-566.08058929198887</v>
      </c>
      <c r="CC221" s="33">
        <f t="shared" si="217"/>
        <v>-566.08058929198887</v>
      </c>
      <c r="CD221" s="33">
        <f t="shared" si="217"/>
        <v>-566.08058929198887</v>
      </c>
      <c r="CE221" s="33">
        <f t="shared" si="217"/>
        <v>-566.08058929198887</v>
      </c>
      <c r="CF221" s="33">
        <f t="shared" si="217"/>
        <v>-566.08058929198887</v>
      </c>
      <c r="CG221" s="33">
        <f t="shared" si="217"/>
        <v>-566.08058929198887</v>
      </c>
    </row>
    <row r="222" spans="1:86" hidden="1" outlineLevel="2" x14ac:dyDescent="0.25">
      <c r="A222" s="2">
        <v>365</v>
      </c>
      <c r="B222" s="4">
        <v>818500.83873364865</v>
      </c>
      <c r="C222" s="4">
        <f t="shared" si="209"/>
        <v>846523.51073815988</v>
      </c>
      <c r="D222" s="73">
        <f t="shared" si="210"/>
        <v>-28022.672004511231</v>
      </c>
      <c r="S222" s="33">
        <f t="shared" si="189"/>
        <v>-28022.672004511231</v>
      </c>
      <c r="T222" s="33">
        <f t="shared" si="203"/>
        <v>-28022.672004511231</v>
      </c>
      <c r="U222" s="33">
        <f t="shared" si="211"/>
        <v>-28022.672004511231</v>
      </c>
      <c r="V222" s="33">
        <f t="shared" si="211"/>
        <v>-28022.672004511231</v>
      </c>
      <c r="W222" s="33">
        <f t="shared" si="211"/>
        <v>-28022.672004511231</v>
      </c>
      <c r="X222" s="33">
        <f t="shared" si="211"/>
        <v>-28022.672004511231</v>
      </c>
      <c r="Y222" s="33">
        <f t="shared" ref="Y222:AD222" si="224">+X222</f>
        <v>-28022.672004511231</v>
      </c>
      <c r="Z222" s="33">
        <f t="shared" si="224"/>
        <v>-28022.672004511231</v>
      </c>
      <c r="AA222" s="33">
        <f t="shared" si="224"/>
        <v>-28022.672004511231</v>
      </c>
      <c r="AB222" s="33">
        <f t="shared" si="224"/>
        <v>-28022.672004511231</v>
      </c>
      <c r="AC222" s="33">
        <f t="shared" si="224"/>
        <v>-28022.672004511231</v>
      </c>
      <c r="AD222" s="33">
        <f t="shared" si="224"/>
        <v>-28022.672004511231</v>
      </c>
      <c r="AE222" s="33">
        <f t="shared" ref="AE222:AR222" si="225">+AD222</f>
        <v>-28022.672004511231</v>
      </c>
      <c r="AF222" s="33">
        <f t="shared" si="225"/>
        <v>-28022.672004511231</v>
      </c>
      <c r="AG222" s="33">
        <f t="shared" si="225"/>
        <v>-28022.672004511231</v>
      </c>
      <c r="AH222" s="33">
        <f t="shared" si="225"/>
        <v>-28022.672004511231</v>
      </c>
      <c r="AI222" s="33">
        <f t="shared" si="225"/>
        <v>-28022.672004511231</v>
      </c>
      <c r="AJ222" s="33">
        <f t="shared" si="225"/>
        <v>-28022.672004511231</v>
      </c>
      <c r="AK222" s="33">
        <f t="shared" si="225"/>
        <v>-28022.672004511231</v>
      </c>
      <c r="AL222" s="33">
        <f t="shared" si="225"/>
        <v>-28022.672004511231</v>
      </c>
      <c r="AM222" s="33">
        <f t="shared" si="225"/>
        <v>-28022.672004511231</v>
      </c>
      <c r="AN222" s="33">
        <f t="shared" si="225"/>
        <v>-28022.672004511231</v>
      </c>
      <c r="AO222" s="33">
        <f t="shared" si="225"/>
        <v>-28022.672004511231</v>
      </c>
      <c r="AP222" s="33">
        <f t="shared" si="225"/>
        <v>-28022.672004511231</v>
      </c>
      <c r="AQ222" s="33">
        <f t="shared" si="225"/>
        <v>-28022.672004511231</v>
      </c>
      <c r="AR222" s="33">
        <f t="shared" si="225"/>
        <v>-28022.672004511231</v>
      </c>
      <c r="AS222" s="33">
        <f t="shared" si="214"/>
        <v>-28022.672004511231</v>
      </c>
      <c r="AT222" s="33">
        <f t="shared" si="214"/>
        <v>-28022.672004511231</v>
      </c>
      <c r="AU222" s="33">
        <f t="shared" si="214"/>
        <v>-28022.672004511231</v>
      </c>
      <c r="AV222" s="33">
        <f t="shared" si="214"/>
        <v>-28022.672004511231</v>
      </c>
      <c r="AW222" s="33">
        <f t="shared" si="214"/>
        <v>-28022.672004511231</v>
      </c>
      <c r="AX222" s="33">
        <f t="shared" si="214"/>
        <v>-28022.672004511231</v>
      </c>
      <c r="AY222" s="33">
        <f t="shared" si="214"/>
        <v>-28022.672004511231</v>
      </c>
      <c r="AZ222" s="33">
        <f t="shared" si="214"/>
        <v>-28022.672004511231</v>
      </c>
      <c r="BA222" s="33">
        <f t="shared" si="214"/>
        <v>-28022.672004511231</v>
      </c>
      <c r="BB222" s="33">
        <f t="shared" si="214"/>
        <v>-28022.672004511231</v>
      </c>
      <c r="BC222" s="33">
        <f t="shared" si="215"/>
        <v>-28022.672004511231</v>
      </c>
      <c r="BD222" s="33">
        <f t="shared" si="215"/>
        <v>-28022.672004511231</v>
      </c>
      <c r="BE222" s="33">
        <f t="shared" si="215"/>
        <v>-28022.672004511231</v>
      </c>
      <c r="BF222" s="33">
        <f t="shared" si="215"/>
        <v>-28022.672004511231</v>
      </c>
      <c r="BG222" s="33">
        <f t="shared" si="215"/>
        <v>-28022.672004511231</v>
      </c>
      <c r="BH222" s="33">
        <f t="shared" si="215"/>
        <v>-28022.672004511231</v>
      </c>
      <c r="BI222" s="33">
        <f t="shared" si="215"/>
        <v>-28022.672004511231</v>
      </c>
      <c r="BJ222" s="33">
        <f t="shared" si="215"/>
        <v>-28022.672004511231</v>
      </c>
      <c r="BK222" s="33">
        <f t="shared" si="215"/>
        <v>-28022.672004511231</v>
      </c>
      <c r="BL222" s="33">
        <f t="shared" si="215"/>
        <v>-28022.672004511231</v>
      </c>
      <c r="BM222" s="33">
        <f t="shared" si="216"/>
        <v>-28022.672004511231</v>
      </c>
      <c r="BN222" s="33">
        <f t="shared" si="216"/>
        <v>-28022.672004511231</v>
      </c>
      <c r="BO222" s="33">
        <f t="shared" si="216"/>
        <v>-28022.672004511231</v>
      </c>
      <c r="BP222" s="33">
        <f t="shared" si="216"/>
        <v>-28022.672004511231</v>
      </c>
      <c r="BQ222" s="33">
        <f t="shared" si="216"/>
        <v>-28022.672004511231</v>
      </c>
      <c r="BR222" s="33">
        <f t="shared" si="216"/>
        <v>-28022.672004511231</v>
      </c>
      <c r="BS222" s="33">
        <f t="shared" si="216"/>
        <v>-28022.672004511231</v>
      </c>
      <c r="BT222" s="33">
        <f t="shared" si="216"/>
        <v>-28022.672004511231</v>
      </c>
      <c r="BU222" s="33">
        <f t="shared" si="216"/>
        <v>-28022.672004511231</v>
      </c>
      <c r="BV222" s="33">
        <f t="shared" si="216"/>
        <v>-28022.672004511231</v>
      </c>
      <c r="BW222" s="33">
        <f t="shared" si="217"/>
        <v>-28022.672004511231</v>
      </c>
      <c r="BX222" s="33">
        <f t="shared" si="217"/>
        <v>-28022.672004511231</v>
      </c>
      <c r="BY222" s="33">
        <f t="shared" si="217"/>
        <v>-28022.672004511231</v>
      </c>
      <c r="BZ222" s="33">
        <f t="shared" si="217"/>
        <v>-28022.672004511231</v>
      </c>
      <c r="CA222" s="33">
        <f t="shared" si="217"/>
        <v>-28022.672004511231</v>
      </c>
      <c r="CB222" s="33">
        <f t="shared" si="217"/>
        <v>-28022.672004511231</v>
      </c>
      <c r="CC222" s="33">
        <f t="shared" si="217"/>
        <v>-28022.672004511231</v>
      </c>
      <c r="CD222" s="33">
        <f t="shared" si="217"/>
        <v>-28022.672004511231</v>
      </c>
      <c r="CE222" s="33">
        <f t="shared" si="217"/>
        <v>-28022.672004511231</v>
      </c>
      <c r="CF222" s="33">
        <f t="shared" si="217"/>
        <v>-28022.672004511231</v>
      </c>
      <c r="CG222" s="33">
        <f t="shared" si="217"/>
        <v>-28022.672004511231</v>
      </c>
    </row>
    <row r="223" spans="1:86" hidden="1" outlineLevel="2" x14ac:dyDescent="0.25">
      <c r="A223" s="2">
        <v>366</v>
      </c>
      <c r="B223" s="4">
        <v>9781.5217511666669</v>
      </c>
      <c r="C223" s="4">
        <f t="shared" si="209"/>
        <v>9770.5516758166668</v>
      </c>
      <c r="D223" s="73">
        <f t="shared" si="210"/>
        <v>10.970075350000116</v>
      </c>
      <c r="S223" s="33">
        <f t="shared" si="189"/>
        <v>10.970075350000116</v>
      </c>
      <c r="T223" s="33">
        <f t="shared" si="203"/>
        <v>10.970075350000116</v>
      </c>
      <c r="U223" s="33">
        <f t="shared" si="211"/>
        <v>10.970075350000116</v>
      </c>
      <c r="V223" s="33">
        <f t="shared" si="211"/>
        <v>10.970075350000116</v>
      </c>
      <c r="W223" s="33">
        <f t="shared" si="211"/>
        <v>10.970075350000116</v>
      </c>
      <c r="X223" s="33">
        <f t="shared" si="211"/>
        <v>10.970075350000116</v>
      </c>
      <c r="Y223" s="33">
        <f t="shared" ref="Y223:AD223" si="226">+X223</f>
        <v>10.970075350000116</v>
      </c>
      <c r="Z223" s="33">
        <f t="shared" si="226"/>
        <v>10.970075350000116</v>
      </c>
      <c r="AA223" s="33">
        <f t="shared" si="226"/>
        <v>10.970075350000116</v>
      </c>
      <c r="AB223" s="33">
        <f t="shared" si="226"/>
        <v>10.970075350000116</v>
      </c>
      <c r="AC223" s="33">
        <f t="shared" si="226"/>
        <v>10.970075350000116</v>
      </c>
      <c r="AD223" s="33">
        <f t="shared" si="226"/>
        <v>10.970075350000116</v>
      </c>
      <c r="AE223" s="33">
        <f t="shared" ref="AE223:AR223" si="227">+AD223</f>
        <v>10.970075350000116</v>
      </c>
      <c r="AF223" s="33">
        <f t="shared" si="227"/>
        <v>10.970075350000116</v>
      </c>
      <c r="AG223" s="33">
        <f t="shared" si="227"/>
        <v>10.970075350000116</v>
      </c>
      <c r="AH223" s="33">
        <f t="shared" si="227"/>
        <v>10.970075350000116</v>
      </c>
      <c r="AI223" s="33">
        <f t="shared" si="227"/>
        <v>10.970075350000116</v>
      </c>
      <c r="AJ223" s="33">
        <f t="shared" si="227"/>
        <v>10.970075350000116</v>
      </c>
      <c r="AK223" s="33">
        <f t="shared" si="227"/>
        <v>10.970075350000116</v>
      </c>
      <c r="AL223" s="33">
        <f t="shared" si="227"/>
        <v>10.970075350000116</v>
      </c>
      <c r="AM223" s="33">
        <f t="shared" si="227"/>
        <v>10.970075350000116</v>
      </c>
      <c r="AN223" s="33">
        <f t="shared" si="227"/>
        <v>10.970075350000116</v>
      </c>
      <c r="AO223" s="33">
        <f t="shared" si="227"/>
        <v>10.970075350000116</v>
      </c>
      <c r="AP223" s="33">
        <f t="shared" si="227"/>
        <v>10.970075350000116</v>
      </c>
      <c r="AQ223" s="33">
        <f t="shared" si="227"/>
        <v>10.970075350000116</v>
      </c>
      <c r="AR223" s="33">
        <f t="shared" si="227"/>
        <v>10.970075350000116</v>
      </c>
      <c r="AS223" s="33">
        <f t="shared" si="214"/>
        <v>10.970075350000116</v>
      </c>
      <c r="AT223" s="33">
        <f t="shared" si="214"/>
        <v>10.970075350000116</v>
      </c>
      <c r="AU223" s="33">
        <f t="shared" si="214"/>
        <v>10.970075350000116</v>
      </c>
      <c r="AV223" s="33">
        <f t="shared" si="214"/>
        <v>10.970075350000116</v>
      </c>
      <c r="AW223" s="33">
        <f t="shared" si="214"/>
        <v>10.970075350000116</v>
      </c>
      <c r="AX223" s="33">
        <f t="shared" si="214"/>
        <v>10.970075350000116</v>
      </c>
      <c r="AY223" s="33">
        <f t="shared" si="214"/>
        <v>10.970075350000116</v>
      </c>
      <c r="AZ223" s="33">
        <f t="shared" si="214"/>
        <v>10.970075350000116</v>
      </c>
      <c r="BA223" s="33">
        <f t="shared" si="214"/>
        <v>10.970075350000116</v>
      </c>
      <c r="BB223" s="33">
        <f t="shared" si="214"/>
        <v>10.970075350000116</v>
      </c>
      <c r="BC223" s="33">
        <f t="shared" si="215"/>
        <v>10.970075350000116</v>
      </c>
      <c r="BD223" s="33">
        <f t="shared" si="215"/>
        <v>10.970075350000116</v>
      </c>
      <c r="BE223" s="33">
        <f t="shared" si="215"/>
        <v>10.970075350000116</v>
      </c>
      <c r="BF223" s="33">
        <f t="shared" si="215"/>
        <v>10.970075350000116</v>
      </c>
      <c r="BG223" s="33">
        <f t="shared" si="215"/>
        <v>10.970075350000116</v>
      </c>
      <c r="BH223" s="33">
        <f t="shared" si="215"/>
        <v>10.970075350000116</v>
      </c>
      <c r="BI223" s="33">
        <f t="shared" si="215"/>
        <v>10.970075350000116</v>
      </c>
      <c r="BJ223" s="33">
        <f t="shared" si="215"/>
        <v>10.970075350000116</v>
      </c>
      <c r="BK223" s="33">
        <f t="shared" si="215"/>
        <v>10.970075350000116</v>
      </c>
      <c r="BL223" s="33">
        <f t="shared" si="215"/>
        <v>10.970075350000116</v>
      </c>
      <c r="BM223" s="33">
        <f t="shared" si="216"/>
        <v>10.970075350000116</v>
      </c>
      <c r="BN223" s="33">
        <f t="shared" si="216"/>
        <v>10.970075350000116</v>
      </c>
      <c r="BO223" s="33">
        <f t="shared" si="216"/>
        <v>10.970075350000116</v>
      </c>
      <c r="BP223" s="33">
        <f t="shared" si="216"/>
        <v>10.970075350000116</v>
      </c>
      <c r="BQ223" s="33">
        <f t="shared" si="216"/>
        <v>10.970075350000116</v>
      </c>
      <c r="BR223" s="33">
        <f t="shared" si="216"/>
        <v>10.970075350000116</v>
      </c>
      <c r="BS223" s="33">
        <f t="shared" si="216"/>
        <v>10.970075350000116</v>
      </c>
      <c r="BT223" s="33">
        <f t="shared" si="216"/>
        <v>10.970075350000116</v>
      </c>
      <c r="BU223" s="33">
        <f t="shared" si="216"/>
        <v>10.970075350000116</v>
      </c>
      <c r="BV223" s="33">
        <f t="shared" si="216"/>
        <v>10.970075350000116</v>
      </c>
      <c r="BW223" s="33">
        <f t="shared" si="217"/>
        <v>10.970075350000116</v>
      </c>
      <c r="BX223" s="33">
        <f t="shared" si="217"/>
        <v>10.970075350000116</v>
      </c>
      <c r="BY223" s="33">
        <f t="shared" si="217"/>
        <v>10.970075350000116</v>
      </c>
      <c r="BZ223" s="33">
        <f t="shared" si="217"/>
        <v>10.970075350000116</v>
      </c>
      <c r="CA223" s="33">
        <f t="shared" si="217"/>
        <v>10.970075350000116</v>
      </c>
      <c r="CB223" s="33">
        <f t="shared" si="217"/>
        <v>10.970075350000116</v>
      </c>
      <c r="CC223" s="33">
        <f t="shared" si="217"/>
        <v>10.970075350000116</v>
      </c>
      <c r="CD223" s="33">
        <f t="shared" si="217"/>
        <v>10.970075350000116</v>
      </c>
      <c r="CE223" s="33">
        <f t="shared" si="217"/>
        <v>10.970075350000116</v>
      </c>
      <c r="CF223" s="33">
        <f t="shared" si="217"/>
        <v>10.970075350000116</v>
      </c>
      <c r="CG223" s="33">
        <f t="shared" si="217"/>
        <v>10.970075350000116</v>
      </c>
    </row>
    <row r="224" spans="1:86" hidden="1" outlineLevel="2" x14ac:dyDescent="0.25">
      <c r="A224" s="2">
        <v>367</v>
      </c>
      <c r="B224" s="4">
        <v>135384.44813687576</v>
      </c>
      <c r="C224" s="4">
        <f t="shared" si="209"/>
        <v>133140.87456561669</v>
      </c>
      <c r="D224" s="73">
        <f t="shared" si="210"/>
        <v>2243.5735712590686</v>
      </c>
      <c r="S224" s="33">
        <f t="shared" si="189"/>
        <v>2243.5735712590686</v>
      </c>
      <c r="T224" s="33">
        <f t="shared" si="203"/>
        <v>2243.5735712590686</v>
      </c>
      <c r="U224" s="33">
        <f t="shared" si="211"/>
        <v>2243.5735712590686</v>
      </c>
      <c r="V224" s="33">
        <f t="shared" si="211"/>
        <v>2243.5735712590686</v>
      </c>
      <c r="W224" s="33">
        <f t="shared" si="211"/>
        <v>2243.5735712590686</v>
      </c>
      <c r="X224" s="33">
        <f t="shared" si="211"/>
        <v>2243.5735712590686</v>
      </c>
      <c r="Y224" s="33">
        <f t="shared" ref="Y224:AD224" si="228">+X224</f>
        <v>2243.5735712590686</v>
      </c>
      <c r="Z224" s="33">
        <f t="shared" si="228"/>
        <v>2243.5735712590686</v>
      </c>
      <c r="AA224" s="33">
        <f t="shared" si="228"/>
        <v>2243.5735712590686</v>
      </c>
      <c r="AB224" s="33">
        <f t="shared" si="228"/>
        <v>2243.5735712590686</v>
      </c>
      <c r="AC224" s="33">
        <f t="shared" si="228"/>
        <v>2243.5735712590686</v>
      </c>
      <c r="AD224" s="33">
        <f t="shared" si="228"/>
        <v>2243.5735712590686</v>
      </c>
      <c r="AE224" s="33">
        <f t="shared" ref="AE224:AR224" si="229">+AD224</f>
        <v>2243.5735712590686</v>
      </c>
      <c r="AF224" s="33">
        <f t="shared" si="229"/>
        <v>2243.5735712590686</v>
      </c>
      <c r="AG224" s="33">
        <f t="shared" si="229"/>
        <v>2243.5735712590686</v>
      </c>
      <c r="AH224" s="33">
        <f t="shared" si="229"/>
        <v>2243.5735712590686</v>
      </c>
      <c r="AI224" s="33">
        <f t="shared" si="229"/>
        <v>2243.5735712590686</v>
      </c>
      <c r="AJ224" s="33">
        <f t="shared" si="229"/>
        <v>2243.5735712590686</v>
      </c>
      <c r="AK224" s="33">
        <f t="shared" si="229"/>
        <v>2243.5735712590686</v>
      </c>
      <c r="AL224" s="33">
        <f t="shared" si="229"/>
        <v>2243.5735712590686</v>
      </c>
      <c r="AM224" s="33">
        <f t="shared" si="229"/>
        <v>2243.5735712590686</v>
      </c>
      <c r="AN224" s="33">
        <f t="shared" si="229"/>
        <v>2243.5735712590686</v>
      </c>
      <c r="AO224" s="33">
        <f t="shared" si="229"/>
        <v>2243.5735712590686</v>
      </c>
      <c r="AP224" s="33">
        <f t="shared" si="229"/>
        <v>2243.5735712590686</v>
      </c>
      <c r="AQ224" s="33">
        <f t="shared" si="229"/>
        <v>2243.5735712590686</v>
      </c>
      <c r="AR224" s="33">
        <f t="shared" si="229"/>
        <v>2243.5735712590686</v>
      </c>
      <c r="AS224" s="33">
        <f t="shared" si="214"/>
        <v>2243.5735712590686</v>
      </c>
      <c r="AT224" s="33">
        <f t="shared" si="214"/>
        <v>2243.5735712590686</v>
      </c>
      <c r="AU224" s="33">
        <f t="shared" si="214"/>
        <v>2243.5735712590686</v>
      </c>
      <c r="AV224" s="33">
        <f t="shared" si="214"/>
        <v>2243.5735712590686</v>
      </c>
      <c r="AW224" s="33">
        <f t="shared" si="214"/>
        <v>2243.5735712590686</v>
      </c>
      <c r="AX224" s="33">
        <f t="shared" si="214"/>
        <v>2243.5735712590686</v>
      </c>
      <c r="AY224" s="33">
        <f t="shared" si="214"/>
        <v>2243.5735712590686</v>
      </c>
      <c r="AZ224" s="33">
        <f t="shared" si="214"/>
        <v>2243.5735712590686</v>
      </c>
      <c r="BA224" s="33">
        <f t="shared" si="214"/>
        <v>2243.5735712590686</v>
      </c>
      <c r="BB224" s="33">
        <f t="shared" si="214"/>
        <v>2243.5735712590686</v>
      </c>
      <c r="BC224" s="33">
        <f t="shared" si="215"/>
        <v>2243.5735712590686</v>
      </c>
      <c r="BD224" s="33">
        <f t="shared" si="215"/>
        <v>2243.5735712590686</v>
      </c>
      <c r="BE224" s="33">
        <f t="shared" si="215"/>
        <v>2243.5735712590686</v>
      </c>
      <c r="BF224" s="33">
        <f t="shared" si="215"/>
        <v>2243.5735712590686</v>
      </c>
      <c r="BG224" s="33">
        <f t="shared" si="215"/>
        <v>2243.5735712590686</v>
      </c>
      <c r="BH224" s="33">
        <f t="shared" si="215"/>
        <v>2243.5735712590686</v>
      </c>
      <c r="BI224" s="33">
        <f t="shared" si="215"/>
        <v>2243.5735712590686</v>
      </c>
      <c r="BJ224" s="33">
        <f t="shared" si="215"/>
        <v>2243.5735712590686</v>
      </c>
      <c r="BK224" s="33">
        <f t="shared" si="215"/>
        <v>2243.5735712590686</v>
      </c>
      <c r="BL224" s="33">
        <f t="shared" si="215"/>
        <v>2243.5735712590686</v>
      </c>
      <c r="BM224" s="33">
        <f t="shared" si="216"/>
        <v>2243.5735712590686</v>
      </c>
      <c r="BN224" s="33">
        <f t="shared" si="216"/>
        <v>2243.5735712590686</v>
      </c>
      <c r="BO224" s="33">
        <f t="shared" si="216"/>
        <v>2243.5735712590686</v>
      </c>
      <c r="BP224" s="33">
        <f t="shared" si="216"/>
        <v>2243.5735712590686</v>
      </c>
      <c r="BQ224" s="33">
        <f t="shared" si="216"/>
        <v>2243.5735712590686</v>
      </c>
      <c r="BR224" s="33">
        <f t="shared" si="216"/>
        <v>2243.5735712590686</v>
      </c>
      <c r="BS224" s="33">
        <f t="shared" si="216"/>
        <v>2243.5735712590686</v>
      </c>
      <c r="BT224" s="33">
        <f t="shared" si="216"/>
        <v>2243.5735712590686</v>
      </c>
      <c r="BU224" s="33">
        <f t="shared" si="216"/>
        <v>2243.5735712590686</v>
      </c>
      <c r="BV224" s="33">
        <f t="shared" si="216"/>
        <v>2243.5735712590686</v>
      </c>
      <c r="BW224" s="33">
        <f t="shared" si="217"/>
        <v>2243.5735712590686</v>
      </c>
      <c r="BX224" s="33">
        <f t="shared" si="217"/>
        <v>2243.5735712590686</v>
      </c>
      <c r="BY224" s="33">
        <f t="shared" si="217"/>
        <v>2243.5735712590686</v>
      </c>
      <c r="BZ224" s="33">
        <f t="shared" si="217"/>
        <v>2243.5735712590686</v>
      </c>
      <c r="CA224" s="33">
        <f t="shared" si="217"/>
        <v>2243.5735712590686</v>
      </c>
      <c r="CB224" s="33">
        <f t="shared" si="217"/>
        <v>2243.5735712590686</v>
      </c>
      <c r="CC224" s="33">
        <f t="shared" si="217"/>
        <v>2243.5735712590686</v>
      </c>
      <c r="CD224" s="33">
        <f t="shared" si="217"/>
        <v>2243.5735712590686</v>
      </c>
      <c r="CE224" s="33">
        <f t="shared" si="217"/>
        <v>2243.5735712590686</v>
      </c>
      <c r="CF224" s="33">
        <f t="shared" si="217"/>
        <v>2243.5735712590686</v>
      </c>
      <c r="CG224" s="33">
        <f t="shared" si="217"/>
        <v>2243.5735712590686</v>
      </c>
    </row>
    <row r="225" spans="1:85" hidden="1" outlineLevel="2" x14ac:dyDescent="0.25">
      <c r="A225" s="2">
        <v>368</v>
      </c>
      <c r="B225" s="4">
        <v>72469.646517193629</v>
      </c>
      <c r="C225" s="4">
        <f t="shared" si="209"/>
        <v>72450.662381500006</v>
      </c>
      <c r="D225" s="73">
        <f t="shared" si="210"/>
        <v>18.984135693623102</v>
      </c>
      <c r="S225" s="33">
        <f t="shared" si="189"/>
        <v>18.984135693623102</v>
      </c>
      <c r="T225" s="33">
        <f t="shared" si="203"/>
        <v>18.984135693623102</v>
      </c>
      <c r="U225" s="33">
        <f t="shared" si="211"/>
        <v>18.984135693623102</v>
      </c>
      <c r="V225" s="33">
        <f t="shared" si="211"/>
        <v>18.984135693623102</v>
      </c>
      <c r="W225" s="33">
        <f t="shared" si="211"/>
        <v>18.984135693623102</v>
      </c>
      <c r="X225" s="33">
        <f t="shared" si="211"/>
        <v>18.984135693623102</v>
      </c>
      <c r="Y225" s="33">
        <f t="shared" ref="Y225:AD225" si="230">+X225</f>
        <v>18.984135693623102</v>
      </c>
      <c r="Z225" s="33">
        <f t="shared" si="230"/>
        <v>18.984135693623102</v>
      </c>
      <c r="AA225" s="33">
        <f t="shared" si="230"/>
        <v>18.984135693623102</v>
      </c>
      <c r="AB225" s="33">
        <f t="shared" si="230"/>
        <v>18.984135693623102</v>
      </c>
      <c r="AC225" s="33">
        <f t="shared" si="230"/>
        <v>18.984135693623102</v>
      </c>
      <c r="AD225" s="33">
        <f t="shared" si="230"/>
        <v>18.984135693623102</v>
      </c>
      <c r="AE225" s="33">
        <f t="shared" ref="AE225:AR225" si="231">+AD225</f>
        <v>18.984135693623102</v>
      </c>
      <c r="AF225" s="33">
        <f t="shared" si="231"/>
        <v>18.984135693623102</v>
      </c>
      <c r="AG225" s="33">
        <f t="shared" si="231"/>
        <v>18.984135693623102</v>
      </c>
      <c r="AH225" s="33">
        <f t="shared" si="231"/>
        <v>18.984135693623102</v>
      </c>
      <c r="AI225" s="33">
        <f t="shared" si="231"/>
        <v>18.984135693623102</v>
      </c>
      <c r="AJ225" s="33">
        <f t="shared" si="231"/>
        <v>18.984135693623102</v>
      </c>
      <c r="AK225" s="33">
        <f t="shared" si="231"/>
        <v>18.984135693623102</v>
      </c>
      <c r="AL225" s="33">
        <f t="shared" si="231"/>
        <v>18.984135693623102</v>
      </c>
      <c r="AM225" s="33">
        <f t="shared" si="231"/>
        <v>18.984135693623102</v>
      </c>
      <c r="AN225" s="33">
        <f t="shared" si="231"/>
        <v>18.984135693623102</v>
      </c>
      <c r="AO225" s="33">
        <f t="shared" si="231"/>
        <v>18.984135693623102</v>
      </c>
      <c r="AP225" s="33">
        <f t="shared" si="231"/>
        <v>18.984135693623102</v>
      </c>
      <c r="AQ225" s="33">
        <f t="shared" si="231"/>
        <v>18.984135693623102</v>
      </c>
      <c r="AR225" s="33">
        <f t="shared" si="231"/>
        <v>18.984135693623102</v>
      </c>
      <c r="AS225" s="33">
        <f t="shared" si="214"/>
        <v>18.984135693623102</v>
      </c>
      <c r="AT225" s="33">
        <f t="shared" si="214"/>
        <v>18.984135693623102</v>
      </c>
      <c r="AU225" s="33">
        <f t="shared" si="214"/>
        <v>18.984135693623102</v>
      </c>
      <c r="AV225" s="33">
        <f t="shared" si="214"/>
        <v>18.984135693623102</v>
      </c>
      <c r="AW225" s="33">
        <f t="shared" si="214"/>
        <v>18.984135693623102</v>
      </c>
      <c r="AX225" s="33">
        <f t="shared" si="214"/>
        <v>18.984135693623102</v>
      </c>
      <c r="AY225" s="33">
        <f t="shared" si="214"/>
        <v>18.984135693623102</v>
      </c>
      <c r="AZ225" s="33">
        <f t="shared" si="214"/>
        <v>18.984135693623102</v>
      </c>
      <c r="BA225" s="33">
        <f t="shared" si="214"/>
        <v>18.984135693623102</v>
      </c>
      <c r="BB225" s="33">
        <f t="shared" si="214"/>
        <v>18.984135693623102</v>
      </c>
      <c r="BC225" s="33">
        <f t="shared" si="215"/>
        <v>18.984135693623102</v>
      </c>
      <c r="BD225" s="33">
        <f t="shared" si="215"/>
        <v>18.984135693623102</v>
      </c>
      <c r="BE225" s="33">
        <f t="shared" si="215"/>
        <v>18.984135693623102</v>
      </c>
      <c r="BF225" s="33">
        <f t="shared" si="215"/>
        <v>18.984135693623102</v>
      </c>
      <c r="BG225" s="33">
        <f t="shared" si="215"/>
        <v>18.984135693623102</v>
      </c>
      <c r="BH225" s="33">
        <f t="shared" si="215"/>
        <v>18.984135693623102</v>
      </c>
      <c r="BI225" s="33">
        <f t="shared" si="215"/>
        <v>18.984135693623102</v>
      </c>
      <c r="BJ225" s="33">
        <f t="shared" si="215"/>
        <v>18.984135693623102</v>
      </c>
      <c r="BK225" s="33">
        <f t="shared" si="215"/>
        <v>18.984135693623102</v>
      </c>
      <c r="BL225" s="33">
        <f t="shared" si="215"/>
        <v>18.984135693623102</v>
      </c>
      <c r="BM225" s="33">
        <f t="shared" si="216"/>
        <v>18.984135693623102</v>
      </c>
      <c r="BN225" s="33">
        <f t="shared" si="216"/>
        <v>18.984135693623102</v>
      </c>
      <c r="BO225" s="33">
        <f t="shared" si="216"/>
        <v>18.984135693623102</v>
      </c>
      <c r="BP225" s="33">
        <f t="shared" si="216"/>
        <v>18.984135693623102</v>
      </c>
      <c r="BQ225" s="33">
        <f t="shared" si="216"/>
        <v>18.984135693623102</v>
      </c>
      <c r="BR225" s="33">
        <f t="shared" si="216"/>
        <v>18.984135693623102</v>
      </c>
      <c r="BS225" s="33">
        <f t="shared" si="216"/>
        <v>18.984135693623102</v>
      </c>
      <c r="BT225" s="33">
        <f t="shared" si="216"/>
        <v>18.984135693623102</v>
      </c>
      <c r="BU225" s="33">
        <f t="shared" si="216"/>
        <v>18.984135693623102</v>
      </c>
      <c r="BV225" s="33">
        <f t="shared" si="216"/>
        <v>18.984135693623102</v>
      </c>
      <c r="BW225" s="33">
        <f t="shared" si="217"/>
        <v>18.984135693623102</v>
      </c>
      <c r="BX225" s="33">
        <f t="shared" si="217"/>
        <v>18.984135693623102</v>
      </c>
      <c r="BY225" s="33">
        <f t="shared" si="217"/>
        <v>18.984135693623102</v>
      </c>
      <c r="BZ225" s="33">
        <f t="shared" si="217"/>
        <v>18.984135693623102</v>
      </c>
      <c r="CA225" s="33">
        <f t="shared" si="217"/>
        <v>18.984135693623102</v>
      </c>
      <c r="CB225" s="33">
        <f t="shared" si="217"/>
        <v>18.984135693623102</v>
      </c>
      <c r="CC225" s="33">
        <f t="shared" si="217"/>
        <v>18.984135693623102</v>
      </c>
      <c r="CD225" s="33">
        <f t="shared" si="217"/>
        <v>18.984135693623102</v>
      </c>
      <c r="CE225" s="33">
        <f t="shared" si="217"/>
        <v>18.984135693623102</v>
      </c>
      <c r="CF225" s="33">
        <f t="shared" si="217"/>
        <v>18.984135693623102</v>
      </c>
      <c r="CG225" s="33">
        <f t="shared" si="217"/>
        <v>18.984135693623102</v>
      </c>
    </row>
    <row r="226" spans="1:85" hidden="1" outlineLevel="2" x14ac:dyDescent="0.25">
      <c r="A226" s="2">
        <v>369</v>
      </c>
      <c r="B226" s="4">
        <v>2429.4981666666663</v>
      </c>
      <c r="C226" s="4">
        <f t="shared" si="209"/>
        <v>2326.1167732499998</v>
      </c>
      <c r="D226" s="73">
        <f t="shared" si="210"/>
        <v>103.38139341666647</v>
      </c>
      <c r="S226" s="33">
        <f t="shared" si="189"/>
        <v>103.38139341666647</v>
      </c>
      <c r="T226" s="33">
        <f t="shared" si="203"/>
        <v>103.38139341666647</v>
      </c>
      <c r="U226" s="33">
        <f t="shared" si="211"/>
        <v>103.38139341666647</v>
      </c>
      <c r="V226" s="33">
        <f t="shared" si="211"/>
        <v>103.38139341666647</v>
      </c>
      <c r="W226" s="33">
        <f t="shared" si="211"/>
        <v>103.38139341666647</v>
      </c>
      <c r="X226" s="33">
        <f t="shared" si="211"/>
        <v>103.38139341666647</v>
      </c>
      <c r="Y226" s="33">
        <f t="shared" ref="Y226:AD226" si="232">+X226</f>
        <v>103.38139341666647</v>
      </c>
      <c r="Z226" s="33">
        <f t="shared" si="232"/>
        <v>103.38139341666647</v>
      </c>
      <c r="AA226" s="33">
        <f t="shared" si="232"/>
        <v>103.38139341666647</v>
      </c>
      <c r="AB226" s="33">
        <f t="shared" si="232"/>
        <v>103.38139341666647</v>
      </c>
      <c r="AC226" s="33">
        <f t="shared" si="232"/>
        <v>103.38139341666647</v>
      </c>
      <c r="AD226" s="33">
        <f t="shared" si="232"/>
        <v>103.38139341666647</v>
      </c>
      <c r="AE226" s="33">
        <f t="shared" ref="AE226:AR226" si="233">+AD226</f>
        <v>103.38139341666647</v>
      </c>
      <c r="AF226" s="33">
        <f t="shared" si="233"/>
        <v>103.38139341666647</v>
      </c>
      <c r="AG226" s="33">
        <f t="shared" si="233"/>
        <v>103.38139341666647</v>
      </c>
      <c r="AH226" s="33">
        <f t="shared" si="233"/>
        <v>103.38139341666647</v>
      </c>
      <c r="AI226" s="33">
        <f t="shared" si="233"/>
        <v>103.38139341666647</v>
      </c>
      <c r="AJ226" s="33">
        <f t="shared" si="233"/>
        <v>103.38139341666647</v>
      </c>
      <c r="AK226" s="33">
        <f t="shared" si="233"/>
        <v>103.38139341666647</v>
      </c>
      <c r="AL226" s="33">
        <f t="shared" si="233"/>
        <v>103.38139341666647</v>
      </c>
      <c r="AM226" s="33">
        <f t="shared" si="233"/>
        <v>103.38139341666647</v>
      </c>
      <c r="AN226" s="33">
        <f t="shared" si="233"/>
        <v>103.38139341666647</v>
      </c>
      <c r="AO226" s="33">
        <f t="shared" si="233"/>
        <v>103.38139341666647</v>
      </c>
      <c r="AP226" s="33">
        <f t="shared" si="233"/>
        <v>103.38139341666647</v>
      </c>
      <c r="AQ226" s="33">
        <f t="shared" si="233"/>
        <v>103.38139341666647</v>
      </c>
      <c r="AR226" s="33">
        <f t="shared" si="233"/>
        <v>103.38139341666647</v>
      </c>
      <c r="AS226" s="33">
        <f t="shared" si="214"/>
        <v>103.38139341666647</v>
      </c>
      <c r="AT226" s="33">
        <f t="shared" si="214"/>
        <v>103.38139341666647</v>
      </c>
      <c r="AU226" s="33">
        <f t="shared" si="214"/>
        <v>103.38139341666647</v>
      </c>
      <c r="AV226" s="33">
        <f t="shared" si="214"/>
        <v>103.38139341666647</v>
      </c>
      <c r="AW226" s="33">
        <f t="shared" si="214"/>
        <v>103.38139341666647</v>
      </c>
      <c r="AX226" s="33">
        <f t="shared" si="214"/>
        <v>103.38139341666647</v>
      </c>
      <c r="AY226" s="33">
        <f t="shared" si="214"/>
        <v>103.38139341666647</v>
      </c>
      <c r="AZ226" s="33">
        <f t="shared" si="214"/>
        <v>103.38139341666647</v>
      </c>
      <c r="BA226" s="33">
        <f t="shared" si="214"/>
        <v>103.38139341666647</v>
      </c>
      <c r="BB226" s="33">
        <f t="shared" si="214"/>
        <v>103.38139341666647</v>
      </c>
      <c r="BC226" s="33">
        <f t="shared" si="215"/>
        <v>103.38139341666647</v>
      </c>
      <c r="BD226" s="33">
        <f t="shared" si="215"/>
        <v>103.38139341666647</v>
      </c>
      <c r="BE226" s="33">
        <f t="shared" si="215"/>
        <v>103.38139341666647</v>
      </c>
      <c r="BF226" s="33">
        <f t="shared" si="215"/>
        <v>103.38139341666647</v>
      </c>
      <c r="BG226" s="33">
        <f t="shared" si="215"/>
        <v>103.38139341666647</v>
      </c>
      <c r="BH226" s="33">
        <f t="shared" si="215"/>
        <v>103.38139341666647</v>
      </c>
      <c r="BI226" s="33">
        <f t="shared" si="215"/>
        <v>103.38139341666647</v>
      </c>
      <c r="BJ226" s="33">
        <f t="shared" si="215"/>
        <v>103.38139341666647</v>
      </c>
      <c r="BK226" s="33">
        <f t="shared" si="215"/>
        <v>103.38139341666647</v>
      </c>
      <c r="BL226" s="33">
        <f t="shared" si="215"/>
        <v>103.38139341666647</v>
      </c>
      <c r="BM226" s="33">
        <f t="shared" si="216"/>
        <v>103.38139341666647</v>
      </c>
      <c r="BN226" s="33">
        <f t="shared" si="216"/>
        <v>103.38139341666647</v>
      </c>
      <c r="BO226" s="33">
        <f t="shared" si="216"/>
        <v>103.38139341666647</v>
      </c>
      <c r="BP226" s="33">
        <f t="shared" si="216"/>
        <v>103.38139341666647</v>
      </c>
      <c r="BQ226" s="33">
        <f t="shared" si="216"/>
        <v>103.38139341666647</v>
      </c>
      <c r="BR226" s="33">
        <f t="shared" si="216"/>
        <v>103.38139341666647</v>
      </c>
      <c r="BS226" s="33">
        <f t="shared" si="216"/>
        <v>103.38139341666647</v>
      </c>
      <c r="BT226" s="33">
        <f t="shared" si="216"/>
        <v>103.38139341666647</v>
      </c>
      <c r="BU226" s="33">
        <f t="shared" si="216"/>
        <v>103.38139341666647</v>
      </c>
      <c r="BV226" s="33">
        <f t="shared" si="216"/>
        <v>103.38139341666647</v>
      </c>
      <c r="BW226" s="33">
        <f t="shared" si="217"/>
        <v>103.38139341666647</v>
      </c>
      <c r="BX226" s="33">
        <f t="shared" si="217"/>
        <v>103.38139341666647</v>
      </c>
      <c r="BY226" s="33">
        <f t="shared" si="217"/>
        <v>103.38139341666647</v>
      </c>
      <c r="BZ226" s="33">
        <f t="shared" si="217"/>
        <v>103.38139341666647</v>
      </c>
      <c r="CA226" s="33">
        <f t="shared" si="217"/>
        <v>103.38139341666647</v>
      </c>
      <c r="CB226" s="33">
        <f t="shared" si="217"/>
        <v>103.38139341666647</v>
      </c>
      <c r="CC226" s="33">
        <f t="shared" si="217"/>
        <v>103.38139341666647</v>
      </c>
      <c r="CD226" s="33">
        <f t="shared" si="217"/>
        <v>103.38139341666647</v>
      </c>
      <c r="CE226" s="33">
        <f t="shared" si="217"/>
        <v>103.38139341666647</v>
      </c>
      <c r="CF226" s="33">
        <f t="shared" si="217"/>
        <v>103.38139341666647</v>
      </c>
      <c r="CG226" s="33">
        <f t="shared" si="217"/>
        <v>103.38139341666647</v>
      </c>
    </row>
    <row r="227" spans="1:85" hidden="1" outlineLevel="2" x14ac:dyDescent="0.25">
      <c r="A227" s="2">
        <v>370</v>
      </c>
      <c r="B227" s="4">
        <v>1456.0029</v>
      </c>
      <c r="C227" s="4">
        <f t="shared" si="209"/>
        <v>1448.7311765300003</v>
      </c>
      <c r="D227" s="73">
        <f t="shared" si="210"/>
        <v>7.2717234699996425</v>
      </c>
      <c r="S227" s="33">
        <f t="shared" si="189"/>
        <v>7.2717234699996425</v>
      </c>
      <c r="T227" s="33">
        <f t="shared" si="203"/>
        <v>7.2717234699996425</v>
      </c>
      <c r="U227" s="33">
        <f t="shared" si="211"/>
        <v>7.2717234699996425</v>
      </c>
      <c r="V227" s="33">
        <f t="shared" si="211"/>
        <v>7.2717234699996425</v>
      </c>
      <c r="W227" s="33">
        <f t="shared" si="211"/>
        <v>7.2717234699996425</v>
      </c>
      <c r="X227" s="33">
        <f t="shared" si="211"/>
        <v>7.2717234699996425</v>
      </c>
      <c r="Y227" s="33">
        <f t="shared" ref="Y227:AD227" si="234">+X227</f>
        <v>7.2717234699996425</v>
      </c>
      <c r="Z227" s="33">
        <f t="shared" si="234"/>
        <v>7.2717234699996425</v>
      </c>
      <c r="AA227" s="33">
        <f t="shared" si="234"/>
        <v>7.2717234699996425</v>
      </c>
      <c r="AB227" s="33">
        <f t="shared" si="234"/>
        <v>7.2717234699996425</v>
      </c>
      <c r="AC227" s="33">
        <f t="shared" si="234"/>
        <v>7.2717234699996425</v>
      </c>
      <c r="AD227" s="33">
        <f t="shared" si="234"/>
        <v>7.2717234699996425</v>
      </c>
      <c r="AE227" s="33">
        <f t="shared" ref="AE227:AR227" si="235">+AD227</f>
        <v>7.2717234699996425</v>
      </c>
      <c r="AF227" s="33">
        <f t="shared" si="235"/>
        <v>7.2717234699996425</v>
      </c>
      <c r="AG227" s="33">
        <f t="shared" si="235"/>
        <v>7.2717234699996425</v>
      </c>
      <c r="AH227" s="33">
        <f t="shared" si="235"/>
        <v>7.2717234699996425</v>
      </c>
      <c r="AI227" s="33">
        <f t="shared" si="235"/>
        <v>7.2717234699996425</v>
      </c>
      <c r="AJ227" s="33">
        <f t="shared" si="235"/>
        <v>7.2717234699996425</v>
      </c>
      <c r="AK227" s="33">
        <f t="shared" si="235"/>
        <v>7.2717234699996425</v>
      </c>
      <c r="AL227" s="33">
        <f t="shared" si="235"/>
        <v>7.2717234699996425</v>
      </c>
      <c r="AM227" s="33">
        <f t="shared" si="235"/>
        <v>7.2717234699996425</v>
      </c>
      <c r="AN227" s="33">
        <f t="shared" si="235"/>
        <v>7.2717234699996425</v>
      </c>
      <c r="AO227" s="33">
        <f t="shared" si="235"/>
        <v>7.2717234699996425</v>
      </c>
      <c r="AP227" s="33">
        <f t="shared" si="235"/>
        <v>7.2717234699996425</v>
      </c>
      <c r="AQ227" s="33">
        <f t="shared" si="235"/>
        <v>7.2717234699996425</v>
      </c>
      <c r="AR227" s="33">
        <f t="shared" si="235"/>
        <v>7.2717234699996425</v>
      </c>
      <c r="AS227" s="33">
        <f t="shared" si="214"/>
        <v>7.2717234699996425</v>
      </c>
      <c r="AT227" s="33">
        <f t="shared" si="214"/>
        <v>7.2717234699996425</v>
      </c>
      <c r="AU227" s="33">
        <f t="shared" si="214"/>
        <v>7.2717234699996425</v>
      </c>
      <c r="AV227" s="33">
        <f t="shared" si="214"/>
        <v>7.2717234699996425</v>
      </c>
      <c r="AW227" s="33">
        <f t="shared" si="214"/>
        <v>7.2717234699996425</v>
      </c>
      <c r="AX227" s="33">
        <f t="shared" si="214"/>
        <v>7.2717234699996425</v>
      </c>
      <c r="AY227" s="33">
        <f t="shared" si="214"/>
        <v>7.2717234699996425</v>
      </c>
      <c r="AZ227" s="33">
        <f t="shared" si="214"/>
        <v>7.2717234699996425</v>
      </c>
      <c r="BA227" s="33">
        <f t="shared" si="214"/>
        <v>7.2717234699996425</v>
      </c>
      <c r="BB227" s="33">
        <f t="shared" si="214"/>
        <v>7.2717234699996425</v>
      </c>
      <c r="BC227" s="33">
        <f t="shared" si="215"/>
        <v>7.2717234699996425</v>
      </c>
      <c r="BD227" s="33">
        <f t="shared" si="215"/>
        <v>7.2717234699996425</v>
      </c>
      <c r="BE227" s="33">
        <f t="shared" si="215"/>
        <v>7.2717234699996425</v>
      </c>
      <c r="BF227" s="33">
        <f t="shared" si="215"/>
        <v>7.2717234699996425</v>
      </c>
      <c r="BG227" s="33">
        <f t="shared" si="215"/>
        <v>7.2717234699996425</v>
      </c>
      <c r="BH227" s="33">
        <f t="shared" si="215"/>
        <v>7.2717234699996425</v>
      </c>
      <c r="BI227" s="33">
        <f t="shared" si="215"/>
        <v>7.2717234699996425</v>
      </c>
      <c r="BJ227" s="33">
        <f t="shared" si="215"/>
        <v>7.2717234699996425</v>
      </c>
      <c r="BK227" s="33">
        <f t="shared" si="215"/>
        <v>7.2717234699996425</v>
      </c>
      <c r="BL227" s="33">
        <f t="shared" si="215"/>
        <v>7.2717234699996425</v>
      </c>
      <c r="BM227" s="33">
        <f t="shared" si="216"/>
        <v>7.2717234699996425</v>
      </c>
      <c r="BN227" s="33">
        <f t="shared" si="216"/>
        <v>7.2717234699996425</v>
      </c>
      <c r="BO227" s="33">
        <f t="shared" si="216"/>
        <v>7.2717234699996425</v>
      </c>
      <c r="BP227" s="33">
        <f t="shared" si="216"/>
        <v>7.2717234699996425</v>
      </c>
      <c r="BQ227" s="33">
        <f t="shared" si="216"/>
        <v>7.2717234699996425</v>
      </c>
      <c r="BR227" s="33">
        <f t="shared" si="216"/>
        <v>7.2717234699996425</v>
      </c>
      <c r="BS227" s="33">
        <f t="shared" si="216"/>
        <v>7.2717234699996425</v>
      </c>
      <c r="BT227" s="33">
        <f t="shared" si="216"/>
        <v>7.2717234699996425</v>
      </c>
      <c r="BU227" s="33">
        <f t="shared" si="216"/>
        <v>7.2717234699996425</v>
      </c>
      <c r="BV227" s="33">
        <f t="shared" si="216"/>
        <v>7.2717234699996425</v>
      </c>
      <c r="BW227" s="33">
        <f t="shared" si="217"/>
        <v>7.2717234699996425</v>
      </c>
      <c r="BX227" s="33">
        <f t="shared" si="217"/>
        <v>7.2717234699996425</v>
      </c>
      <c r="BY227" s="33">
        <f t="shared" si="217"/>
        <v>7.2717234699996425</v>
      </c>
      <c r="BZ227" s="33">
        <f t="shared" si="217"/>
        <v>7.2717234699996425</v>
      </c>
      <c r="CA227" s="33">
        <f t="shared" si="217"/>
        <v>7.2717234699996425</v>
      </c>
      <c r="CB227" s="33">
        <f t="shared" si="217"/>
        <v>7.2717234699996425</v>
      </c>
      <c r="CC227" s="33">
        <f t="shared" si="217"/>
        <v>7.2717234699996425</v>
      </c>
      <c r="CD227" s="33">
        <f t="shared" si="217"/>
        <v>7.2717234699996425</v>
      </c>
      <c r="CE227" s="33">
        <f t="shared" si="217"/>
        <v>7.2717234699996425</v>
      </c>
      <c r="CF227" s="33">
        <f t="shared" si="217"/>
        <v>7.2717234699996425</v>
      </c>
      <c r="CG227" s="33">
        <f t="shared" si="217"/>
        <v>7.2717234699996425</v>
      </c>
    </row>
    <row r="228" spans="1:85" hidden="1" outlineLevel="2" x14ac:dyDescent="0.25">
      <c r="A228" s="2">
        <v>373</v>
      </c>
      <c r="B228" s="4">
        <v>366.95937416666663</v>
      </c>
      <c r="C228" s="4">
        <f t="shared" si="209"/>
        <v>500.72198475000005</v>
      </c>
      <c r="D228" s="73">
        <f t="shared" si="210"/>
        <v>-133.76261058333341</v>
      </c>
      <c r="S228" s="33">
        <f t="shared" si="189"/>
        <v>-133.76261058333341</v>
      </c>
      <c r="T228" s="33">
        <f t="shared" si="203"/>
        <v>-133.76261058333341</v>
      </c>
      <c r="U228" s="33">
        <f t="shared" si="211"/>
        <v>-133.76261058333341</v>
      </c>
      <c r="V228" s="33">
        <f t="shared" si="211"/>
        <v>-133.76261058333341</v>
      </c>
      <c r="W228" s="33">
        <f t="shared" si="211"/>
        <v>-133.76261058333341</v>
      </c>
      <c r="X228" s="33">
        <f t="shared" si="211"/>
        <v>-133.76261058333341</v>
      </c>
      <c r="Y228" s="33">
        <f t="shared" ref="Y228:AD228" si="236">+X228</f>
        <v>-133.76261058333341</v>
      </c>
      <c r="Z228" s="33">
        <f t="shared" si="236"/>
        <v>-133.76261058333341</v>
      </c>
      <c r="AA228" s="33">
        <f t="shared" si="236"/>
        <v>-133.76261058333341</v>
      </c>
      <c r="AB228" s="33">
        <f t="shared" si="236"/>
        <v>-133.76261058333341</v>
      </c>
      <c r="AC228" s="33">
        <f t="shared" si="236"/>
        <v>-133.76261058333341</v>
      </c>
      <c r="AD228" s="33">
        <f t="shared" si="236"/>
        <v>-133.76261058333341</v>
      </c>
      <c r="AE228" s="33">
        <f t="shared" ref="AE228:AR228" si="237">+AD228</f>
        <v>-133.76261058333341</v>
      </c>
      <c r="AF228" s="33">
        <f t="shared" si="237"/>
        <v>-133.76261058333341</v>
      </c>
      <c r="AG228" s="33">
        <f t="shared" si="237"/>
        <v>-133.76261058333341</v>
      </c>
      <c r="AH228" s="33">
        <f t="shared" si="237"/>
        <v>-133.76261058333341</v>
      </c>
      <c r="AI228" s="33">
        <f t="shared" si="237"/>
        <v>-133.76261058333341</v>
      </c>
      <c r="AJ228" s="33">
        <f t="shared" si="237"/>
        <v>-133.76261058333341</v>
      </c>
      <c r="AK228" s="33">
        <f t="shared" si="237"/>
        <v>-133.76261058333341</v>
      </c>
      <c r="AL228" s="33">
        <f t="shared" si="237"/>
        <v>-133.76261058333341</v>
      </c>
      <c r="AM228" s="33">
        <f t="shared" si="237"/>
        <v>-133.76261058333341</v>
      </c>
      <c r="AN228" s="33">
        <f t="shared" si="237"/>
        <v>-133.76261058333341</v>
      </c>
      <c r="AO228" s="33">
        <f t="shared" si="237"/>
        <v>-133.76261058333341</v>
      </c>
      <c r="AP228" s="33">
        <f t="shared" si="237"/>
        <v>-133.76261058333341</v>
      </c>
      <c r="AQ228" s="33">
        <f t="shared" si="237"/>
        <v>-133.76261058333341</v>
      </c>
      <c r="AR228" s="33">
        <f t="shared" si="237"/>
        <v>-133.76261058333341</v>
      </c>
      <c r="AS228" s="33">
        <f t="shared" si="214"/>
        <v>-133.76261058333341</v>
      </c>
      <c r="AT228" s="33">
        <f t="shared" si="214"/>
        <v>-133.76261058333341</v>
      </c>
      <c r="AU228" s="33">
        <f t="shared" si="214"/>
        <v>-133.76261058333341</v>
      </c>
      <c r="AV228" s="33">
        <f t="shared" si="214"/>
        <v>-133.76261058333341</v>
      </c>
      <c r="AW228" s="33">
        <f t="shared" si="214"/>
        <v>-133.76261058333341</v>
      </c>
      <c r="AX228" s="33">
        <f t="shared" si="214"/>
        <v>-133.76261058333341</v>
      </c>
      <c r="AY228" s="33">
        <f t="shared" si="214"/>
        <v>-133.76261058333341</v>
      </c>
      <c r="AZ228" s="33">
        <f t="shared" si="214"/>
        <v>-133.76261058333341</v>
      </c>
      <c r="BA228" s="33">
        <f t="shared" si="214"/>
        <v>-133.76261058333341</v>
      </c>
      <c r="BB228" s="33">
        <f t="shared" si="214"/>
        <v>-133.76261058333341</v>
      </c>
      <c r="BC228" s="33">
        <f t="shared" si="215"/>
        <v>-133.76261058333341</v>
      </c>
      <c r="BD228" s="33">
        <f t="shared" si="215"/>
        <v>-133.76261058333341</v>
      </c>
      <c r="BE228" s="33">
        <f t="shared" si="215"/>
        <v>-133.76261058333341</v>
      </c>
      <c r="BF228" s="33">
        <f t="shared" si="215"/>
        <v>-133.76261058333341</v>
      </c>
      <c r="BG228" s="33">
        <f t="shared" si="215"/>
        <v>-133.76261058333341</v>
      </c>
      <c r="BH228" s="33">
        <f t="shared" si="215"/>
        <v>-133.76261058333341</v>
      </c>
      <c r="BI228" s="33">
        <f t="shared" si="215"/>
        <v>-133.76261058333341</v>
      </c>
      <c r="BJ228" s="33">
        <f t="shared" si="215"/>
        <v>-133.76261058333341</v>
      </c>
      <c r="BK228" s="33">
        <f t="shared" si="215"/>
        <v>-133.76261058333341</v>
      </c>
      <c r="BL228" s="33">
        <f t="shared" si="215"/>
        <v>-133.76261058333341</v>
      </c>
      <c r="BM228" s="33">
        <f t="shared" si="216"/>
        <v>-133.76261058333341</v>
      </c>
      <c r="BN228" s="33">
        <f t="shared" si="216"/>
        <v>-133.76261058333341</v>
      </c>
      <c r="BO228" s="33">
        <f t="shared" si="216"/>
        <v>-133.76261058333341</v>
      </c>
      <c r="BP228" s="33">
        <f t="shared" si="216"/>
        <v>-133.76261058333341</v>
      </c>
      <c r="BQ228" s="33">
        <f t="shared" si="216"/>
        <v>-133.76261058333341</v>
      </c>
      <c r="BR228" s="33">
        <f t="shared" si="216"/>
        <v>-133.76261058333341</v>
      </c>
      <c r="BS228" s="33">
        <f t="shared" si="216"/>
        <v>-133.76261058333341</v>
      </c>
      <c r="BT228" s="33">
        <f t="shared" si="216"/>
        <v>-133.76261058333341</v>
      </c>
      <c r="BU228" s="33">
        <f t="shared" si="216"/>
        <v>-133.76261058333341</v>
      </c>
      <c r="BV228" s="33">
        <f t="shared" si="216"/>
        <v>-133.76261058333341</v>
      </c>
      <c r="BW228" s="33">
        <f t="shared" si="217"/>
        <v>-133.76261058333341</v>
      </c>
      <c r="BX228" s="33">
        <f t="shared" si="217"/>
        <v>-133.76261058333341</v>
      </c>
      <c r="BY228" s="33">
        <f t="shared" si="217"/>
        <v>-133.76261058333341</v>
      </c>
      <c r="BZ228" s="33">
        <f t="shared" si="217"/>
        <v>-133.76261058333341</v>
      </c>
      <c r="CA228" s="33">
        <f t="shared" si="217"/>
        <v>-133.76261058333341</v>
      </c>
      <c r="CB228" s="33">
        <f t="shared" si="217"/>
        <v>-133.76261058333341</v>
      </c>
      <c r="CC228" s="33">
        <f t="shared" si="217"/>
        <v>-133.76261058333341</v>
      </c>
      <c r="CD228" s="33">
        <f t="shared" si="217"/>
        <v>-133.76261058333341</v>
      </c>
      <c r="CE228" s="33">
        <f t="shared" si="217"/>
        <v>-133.76261058333341</v>
      </c>
      <c r="CF228" s="33">
        <f t="shared" si="217"/>
        <v>-133.76261058333341</v>
      </c>
      <c r="CG228" s="33">
        <f t="shared" si="217"/>
        <v>-133.76261058333341</v>
      </c>
    </row>
    <row r="229" spans="1:85" hidden="1" outlineLevel="2" x14ac:dyDescent="0.25">
      <c r="B229" s="4"/>
      <c r="C229" s="4"/>
      <c r="D229" s="33">
        <f>SUM(D213:D228)</f>
        <v>-1359517.7703994641</v>
      </c>
      <c r="S229" s="33">
        <f t="shared" ref="S229:X229" si="238">SUM(S213:S228)</f>
        <v>-1359517.7703994641</v>
      </c>
      <c r="T229" s="33">
        <f>SUM(T213:T228)</f>
        <v>-1359517.7703994641</v>
      </c>
      <c r="U229" s="33">
        <f t="shared" si="238"/>
        <v>-1441345.7470418641</v>
      </c>
      <c r="V229" s="33">
        <f t="shared" si="238"/>
        <v>-1523173.7236842641</v>
      </c>
      <c r="W229" s="33">
        <f t="shared" si="238"/>
        <v>-1605001.7003266641</v>
      </c>
      <c r="X229" s="33">
        <f t="shared" si="238"/>
        <v>-1686829.6769690642</v>
      </c>
      <c r="Y229" s="33">
        <f t="shared" ref="Y229:AD229" si="239">SUM(Y213:Y228)</f>
        <v>-1768657.6536114637</v>
      </c>
      <c r="Z229" s="33">
        <f t="shared" si="239"/>
        <v>-1850485.6302538638</v>
      </c>
      <c r="AA229" s="33">
        <f t="shared" si="239"/>
        <v>-1932313.6068962638</v>
      </c>
      <c r="AB229" s="33">
        <f t="shared" si="239"/>
        <v>-2014141.5835386638</v>
      </c>
      <c r="AC229" s="33">
        <f t="shared" si="239"/>
        <v>-2095969.5601810641</v>
      </c>
      <c r="AD229" s="33">
        <f t="shared" si="239"/>
        <v>-2177797.5368234636</v>
      </c>
      <c r="AE229" s="33">
        <f t="shared" ref="AE229" si="240">SUM(AE213:AE228)</f>
        <v>-2259625.5134658637</v>
      </c>
      <c r="AF229" s="33">
        <f t="shared" ref="AF229" si="241">SUM(AF213:AF228)</f>
        <v>-2341453.4901082637</v>
      </c>
      <c r="AG229" s="33">
        <f t="shared" ref="AG229" si="242">SUM(AG213:AG228)</f>
        <v>-2341453.4901082637</v>
      </c>
      <c r="AH229" s="33">
        <f t="shared" ref="AH229" si="243">SUM(AH213:AH228)</f>
        <v>-2423281.4667506637</v>
      </c>
      <c r="AI229" s="33">
        <f t="shared" ref="AI229:AJ229" si="244">SUM(AI213:AI228)</f>
        <v>-2505109.4433930637</v>
      </c>
      <c r="AJ229" s="33">
        <f t="shared" si="244"/>
        <v>-2586937.4200354638</v>
      </c>
      <c r="AK229" s="33">
        <f t="shared" ref="AK229" si="245">SUM(AK213:AK228)</f>
        <v>-2668765.3966778638</v>
      </c>
      <c r="AL229" s="33">
        <f t="shared" ref="AL229" si="246">SUM(AL213:AL228)</f>
        <v>-2750593.3733202638</v>
      </c>
      <c r="AM229" s="33">
        <f t="shared" ref="AM229" si="247">SUM(AM213:AM228)</f>
        <v>-2832421.3499626638</v>
      </c>
      <c r="AN229" s="33">
        <f t="shared" ref="AN229" si="248">SUM(AN213:AN228)</f>
        <v>-2914249.3266050639</v>
      </c>
      <c r="AO229" s="33">
        <f t="shared" ref="AO229:AP229" si="249">SUM(AO213:AO228)</f>
        <v>-2996077.3032474639</v>
      </c>
      <c r="AP229" s="33">
        <f t="shared" si="249"/>
        <v>-3077905.2798898639</v>
      </c>
      <c r="AQ229" s="33">
        <f t="shared" ref="AQ229" si="250">SUM(AQ213:AQ228)</f>
        <v>-3159733.2565322639</v>
      </c>
      <c r="AR229" s="33">
        <f t="shared" ref="AR229" si="251">SUM(AR213:AR228)</f>
        <v>-3241561.233174664</v>
      </c>
      <c r="AS229" s="33">
        <f t="shared" ref="AS229" si="252">SUM(AS213:AS228)</f>
        <v>-3323389.209817064</v>
      </c>
      <c r="AT229" s="33">
        <f t="shared" ref="AT229" si="253">SUM(AT213:AT228)</f>
        <v>-3323389.209817064</v>
      </c>
      <c r="AU229" s="33">
        <f>SUM(AU213:AU228)</f>
        <v>-3405217.186459464</v>
      </c>
      <c r="AV229" s="33">
        <f t="shared" ref="AV229" si="254">SUM(AV213:AV228)</f>
        <v>-3487045.163101864</v>
      </c>
      <c r="AW229" s="33">
        <f t="shared" ref="AW229" si="255">SUM(AW213:AW228)</f>
        <v>-3568873.1397442641</v>
      </c>
      <c r="AX229" s="33">
        <f t="shared" ref="AX229" si="256">SUM(AX213:AX228)</f>
        <v>-3650701.1163866641</v>
      </c>
      <c r="AY229" s="33">
        <f t="shared" ref="AY229" si="257">SUM(AY213:AY228)</f>
        <v>-3732529.0930290641</v>
      </c>
      <c r="AZ229" s="33">
        <f t="shared" ref="AZ229" si="258">SUM(AZ213:AZ228)</f>
        <v>-3814357.0696714642</v>
      </c>
      <c r="BA229" s="33">
        <f t="shared" ref="BA229" si="259">SUM(BA213:BA228)</f>
        <v>-3896185.0463138642</v>
      </c>
      <c r="BB229" s="33">
        <f t="shared" ref="BB229" si="260">SUM(BB213:BB228)</f>
        <v>-3978013.0229562642</v>
      </c>
      <c r="BC229" s="33">
        <f t="shared" ref="BC229" si="261">SUM(BC213:BC228)</f>
        <v>-4059840.9995986642</v>
      </c>
      <c r="BD229" s="33">
        <f t="shared" ref="BD229" si="262">SUM(BD213:BD228)</f>
        <v>-4141668.9762410643</v>
      </c>
      <c r="BE229" s="33">
        <f t="shared" ref="BE229" si="263">SUM(BE213:BE228)</f>
        <v>-4223496.9528834643</v>
      </c>
      <c r="BF229" s="33">
        <f t="shared" ref="BF229" si="264">SUM(BF213:BF228)</f>
        <v>-4305324.9295258643</v>
      </c>
      <c r="BG229" s="33">
        <f t="shared" ref="BG229" si="265">SUM(BG213:BG228)</f>
        <v>-4305324.9295258643</v>
      </c>
      <c r="BH229" s="33">
        <f t="shared" ref="BH229" si="266">SUM(BH213:BH228)</f>
        <v>-4387152.9061682643</v>
      </c>
      <c r="BI229" s="33">
        <f t="shared" ref="BI229" si="267">SUM(BI213:BI228)</f>
        <v>-4468980.8828106644</v>
      </c>
      <c r="BJ229" s="33">
        <f t="shared" ref="BJ229" si="268">SUM(BJ213:BJ228)</f>
        <v>-4550808.8594530644</v>
      </c>
      <c r="BK229" s="33">
        <f t="shared" ref="BK229" si="269">SUM(BK213:BK228)</f>
        <v>-4632636.8360954644</v>
      </c>
      <c r="BL229" s="33">
        <f t="shared" ref="BL229" si="270">SUM(BL213:BL228)</f>
        <v>-4714464.8127378644</v>
      </c>
      <c r="BM229" s="33">
        <f t="shared" ref="BM229" si="271">SUM(BM213:BM228)</f>
        <v>-4796292.7893802645</v>
      </c>
      <c r="BN229" s="33">
        <f t="shared" ref="BN229" si="272">SUM(BN213:BN228)</f>
        <v>-4878120.7660226645</v>
      </c>
      <c r="BO229" s="33">
        <f t="shared" ref="BO229" si="273">SUM(BO213:BO228)</f>
        <v>-4959948.7426650645</v>
      </c>
      <c r="BP229" s="33">
        <f t="shared" ref="BP229" si="274">SUM(BP213:BP228)</f>
        <v>-5041776.7193074645</v>
      </c>
      <c r="BQ229" s="33">
        <f t="shared" ref="BQ229" si="275">SUM(BQ213:BQ228)</f>
        <v>-5123604.6959498646</v>
      </c>
      <c r="BR229" s="33">
        <f t="shared" ref="BR229" si="276">SUM(BR213:BR228)</f>
        <v>-5205432.6725922646</v>
      </c>
      <c r="BS229" s="33">
        <f t="shared" ref="BS229" si="277">SUM(BS213:BS228)</f>
        <v>-5287260.6492346646</v>
      </c>
      <c r="BT229" s="33">
        <f t="shared" ref="BT229" si="278">SUM(BT213:BT228)</f>
        <v>-5287260.6492346646</v>
      </c>
      <c r="BU229" s="33">
        <f t="shared" ref="BU229" si="279">SUM(BU213:BU228)</f>
        <v>-5369088.6258770647</v>
      </c>
      <c r="BV229" s="33">
        <f t="shared" ref="BV229" si="280">SUM(BV213:BV228)</f>
        <v>-5450916.6025194647</v>
      </c>
      <c r="BW229" s="33">
        <f t="shared" ref="BW229" si="281">SUM(BW213:BW228)</f>
        <v>-5532744.5791618647</v>
      </c>
      <c r="BX229" s="33">
        <f t="shared" ref="BX229" si="282">SUM(BX213:BX228)</f>
        <v>-5614572.5558042647</v>
      </c>
      <c r="BY229" s="33">
        <f t="shared" ref="BY229" si="283">SUM(BY213:BY228)</f>
        <v>-5696400.5324466638</v>
      </c>
      <c r="BZ229" s="33">
        <f t="shared" ref="BZ229" si="284">SUM(BZ213:BZ228)</f>
        <v>-5778228.5090890639</v>
      </c>
      <c r="CA229" s="33">
        <f t="shared" ref="CA229" si="285">SUM(CA213:CA228)</f>
        <v>-5860056.4857314639</v>
      </c>
      <c r="CB229" s="33">
        <f t="shared" ref="CB229" si="286">SUM(CB213:CB228)</f>
        <v>-5941884.4623738639</v>
      </c>
      <c r="CC229" s="33">
        <f t="shared" ref="CC229" si="287">SUM(CC213:CC228)</f>
        <v>-6023712.4390162639</v>
      </c>
      <c r="CD229" s="33">
        <f t="shared" ref="CD229" si="288">SUM(CD213:CD228)</f>
        <v>-6105540.415658664</v>
      </c>
      <c r="CE229" s="33">
        <f t="shared" ref="CE229" si="289">SUM(CE213:CE228)</f>
        <v>-6187368.392301064</v>
      </c>
      <c r="CF229" s="33">
        <f t="shared" ref="CF229" si="290">SUM(CF213:CF228)</f>
        <v>-6269196.368943464</v>
      </c>
      <c r="CG229" s="33">
        <f t="shared" ref="CG229" si="291">SUM(CG213:CG228)</f>
        <v>-6269196.368943464</v>
      </c>
    </row>
    <row r="230" spans="1:85" hidden="1" outlineLevel="2" x14ac:dyDescent="0.25">
      <c r="B230" s="33"/>
      <c r="C230" s="2" t="s">
        <v>201</v>
      </c>
      <c r="D230" s="33">
        <f>+SUM(S35,S39)-D229</f>
        <v>-2.7113058604300022E-3</v>
      </c>
      <c r="S230" s="33">
        <f t="shared" ref="S230:AX230" si="292">+SUM(S35,S39)-S229</f>
        <v>-2.7113058604300022E-3</v>
      </c>
      <c r="T230" s="33">
        <f t="shared" si="292"/>
        <v>-2.7113058604300022E-3</v>
      </c>
      <c r="U230" s="33">
        <f t="shared" si="292"/>
        <v>-2.7113058604300022E-3</v>
      </c>
      <c r="V230" s="33">
        <f t="shared" si="292"/>
        <v>-2.7113158721476793E-3</v>
      </c>
      <c r="W230" s="33">
        <f t="shared" si="292"/>
        <v>-2.7113258838653564E-3</v>
      </c>
      <c r="X230" s="33">
        <f t="shared" si="292"/>
        <v>-2.7113358955830336E-3</v>
      </c>
      <c r="Y230" s="33">
        <f t="shared" si="292"/>
        <v>-2.7113363612443209E-3</v>
      </c>
      <c r="Z230" s="33">
        <f t="shared" si="292"/>
        <v>-2.7113461401313543E-3</v>
      </c>
      <c r="AA230" s="33">
        <f t="shared" si="292"/>
        <v>-2.7113561518490314E-3</v>
      </c>
      <c r="AB230" s="33">
        <f t="shared" si="292"/>
        <v>-2.7113561518490314E-3</v>
      </c>
      <c r="AC230" s="33">
        <f t="shared" si="292"/>
        <v>-2.7113659307360649E-3</v>
      </c>
      <c r="AD230" s="33">
        <f t="shared" si="292"/>
        <v>-2.7113761752843857E-3</v>
      </c>
      <c r="AE230" s="33">
        <f t="shared" si="292"/>
        <v>-2.7113761752843857E-3</v>
      </c>
      <c r="AF230" s="33">
        <f t="shared" si="292"/>
        <v>-2.7113864198327065E-3</v>
      </c>
      <c r="AG230" s="33">
        <f t="shared" si="292"/>
        <v>-2.7113864198327065E-3</v>
      </c>
      <c r="AH230" s="33">
        <f t="shared" si="292"/>
        <v>-2.7113961987197399E-3</v>
      </c>
      <c r="AI230" s="33">
        <f t="shared" si="292"/>
        <v>-2.7114064432680607E-3</v>
      </c>
      <c r="AJ230" s="33">
        <f t="shared" si="292"/>
        <v>-2.7114064432680607E-3</v>
      </c>
      <c r="AK230" s="33">
        <f t="shared" si="292"/>
        <v>-2.7114162221550941E-3</v>
      </c>
      <c r="AL230" s="33">
        <f t="shared" si="292"/>
        <v>-2.7114260010421276E-3</v>
      </c>
      <c r="AM230" s="33">
        <f t="shared" si="292"/>
        <v>-2.7114260010421276E-3</v>
      </c>
      <c r="AN230" s="33">
        <f t="shared" si="292"/>
        <v>-2.7114260010421276E-3</v>
      </c>
      <c r="AO230" s="33">
        <f t="shared" si="292"/>
        <v>-2.7114460244774818E-3</v>
      </c>
      <c r="AP230" s="33">
        <f t="shared" si="292"/>
        <v>-2.7114460244774818E-3</v>
      </c>
      <c r="AQ230" s="33">
        <f t="shared" si="292"/>
        <v>-2.7114562690258026E-3</v>
      </c>
      <c r="AR230" s="33">
        <f t="shared" si="292"/>
        <v>-2.7114660479128361E-3</v>
      </c>
      <c r="AS230" s="33">
        <f t="shared" si="292"/>
        <v>-2.7114758267998695E-3</v>
      </c>
      <c r="AT230" s="33">
        <f t="shared" si="292"/>
        <v>-2.7114758267998695E-3</v>
      </c>
      <c r="AU230" s="33">
        <f t="shared" si="292"/>
        <v>-2.7114758267998695E-3</v>
      </c>
      <c r="AV230" s="33">
        <f t="shared" si="292"/>
        <v>-2.7114860713481903E-3</v>
      </c>
      <c r="AW230" s="33">
        <f t="shared" si="292"/>
        <v>-2.7114958502352238E-3</v>
      </c>
      <c r="AX230" s="33">
        <f t="shared" si="292"/>
        <v>-2.7114958502352238E-3</v>
      </c>
      <c r="AY230" s="33">
        <f t="shared" ref="AY230:CD230" si="293">+SUM(AY35,AY39)-AY229</f>
        <v>-2.7115060947835445E-3</v>
      </c>
      <c r="AZ230" s="33">
        <f t="shared" si="293"/>
        <v>-2.711515873670578E-3</v>
      </c>
      <c r="BA230" s="33">
        <f t="shared" si="293"/>
        <v>-2.7115256525576115E-3</v>
      </c>
      <c r="BB230" s="33">
        <f t="shared" si="293"/>
        <v>-2.7115256525576115E-3</v>
      </c>
      <c r="BC230" s="33">
        <f t="shared" si="293"/>
        <v>-2.7115358971059322E-3</v>
      </c>
      <c r="BD230" s="33">
        <f t="shared" si="293"/>
        <v>-2.7115456759929657E-3</v>
      </c>
      <c r="BE230" s="33">
        <f t="shared" si="293"/>
        <v>-2.7115456759929657E-3</v>
      </c>
      <c r="BF230" s="33">
        <f t="shared" si="293"/>
        <v>-2.7115559205412865E-3</v>
      </c>
      <c r="BG230" s="33">
        <f t="shared" si="293"/>
        <v>-2.7115559205412865E-3</v>
      </c>
      <c r="BH230" s="33">
        <f t="shared" si="293"/>
        <v>-2.7115652337670326E-3</v>
      </c>
      <c r="BI230" s="33">
        <f t="shared" si="293"/>
        <v>-2.7115652337670326E-3</v>
      </c>
      <c r="BJ230" s="33">
        <f t="shared" si="293"/>
        <v>-2.7115754783153534E-3</v>
      </c>
      <c r="BK230" s="33">
        <f t="shared" si="293"/>
        <v>-2.7115754783153534E-3</v>
      </c>
      <c r="BL230" s="33">
        <f t="shared" si="293"/>
        <v>-2.7115857228636742E-3</v>
      </c>
      <c r="BM230" s="33">
        <f t="shared" si="293"/>
        <v>-2.7115959674119949E-3</v>
      </c>
      <c r="BN230" s="33">
        <f t="shared" si="293"/>
        <v>-2.7116052806377411E-3</v>
      </c>
      <c r="BO230" s="33">
        <f t="shared" si="293"/>
        <v>-2.7116052806377411E-3</v>
      </c>
      <c r="BP230" s="33">
        <f t="shared" si="293"/>
        <v>-2.7116155251860619E-3</v>
      </c>
      <c r="BQ230" s="33">
        <f t="shared" si="293"/>
        <v>-2.7116257697343826E-3</v>
      </c>
      <c r="BR230" s="33">
        <f t="shared" si="293"/>
        <v>-2.7116257697343826E-3</v>
      </c>
      <c r="BS230" s="33">
        <f t="shared" si="293"/>
        <v>-2.7116350829601288E-3</v>
      </c>
      <c r="BT230" s="33">
        <f t="shared" si="293"/>
        <v>-2.7116350829601288E-3</v>
      </c>
      <c r="BU230" s="33">
        <f t="shared" si="293"/>
        <v>-2.7116453275084496E-3</v>
      </c>
      <c r="BV230" s="33">
        <f t="shared" si="293"/>
        <v>-2.7116453275084496E-3</v>
      </c>
      <c r="BW230" s="33">
        <f t="shared" si="293"/>
        <v>-2.7116453275084496E-3</v>
      </c>
      <c r="BX230" s="33">
        <f t="shared" si="293"/>
        <v>-2.7116648852825165E-3</v>
      </c>
      <c r="BY230" s="33">
        <f t="shared" si="293"/>
        <v>-2.7116658166050911E-3</v>
      </c>
      <c r="BZ230" s="33">
        <f t="shared" si="293"/>
        <v>-2.7116760611534119E-3</v>
      </c>
      <c r="CA230" s="33">
        <f t="shared" si="293"/>
        <v>-2.7116760611534119E-3</v>
      </c>
      <c r="CB230" s="33">
        <f t="shared" si="293"/>
        <v>-2.7116863057017326E-3</v>
      </c>
      <c r="CC230" s="33">
        <f t="shared" si="293"/>
        <v>-2.7116956189274788E-3</v>
      </c>
      <c r="CD230" s="33">
        <f t="shared" si="293"/>
        <v>-2.7117058634757996E-3</v>
      </c>
      <c r="CE230" s="33">
        <f t="shared" ref="CE230:CG230" si="294">+SUM(CE35,CE39)-CE229</f>
        <v>-2.7117058634757996E-3</v>
      </c>
      <c r="CF230" s="33">
        <f t="shared" si="294"/>
        <v>-2.7117161080241203E-3</v>
      </c>
      <c r="CG230" s="33">
        <f t="shared" si="294"/>
        <v>-2.7117161080241203E-3</v>
      </c>
    </row>
    <row r="232" spans="1:85" ht="14.4" collapsed="1" x14ac:dyDescent="0.3">
      <c r="A232" s="37" t="s">
        <v>209</v>
      </c>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c r="BC232" s="38"/>
      <c r="BD232" s="38"/>
      <c r="BE232" s="38"/>
      <c r="BF232" s="38"/>
      <c r="BG232" s="38"/>
      <c r="BH232" s="38"/>
      <c r="BI232" s="38"/>
      <c r="BJ232" s="38"/>
      <c r="BK232" s="38"/>
      <c r="BL232" s="38"/>
      <c r="BM232" s="38"/>
      <c r="BN232" s="38"/>
      <c r="BO232" s="38"/>
      <c r="BP232" s="38"/>
      <c r="BQ232" s="38"/>
      <c r="BR232" s="38"/>
      <c r="BS232" s="38"/>
      <c r="BT232" s="38"/>
      <c r="BU232" s="38"/>
      <c r="BV232" s="38"/>
      <c r="BW232" s="38"/>
      <c r="BX232" s="38"/>
      <c r="BY232" s="38"/>
      <c r="BZ232" s="38"/>
      <c r="CA232" s="38"/>
      <c r="CB232" s="38"/>
      <c r="CC232" s="38"/>
      <c r="CD232" s="38"/>
      <c r="CE232" s="38"/>
      <c r="CF232" s="38"/>
      <c r="CG232" s="38"/>
    </row>
    <row r="233" spans="1:85" ht="15.6" hidden="1" outlineLevel="1" x14ac:dyDescent="0.3">
      <c r="A233" s="76" t="s">
        <v>204</v>
      </c>
      <c r="B233" s="59"/>
      <c r="C233" s="76" t="s">
        <v>251</v>
      </c>
      <c r="D233" s="59"/>
      <c r="E233" s="59"/>
      <c r="F233" s="38"/>
      <c r="G233" s="59"/>
      <c r="H233" s="38"/>
      <c r="I233" s="38"/>
      <c r="J233" s="38"/>
      <c r="K233" s="38"/>
      <c r="L233" s="38"/>
      <c r="M233" s="38"/>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60"/>
      <c r="AV233" s="60"/>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row>
    <row r="234" spans="1:85" hidden="1" outlineLevel="2" x14ac:dyDescent="0.25">
      <c r="A234" s="20">
        <v>350</v>
      </c>
      <c r="B234" s="2" t="s">
        <v>183</v>
      </c>
      <c r="C234" s="2" t="s">
        <v>250</v>
      </c>
      <c r="AS234" s="4">
        <f t="shared" ref="AS234:BB237" si="295">SUMIF($D$59:$D$67,$A234,AS$59:AS$67)+SUMIF($A$108:$A$125,$A234,AS$108:AS$125)+SUMIF($A$175:$A$189,$A234,AS$175:AS$190)</f>
        <v>0</v>
      </c>
      <c r="AT234" s="4">
        <f t="shared" si="295"/>
        <v>0</v>
      </c>
      <c r="AU234" s="39">
        <f t="shared" si="295"/>
        <v>0</v>
      </c>
      <c r="AV234" s="4">
        <f t="shared" si="295"/>
        <v>0</v>
      </c>
      <c r="AW234" s="4">
        <f t="shared" si="295"/>
        <v>0</v>
      </c>
      <c r="AX234" s="4">
        <f t="shared" si="295"/>
        <v>0</v>
      </c>
      <c r="AY234" s="4">
        <f t="shared" si="295"/>
        <v>0</v>
      </c>
      <c r="AZ234" s="4">
        <f t="shared" si="295"/>
        <v>0</v>
      </c>
      <c r="BA234" s="4">
        <f t="shared" si="295"/>
        <v>0</v>
      </c>
      <c r="BB234" s="4">
        <f t="shared" si="295"/>
        <v>0</v>
      </c>
      <c r="BC234" s="4">
        <f t="shared" ref="BC234:BL237" si="296">SUMIF($D$59:$D$67,$A234,BC$59:BC$67)+SUMIF($A$108:$A$125,$A234,BC$108:BC$125)+SUMIF($A$175:$A$189,$A234,BC$175:BC$190)</f>
        <v>0</v>
      </c>
      <c r="BD234" s="4">
        <f t="shared" si="296"/>
        <v>0</v>
      </c>
      <c r="BE234" s="4">
        <f t="shared" si="296"/>
        <v>0</v>
      </c>
      <c r="BF234" s="4">
        <f t="shared" si="296"/>
        <v>0</v>
      </c>
      <c r="BG234" s="4">
        <f t="shared" si="296"/>
        <v>0</v>
      </c>
      <c r="BH234" s="4">
        <f t="shared" si="296"/>
        <v>0</v>
      </c>
      <c r="BI234" s="4">
        <f t="shared" si="296"/>
        <v>0</v>
      </c>
      <c r="BJ234" s="4">
        <f t="shared" si="296"/>
        <v>0</v>
      </c>
      <c r="BK234" s="4">
        <f t="shared" si="296"/>
        <v>0</v>
      </c>
      <c r="BL234" s="4">
        <f t="shared" si="296"/>
        <v>0</v>
      </c>
      <c r="BM234" s="4">
        <f t="shared" ref="BM234:BS237" si="297">SUMIF($D$59:$D$67,$A234,BM$59:BM$67)+SUMIF($A$108:$A$125,$A234,BM$108:BM$125)+SUMIF($A$175:$A$189,$A234,BM$175:BM$190)</f>
        <v>0</v>
      </c>
      <c r="BN234" s="4">
        <f t="shared" si="297"/>
        <v>0</v>
      </c>
      <c r="BO234" s="4">
        <f t="shared" si="297"/>
        <v>0</v>
      </c>
      <c r="BP234" s="4">
        <f t="shared" si="297"/>
        <v>0</v>
      </c>
      <c r="BQ234" s="4">
        <f t="shared" si="297"/>
        <v>0</v>
      </c>
      <c r="BR234" s="4">
        <f t="shared" si="297"/>
        <v>0</v>
      </c>
      <c r="BS234" s="4">
        <f t="shared" si="297"/>
        <v>0</v>
      </c>
      <c r="BT234" s="4">
        <f>SUM(BH234:BS234)</f>
        <v>0</v>
      </c>
      <c r="BU234" s="4">
        <f t="shared" ref="BU234:CF240" si="298">SUMIF($D$59:$D$67,$A234,BU$59:BU$67)+SUMIF($A$108:$A$125,$A234,BU$108:BU$125)+SUMIF($A$175:$A$189,$A234,BU$175:BU$190)</f>
        <v>0</v>
      </c>
      <c r="BV234" s="4">
        <f t="shared" si="298"/>
        <v>0</v>
      </c>
      <c r="BW234" s="4">
        <f t="shared" si="298"/>
        <v>0</v>
      </c>
      <c r="BX234" s="4">
        <f t="shared" si="298"/>
        <v>0</v>
      </c>
      <c r="BY234" s="4">
        <f t="shared" si="298"/>
        <v>0</v>
      </c>
      <c r="BZ234" s="4">
        <f t="shared" si="298"/>
        <v>0</v>
      </c>
      <c r="CA234" s="4">
        <f t="shared" si="298"/>
        <v>0</v>
      </c>
      <c r="CB234" s="4">
        <f t="shared" si="298"/>
        <v>0</v>
      </c>
      <c r="CC234" s="4">
        <f t="shared" si="298"/>
        <v>0</v>
      </c>
      <c r="CD234" s="4">
        <f t="shared" si="298"/>
        <v>0</v>
      </c>
      <c r="CE234" s="4">
        <f t="shared" si="298"/>
        <v>0</v>
      </c>
      <c r="CF234" s="4">
        <f t="shared" si="298"/>
        <v>0</v>
      </c>
      <c r="CG234" s="4">
        <f>SUM(BU234:CF234)</f>
        <v>0</v>
      </c>
    </row>
    <row r="235" spans="1:85" hidden="1" outlineLevel="2" x14ac:dyDescent="0.25">
      <c r="A235" s="20">
        <v>352</v>
      </c>
      <c r="B235" s="2" t="s">
        <v>185</v>
      </c>
      <c r="C235" s="2" t="s">
        <v>250</v>
      </c>
      <c r="AS235" s="4">
        <f t="shared" si="295"/>
        <v>654.12949200000014</v>
      </c>
      <c r="AT235" s="4">
        <f t="shared" si="295"/>
        <v>7631.5107400000015</v>
      </c>
      <c r="AU235" s="39">
        <f t="shared" si="295"/>
        <v>635.95922833333339</v>
      </c>
      <c r="AV235" s="4">
        <f t="shared" si="295"/>
        <v>635.95922833333339</v>
      </c>
      <c r="AW235" s="4">
        <f t="shared" si="295"/>
        <v>635.95922833333339</v>
      </c>
      <c r="AX235" s="4">
        <f t="shared" si="295"/>
        <v>635.95922833333339</v>
      </c>
      <c r="AY235" s="4">
        <f t="shared" si="295"/>
        <v>635.95922833333339</v>
      </c>
      <c r="AZ235" s="4">
        <f t="shared" si="295"/>
        <v>635.95922833333339</v>
      </c>
      <c r="BA235" s="4">
        <f t="shared" si="295"/>
        <v>635.95922833333339</v>
      </c>
      <c r="BB235" s="4">
        <f t="shared" si="295"/>
        <v>635.95922833333339</v>
      </c>
      <c r="BC235" s="4">
        <f t="shared" si="296"/>
        <v>635.95922833333339</v>
      </c>
      <c r="BD235" s="4">
        <f t="shared" si="296"/>
        <v>635.95922833333339</v>
      </c>
      <c r="BE235" s="4">
        <f t="shared" si="296"/>
        <v>635.95922833333339</v>
      </c>
      <c r="BF235" s="4">
        <f t="shared" si="296"/>
        <v>635.95922833333339</v>
      </c>
      <c r="BG235" s="4">
        <f t="shared" si="296"/>
        <v>7631.5107400000015</v>
      </c>
      <c r="BH235" s="4">
        <f t="shared" si="296"/>
        <v>635.95922833333339</v>
      </c>
      <c r="BI235" s="4">
        <f t="shared" si="296"/>
        <v>635.95922833333339</v>
      </c>
      <c r="BJ235" s="4">
        <f t="shared" si="296"/>
        <v>635.95922833333339</v>
      </c>
      <c r="BK235" s="4">
        <f t="shared" si="296"/>
        <v>635.95922833333339</v>
      </c>
      <c r="BL235" s="4">
        <f t="shared" si="296"/>
        <v>635.95922833333339</v>
      </c>
      <c r="BM235" s="4">
        <f t="shared" si="297"/>
        <v>635.95922833333339</v>
      </c>
      <c r="BN235" s="4">
        <f t="shared" si="297"/>
        <v>635.95922833333339</v>
      </c>
      <c r="BO235" s="4">
        <f t="shared" si="297"/>
        <v>635.95922833333339</v>
      </c>
      <c r="BP235" s="4">
        <f t="shared" si="297"/>
        <v>635.95922833333339</v>
      </c>
      <c r="BQ235" s="4">
        <f t="shared" si="297"/>
        <v>635.95922833333339</v>
      </c>
      <c r="BR235" s="4">
        <f t="shared" si="297"/>
        <v>635.95922833333339</v>
      </c>
      <c r="BS235" s="4">
        <f t="shared" si="297"/>
        <v>635.95922833333339</v>
      </c>
      <c r="BT235" s="4">
        <f t="shared" ref="BT235:BT250" si="299">SUM(BH235:BS235)</f>
        <v>7631.5107399999988</v>
      </c>
      <c r="BU235" s="4">
        <f t="shared" si="298"/>
        <v>635.95922833333339</v>
      </c>
      <c r="BV235" s="4">
        <f t="shared" si="298"/>
        <v>635.95922833333339</v>
      </c>
      <c r="BW235" s="4">
        <f t="shared" si="298"/>
        <v>635.95922833333339</v>
      </c>
      <c r="BX235" s="4">
        <f t="shared" si="298"/>
        <v>635.95922833333339</v>
      </c>
      <c r="BY235" s="4">
        <f t="shared" si="298"/>
        <v>635.95922833333339</v>
      </c>
      <c r="BZ235" s="4">
        <f t="shared" si="298"/>
        <v>635.95922833333339</v>
      </c>
      <c r="CA235" s="4">
        <f t="shared" si="298"/>
        <v>635.95922833333339</v>
      </c>
      <c r="CB235" s="4">
        <f t="shared" si="298"/>
        <v>635.95922833333339</v>
      </c>
      <c r="CC235" s="4">
        <f t="shared" si="298"/>
        <v>635.95922833333339</v>
      </c>
      <c r="CD235" s="4">
        <f t="shared" si="298"/>
        <v>635.95922833333339</v>
      </c>
      <c r="CE235" s="4">
        <f t="shared" si="298"/>
        <v>635.95922833333339</v>
      </c>
      <c r="CF235" s="4">
        <f t="shared" si="298"/>
        <v>635.95922833333339</v>
      </c>
      <c r="CG235" s="4">
        <f t="shared" ref="CG235:CG250" si="300">SUM(BU235:CF235)</f>
        <v>7631.5107399999988</v>
      </c>
    </row>
    <row r="236" spans="1:85" hidden="1" outlineLevel="2" x14ac:dyDescent="0.25">
      <c r="A236" s="20">
        <v>353</v>
      </c>
      <c r="B236" s="2" t="s">
        <v>167</v>
      </c>
      <c r="C236" s="2" t="s">
        <v>250</v>
      </c>
      <c r="AS236" s="4">
        <f t="shared" si="295"/>
        <v>16401.238372092987</v>
      </c>
      <c r="AT236" s="4">
        <f t="shared" si="295"/>
        <v>146521.20116279038</v>
      </c>
      <c r="AU236" s="39">
        <f t="shared" si="295"/>
        <v>17173.151162790658</v>
      </c>
      <c r="AV236" s="4">
        <f t="shared" si="295"/>
        <v>18589.042635065121</v>
      </c>
      <c r="AW236" s="4">
        <f t="shared" si="295"/>
        <v>20004.934107339581</v>
      </c>
      <c r="AX236" s="4">
        <f t="shared" si="295"/>
        <v>21420.82557961404</v>
      </c>
      <c r="AY236" s="4">
        <f t="shared" si="295"/>
        <v>22836.7170518885</v>
      </c>
      <c r="AZ236" s="4">
        <f t="shared" si="295"/>
        <v>24252.608524162959</v>
      </c>
      <c r="BA236" s="4">
        <f t="shared" si="295"/>
        <v>25668.499996437422</v>
      </c>
      <c r="BB236" s="4">
        <f t="shared" si="295"/>
        <v>27084.391468711881</v>
      </c>
      <c r="BC236" s="4">
        <f t="shared" si="296"/>
        <v>28500.282940986341</v>
      </c>
      <c r="BD236" s="4">
        <f t="shared" si="296"/>
        <v>29916.174413260796</v>
      </c>
      <c r="BE236" s="4">
        <f t="shared" si="296"/>
        <v>31332.065885535259</v>
      </c>
      <c r="BF236" s="4">
        <f t="shared" si="296"/>
        <v>32747.957357809719</v>
      </c>
      <c r="BG236" s="4">
        <f t="shared" si="296"/>
        <v>299526.65112360229</v>
      </c>
      <c r="BH236" s="4">
        <f t="shared" si="296"/>
        <v>34163.848837209232</v>
      </c>
      <c r="BI236" s="4">
        <f t="shared" si="296"/>
        <v>35579.740309483692</v>
      </c>
      <c r="BJ236" s="4">
        <f t="shared" si="296"/>
        <v>36995.631781758144</v>
      </c>
      <c r="BK236" s="4">
        <f t="shared" si="296"/>
        <v>38411.523254032611</v>
      </c>
      <c r="BL236" s="4">
        <f t="shared" si="296"/>
        <v>39827.414726307063</v>
      </c>
      <c r="BM236" s="4">
        <f t="shared" si="297"/>
        <v>41243.306198581529</v>
      </c>
      <c r="BN236" s="4">
        <f t="shared" si="297"/>
        <v>42659.197670855981</v>
      </c>
      <c r="BO236" s="4">
        <f t="shared" si="297"/>
        <v>44075.089143130448</v>
      </c>
      <c r="BP236" s="4">
        <f t="shared" si="297"/>
        <v>45490.9806154049</v>
      </c>
      <c r="BQ236" s="4">
        <f t="shared" si="297"/>
        <v>46906.872087679367</v>
      </c>
      <c r="BR236" s="4">
        <f t="shared" si="297"/>
        <v>48322.763559953819</v>
      </c>
      <c r="BS236" s="4">
        <f t="shared" si="297"/>
        <v>49738.655032228286</v>
      </c>
      <c r="BT236" s="4">
        <f t="shared" si="299"/>
        <v>503415.02321662509</v>
      </c>
      <c r="BU236" s="4">
        <f t="shared" si="298"/>
        <v>51154.546511627799</v>
      </c>
      <c r="BV236" s="4">
        <f t="shared" si="298"/>
        <v>52254.851299453039</v>
      </c>
      <c r="BW236" s="4">
        <f t="shared" si="298"/>
        <v>53569.244855977173</v>
      </c>
      <c r="BX236" s="4">
        <f t="shared" si="298"/>
        <v>55281.126766880792</v>
      </c>
      <c r="BY236" s="4">
        <f t="shared" si="298"/>
        <v>56500.395485368543</v>
      </c>
      <c r="BZ236" s="4">
        <f t="shared" si="298"/>
        <v>57724.825516323508</v>
      </c>
      <c r="CA236" s="4">
        <f t="shared" si="298"/>
        <v>58889.977624161911</v>
      </c>
      <c r="CB236" s="4">
        <f t="shared" si="298"/>
        <v>60382.122192736693</v>
      </c>
      <c r="CC236" s="4">
        <f t="shared" si="298"/>
        <v>61917.69164084403</v>
      </c>
      <c r="CD236" s="4">
        <f t="shared" si="298"/>
        <v>63266.453590741512</v>
      </c>
      <c r="CE236" s="4">
        <f t="shared" si="298"/>
        <v>64772.552104653099</v>
      </c>
      <c r="CF236" s="4">
        <f t="shared" si="298"/>
        <v>66366.471270006848</v>
      </c>
      <c r="CG236" s="4">
        <f t="shared" si="300"/>
        <v>702080.25885877502</v>
      </c>
    </row>
    <row r="237" spans="1:85" hidden="1" outlineLevel="2" x14ac:dyDescent="0.25">
      <c r="A237" s="20">
        <v>354</v>
      </c>
      <c r="B237" s="2" t="s">
        <v>186</v>
      </c>
      <c r="C237" s="2" t="s">
        <v>250</v>
      </c>
      <c r="AS237" s="4">
        <f t="shared" si="295"/>
        <v>1674.1029359999995</v>
      </c>
      <c r="AT237" s="4">
        <f t="shared" si="295"/>
        <v>19784.852879999999</v>
      </c>
      <c r="AU237" s="39">
        <f t="shared" si="295"/>
        <v>1648.7377399999998</v>
      </c>
      <c r="AV237" s="4">
        <f t="shared" si="295"/>
        <v>1648.7377399999998</v>
      </c>
      <c r="AW237" s="4">
        <f t="shared" si="295"/>
        <v>1648.7377399999998</v>
      </c>
      <c r="AX237" s="4">
        <f t="shared" si="295"/>
        <v>1648.7377399999998</v>
      </c>
      <c r="AY237" s="4">
        <f t="shared" si="295"/>
        <v>1648.7377399999998</v>
      </c>
      <c r="AZ237" s="4">
        <f t="shared" si="295"/>
        <v>1648.7377399999998</v>
      </c>
      <c r="BA237" s="4">
        <f t="shared" si="295"/>
        <v>1648.7377399999998</v>
      </c>
      <c r="BB237" s="4">
        <f t="shared" si="295"/>
        <v>1648.7377399999998</v>
      </c>
      <c r="BC237" s="4">
        <f t="shared" si="296"/>
        <v>1648.7377399999998</v>
      </c>
      <c r="BD237" s="4">
        <f t="shared" si="296"/>
        <v>1648.7377399999998</v>
      </c>
      <c r="BE237" s="4">
        <f t="shared" si="296"/>
        <v>1648.7377399999998</v>
      </c>
      <c r="BF237" s="4">
        <f t="shared" si="296"/>
        <v>1648.7377399999998</v>
      </c>
      <c r="BG237" s="4">
        <f t="shared" si="296"/>
        <v>19784.852879999999</v>
      </c>
      <c r="BH237" s="4">
        <f t="shared" si="296"/>
        <v>1648.7377399999998</v>
      </c>
      <c r="BI237" s="4">
        <f t="shared" si="296"/>
        <v>1648.7377399999998</v>
      </c>
      <c r="BJ237" s="4">
        <f t="shared" si="296"/>
        <v>1648.7377399999998</v>
      </c>
      <c r="BK237" s="4">
        <f t="shared" si="296"/>
        <v>1648.7377399999998</v>
      </c>
      <c r="BL237" s="4">
        <f t="shared" si="296"/>
        <v>1648.7377399999998</v>
      </c>
      <c r="BM237" s="4">
        <f t="shared" si="297"/>
        <v>1648.7377399999998</v>
      </c>
      <c r="BN237" s="4">
        <f t="shared" si="297"/>
        <v>1648.7377399999998</v>
      </c>
      <c r="BO237" s="4">
        <f t="shared" si="297"/>
        <v>1648.7377399999998</v>
      </c>
      <c r="BP237" s="4">
        <f t="shared" si="297"/>
        <v>1648.7377399999998</v>
      </c>
      <c r="BQ237" s="4">
        <f t="shared" si="297"/>
        <v>1648.7377399999998</v>
      </c>
      <c r="BR237" s="4">
        <f t="shared" si="297"/>
        <v>1648.7377399999998</v>
      </c>
      <c r="BS237" s="4">
        <f t="shared" si="297"/>
        <v>1648.7377399999998</v>
      </c>
      <c r="BT237" s="4">
        <f t="shared" si="299"/>
        <v>19784.852880000002</v>
      </c>
      <c r="BU237" s="4">
        <f t="shared" si="298"/>
        <v>1648.7377399999998</v>
      </c>
      <c r="BV237" s="4">
        <f t="shared" si="298"/>
        <v>1648.7377399999998</v>
      </c>
      <c r="BW237" s="4">
        <f t="shared" si="298"/>
        <v>1648.7377399999998</v>
      </c>
      <c r="BX237" s="4">
        <f t="shared" si="298"/>
        <v>1648.7377399999998</v>
      </c>
      <c r="BY237" s="4">
        <f t="shared" si="298"/>
        <v>1648.7377399999998</v>
      </c>
      <c r="BZ237" s="4">
        <f t="shared" si="298"/>
        <v>1648.7377399999998</v>
      </c>
      <c r="CA237" s="4">
        <f t="shared" si="298"/>
        <v>1648.7377399999998</v>
      </c>
      <c r="CB237" s="4">
        <f t="shared" si="298"/>
        <v>1648.7377399999998</v>
      </c>
      <c r="CC237" s="4">
        <f t="shared" si="298"/>
        <v>1648.7377399999998</v>
      </c>
      <c r="CD237" s="4">
        <f t="shared" si="298"/>
        <v>1648.7377399999998</v>
      </c>
      <c r="CE237" s="4">
        <f t="shared" si="298"/>
        <v>1648.7377399999998</v>
      </c>
      <c r="CF237" s="4">
        <f t="shared" si="298"/>
        <v>1648.7377399999998</v>
      </c>
      <c r="CG237" s="4">
        <f t="shared" si="300"/>
        <v>19784.852880000002</v>
      </c>
    </row>
    <row r="238" spans="1:85" hidden="1" outlineLevel="2" x14ac:dyDescent="0.25">
      <c r="A238" s="20">
        <v>355</v>
      </c>
      <c r="B238" s="17" t="s">
        <v>187</v>
      </c>
      <c r="C238" s="2" t="s">
        <v>250</v>
      </c>
      <c r="D238" s="117">
        <v>307268</v>
      </c>
      <c r="AS238" s="4">
        <f>SUMIF($D$59:$D$67,$A238,AS$59:AS$67)+SUMIF($A$108:$A$125,$A238,AS$108:AS$125)+SUMIF($A$175:$A$189,$A238,AS$175:AS$190)</f>
        <v>782956.65991791361</v>
      </c>
      <c r="AT238" s="4">
        <f>SUMIF($D$59:$D$67,$A238,AT$59:AT$67)+SUMIF($A$108:$A$125,$A238,AT$108:AT$125)+SUMIF($A$175:$A$189,$A238,AT$175:AT$190)+D238</f>
        <v>6817290.8303197464</v>
      </c>
      <c r="AU238" s="39">
        <f t="shared" ref="AU238:BF240" si="301">SUMIF($D$59:$D$67,$A238,AU$59:AU$67)+SUMIF($A$108:$A$125,$A238,AU$108:AU$125)+SUMIF($A$175:$A$189,$A238,AU$175:AU$190)</f>
        <v>705671.94914715108</v>
      </c>
      <c r="AV238" s="4">
        <f t="shared" si="301"/>
        <v>726656.49471007427</v>
      </c>
      <c r="AW238" s="4">
        <f t="shared" si="301"/>
        <v>751724.05033619213</v>
      </c>
      <c r="AX238" s="4">
        <f t="shared" si="301"/>
        <v>784372.33502529445</v>
      </c>
      <c r="AY238" s="4">
        <f t="shared" si="301"/>
        <v>807625.71014431305</v>
      </c>
      <c r="AZ238" s="4">
        <f t="shared" si="301"/>
        <v>830977.51962245791</v>
      </c>
      <c r="BA238" s="4">
        <f t="shared" si="301"/>
        <v>853198.80572900712</v>
      </c>
      <c r="BB238" s="4">
        <f t="shared" si="301"/>
        <v>881656.35315785557</v>
      </c>
      <c r="BC238" s="4">
        <f t="shared" si="301"/>
        <v>910942.08144458802</v>
      </c>
      <c r="BD238" s="4">
        <f t="shared" si="301"/>
        <v>936665.09647127148</v>
      </c>
      <c r="BE238" s="4">
        <f t="shared" si="301"/>
        <v>965388.76761869551</v>
      </c>
      <c r="BF238" s="4">
        <f t="shared" si="301"/>
        <v>995787.31692891987</v>
      </c>
      <c r="BG238" s="4">
        <f>SUMIF($D$59:$D$67,$A238,BG$59:BG$67)+SUMIF($A$108:$A$125,$A238,BG$108:BG$125)+SUMIF($A$175:$A$189,$A238,BG$175:BG$190)+D238</f>
        <v>10457934.480335822</v>
      </c>
      <c r="BH238" s="4">
        <f t="shared" ref="BH238:BS240" si="302">SUMIF($D$59:$D$67,$A238,BH$59:BH$67)+SUMIF($A$108:$A$125,$A238,BH$108:BH$125)+SUMIF($A$175:$A$189,$A238,BH$175:BH$190)</f>
        <v>1029711.3184312512</v>
      </c>
      <c r="BI238" s="4">
        <f t="shared" si="302"/>
        <v>1050909.5577071467</v>
      </c>
      <c r="BJ238" s="4">
        <f t="shared" si="302"/>
        <v>1076232.3859109257</v>
      </c>
      <c r="BK238" s="4">
        <f t="shared" si="302"/>
        <v>1109213.1406626503</v>
      </c>
      <c r="BL238" s="4">
        <f t="shared" si="302"/>
        <v>1132703.3138602085</v>
      </c>
      <c r="BM238" s="4">
        <f t="shared" si="302"/>
        <v>1156292.9238118995</v>
      </c>
      <c r="BN238" s="4">
        <f t="shared" si="302"/>
        <v>1178740.4978369027</v>
      </c>
      <c r="BO238" s="4">
        <f t="shared" si="302"/>
        <v>1207487.8394361292</v>
      </c>
      <c r="BP238" s="4">
        <f t="shared" si="302"/>
        <v>1237071.7955780197</v>
      </c>
      <c r="BQ238" s="4">
        <f t="shared" si="302"/>
        <v>1263056.7579779932</v>
      </c>
      <c r="BR238" s="4">
        <f t="shared" si="302"/>
        <v>1292072.9333361611</v>
      </c>
      <c r="BS238" s="4">
        <f t="shared" si="302"/>
        <v>1322781.042786804</v>
      </c>
      <c r="BT238" s="4">
        <f>SUM(BH238:BS238)+D238</f>
        <v>14363541.507336091</v>
      </c>
      <c r="BU238" s="4">
        <f t="shared" si="298"/>
        <v>1357050.5053472011</v>
      </c>
      <c r="BV238" s="4">
        <f t="shared" si="298"/>
        <v>1378107.5630591093</v>
      </c>
      <c r="BW238" s="4">
        <f t="shared" si="298"/>
        <v>1403261.7396855638</v>
      </c>
      <c r="BX238" s="4">
        <f t="shared" si="298"/>
        <v>1436022.8406029898</v>
      </c>
      <c r="BY238" s="4">
        <f t="shared" si="298"/>
        <v>1459356.567817125</v>
      </c>
      <c r="BZ238" s="4">
        <f t="shared" si="298"/>
        <v>1482789.0695305574</v>
      </c>
      <c r="CA238" s="4">
        <f t="shared" si="298"/>
        <v>1505087.1413460928</v>
      </c>
      <c r="CB238" s="4">
        <f t="shared" si="298"/>
        <v>1533643.0239003184</v>
      </c>
      <c r="CC238" s="4">
        <f t="shared" si="298"/>
        <v>1563029.949093427</v>
      </c>
      <c r="CD238" s="4">
        <f t="shared" si="298"/>
        <v>1588841.8500620234</v>
      </c>
      <c r="CE238" s="4">
        <f t="shared" si="298"/>
        <v>1617664.7759259911</v>
      </c>
      <c r="CF238" s="4">
        <f t="shared" si="298"/>
        <v>1648168.3674983853</v>
      </c>
      <c r="CG238" s="4">
        <f>SUM(BU238:CF238)+D238</f>
        <v>18280291.393868789</v>
      </c>
    </row>
    <row r="239" spans="1:85" hidden="1" outlineLevel="2" x14ac:dyDescent="0.25">
      <c r="A239" s="20">
        <v>356</v>
      </c>
      <c r="B239" s="17" t="s">
        <v>188</v>
      </c>
      <c r="C239" s="2" t="s">
        <v>250</v>
      </c>
      <c r="AS239" s="4">
        <f>SUMIF($D$59:$D$67,$A239,AS$59:AS$67)+SUMIF($A$108:$A$125,$A239,AS$108:AS$125)+SUMIF($A$175:$A$189,$A239,AS$175:AS$190)</f>
        <v>236153.55983736058</v>
      </c>
      <c r="AT239" s="4">
        <f>SUMIF($D$59:$D$67,$A239,AT$59:AT$67)+SUMIF($A$108:$A$125,$A239,AT$108:AT$125)+SUMIF($A$175:$A$189,$A239,AT$175:AT$190)</f>
        <v>2327216.473442893</v>
      </c>
      <c r="AU239" s="39">
        <f t="shared" si="301"/>
        <v>237898.44430985043</v>
      </c>
      <c r="AV239" s="4">
        <f t="shared" si="301"/>
        <v>243552.41748853025</v>
      </c>
      <c r="AW239" s="4">
        <f t="shared" si="301"/>
        <v>250306.49690093152</v>
      </c>
      <c r="AX239" s="4">
        <f t="shared" si="301"/>
        <v>259103.09082328164</v>
      </c>
      <c r="AY239" s="4">
        <f t="shared" si="301"/>
        <v>265368.36632531637</v>
      </c>
      <c r="AZ239" s="4">
        <f t="shared" si="301"/>
        <v>271660.1634989637</v>
      </c>
      <c r="BA239" s="4">
        <f t="shared" si="301"/>
        <v>277647.35799242882</v>
      </c>
      <c r="BB239" s="4">
        <f t="shared" si="301"/>
        <v>285314.82019270642</v>
      </c>
      <c r="BC239" s="4">
        <f t="shared" si="301"/>
        <v>293205.42338708066</v>
      </c>
      <c r="BD239" s="4">
        <f t="shared" si="301"/>
        <v>300136.10657007096</v>
      </c>
      <c r="BE239" s="4">
        <f t="shared" si="301"/>
        <v>307875.27184166503</v>
      </c>
      <c r="BF239" s="4">
        <f t="shared" si="301"/>
        <v>316065.70808225067</v>
      </c>
      <c r="BG239" s="4">
        <f>SUMIF($D$59:$D$67,$A239,BG$59:BG$67)+SUMIF($A$108:$A$125,$A239,BG$108:BG$125)+SUMIF($A$175:$A$189,$A239,BG$175:BG$190)</f>
        <v>3308133.6674130769</v>
      </c>
      <c r="BH239" s="4">
        <f t="shared" si="302"/>
        <v>325206.02489457047</v>
      </c>
      <c r="BI239" s="4">
        <f t="shared" si="302"/>
        <v>330917.57466064778</v>
      </c>
      <c r="BJ239" s="4">
        <f t="shared" si="302"/>
        <v>337740.43346610374</v>
      </c>
      <c r="BK239" s="4">
        <f t="shared" si="302"/>
        <v>346626.6064937599</v>
      </c>
      <c r="BL239" s="4">
        <f t="shared" si="302"/>
        <v>352955.68371029012</v>
      </c>
      <c r="BM239" s="4">
        <f t="shared" si="302"/>
        <v>359311.55267883418</v>
      </c>
      <c r="BN239" s="4">
        <f t="shared" si="302"/>
        <v>365359.71708073781</v>
      </c>
      <c r="BO239" s="4">
        <f t="shared" si="302"/>
        <v>373105.26000293263</v>
      </c>
      <c r="BP239" s="4">
        <f t="shared" si="302"/>
        <v>381076.21624994464</v>
      </c>
      <c r="BQ239" s="4">
        <f t="shared" si="302"/>
        <v>388077.47725023259</v>
      </c>
      <c r="BR239" s="4">
        <f t="shared" si="302"/>
        <v>395895.45342374651</v>
      </c>
      <c r="BS239" s="4">
        <f t="shared" si="302"/>
        <v>404169.29603240755</v>
      </c>
      <c r="BT239" s="4">
        <f t="shared" si="299"/>
        <v>4360441.2959442083</v>
      </c>
      <c r="BU239" s="4">
        <f t="shared" si="298"/>
        <v>413402.69218021841</v>
      </c>
      <c r="BV239" s="4">
        <f t="shared" si="298"/>
        <v>419076.20267717203</v>
      </c>
      <c r="BW239" s="4">
        <f t="shared" si="298"/>
        <v>425853.62082765286</v>
      </c>
      <c r="BX239" s="4">
        <f t="shared" si="298"/>
        <v>434680.61140201287</v>
      </c>
      <c r="BY239" s="4">
        <f t="shared" si="298"/>
        <v>440967.53657900845</v>
      </c>
      <c r="BZ239" s="4">
        <f t="shared" si="298"/>
        <v>447281.07507331844</v>
      </c>
      <c r="CA239" s="4">
        <f t="shared" si="298"/>
        <v>453288.95833213278</v>
      </c>
      <c r="CB239" s="4">
        <f t="shared" si="298"/>
        <v>460982.91546696797</v>
      </c>
      <c r="CC239" s="4">
        <f t="shared" si="298"/>
        <v>468900.78466015542</v>
      </c>
      <c r="CD239" s="4">
        <f t="shared" si="298"/>
        <v>475855.41683599062</v>
      </c>
      <c r="CE239" s="4">
        <f t="shared" si="298"/>
        <v>483621.32481228188</v>
      </c>
      <c r="CF239" s="4">
        <f t="shared" si="298"/>
        <v>491840.06312551198</v>
      </c>
      <c r="CG239" s="4">
        <f t="shared" si="300"/>
        <v>5415751.2019724231</v>
      </c>
    </row>
    <row r="240" spans="1:85" s="92" customFormat="1" hidden="1" outlineLevel="2" x14ac:dyDescent="0.25">
      <c r="A240" s="22">
        <v>357</v>
      </c>
      <c r="B240" s="40" t="s">
        <v>189</v>
      </c>
      <c r="C240" s="40" t="s">
        <v>250</v>
      </c>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1">
        <f>SUMIF($D$59:$D$67,$A240,AS$59:AS$67)+SUMIF($A$108:$A$125,$A240,AS$108:AS$125)+SUMIF($A$175:$A$189,$A240,AS$175:AS$190)</f>
        <v>0</v>
      </c>
      <c r="AT240" s="41">
        <f>SUMIF($D$59:$D$67,$A240,AT$59:AT$67)+SUMIF($A$108:$A$125,$A240,AT$108:AT$125)+SUMIF($A$175:$A$189,$A240,AT$175:AT$190)</f>
        <v>0</v>
      </c>
      <c r="AU240" s="41">
        <f t="shared" si="301"/>
        <v>0</v>
      </c>
      <c r="AV240" s="41">
        <f t="shared" si="301"/>
        <v>0</v>
      </c>
      <c r="AW240" s="41">
        <f t="shared" si="301"/>
        <v>0</v>
      </c>
      <c r="AX240" s="41">
        <f t="shared" si="301"/>
        <v>0</v>
      </c>
      <c r="AY240" s="41">
        <f t="shared" si="301"/>
        <v>0</v>
      </c>
      <c r="AZ240" s="41">
        <f t="shared" si="301"/>
        <v>0</v>
      </c>
      <c r="BA240" s="41">
        <f t="shared" si="301"/>
        <v>0</v>
      </c>
      <c r="BB240" s="41">
        <f t="shared" si="301"/>
        <v>0</v>
      </c>
      <c r="BC240" s="41">
        <f t="shared" si="301"/>
        <v>0</v>
      </c>
      <c r="BD240" s="41">
        <f t="shared" si="301"/>
        <v>0</v>
      </c>
      <c r="BE240" s="41">
        <f t="shared" si="301"/>
        <v>0</v>
      </c>
      <c r="BF240" s="41">
        <f t="shared" si="301"/>
        <v>0</v>
      </c>
      <c r="BG240" s="41">
        <f>SUMIF($D$59:$D$67,$A240,BG$59:BG$67)+SUMIF($A$108:$A$125,$A240,BG$108:BG$125)+SUMIF($A$175:$A$189,$A240,BG$175:BG$190)</f>
        <v>0</v>
      </c>
      <c r="BH240" s="41">
        <f t="shared" si="302"/>
        <v>0</v>
      </c>
      <c r="BI240" s="41">
        <f t="shared" si="302"/>
        <v>0</v>
      </c>
      <c r="BJ240" s="41">
        <f t="shared" si="302"/>
        <v>0</v>
      </c>
      <c r="BK240" s="41">
        <f t="shared" si="302"/>
        <v>0</v>
      </c>
      <c r="BL240" s="41">
        <f t="shared" si="302"/>
        <v>0</v>
      </c>
      <c r="BM240" s="41">
        <f t="shared" si="302"/>
        <v>0</v>
      </c>
      <c r="BN240" s="41">
        <f t="shared" si="302"/>
        <v>0</v>
      </c>
      <c r="BO240" s="41">
        <f t="shared" si="302"/>
        <v>0</v>
      </c>
      <c r="BP240" s="41">
        <f t="shared" si="302"/>
        <v>0</v>
      </c>
      <c r="BQ240" s="41">
        <f t="shared" si="302"/>
        <v>0</v>
      </c>
      <c r="BR240" s="41">
        <f t="shared" si="302"/>
        <v>0</v>
      </c>
      <c r="BS240" s="41">
        <f t="shared" si="302"/>
        <v>0</v>
      </c>
      <c r="BT240" s="41">
        <f t="shared" si="299"/>
        <v>0</v>
      </c>
      <c r="BU240" s="41">
        <f t="shared" si="298"/>
        <v>0</v>
      </c>
      <c r="BV240" s="41">
        <f t="shared" si="298"/>
        <v>0</v>
      </c>
      <c r="BW240" s="41">
        <f t="shared" si="298"/>
        <v>0</v>
      </c>
      <c r="BX240" s="41">
        <f t="shared" si="298"/>
        <v>0</v>
      </c>
      <c r="BY240" s="41">
        <f t="shared" si="298"/>
        <v>0</v>
      </c>
      <c r="BZ240" s="41">
        <f t="shared" si="298"/>
        <v>0</v>
      </c>
      <c r="CA240" s="41">
        <f t="shared" si="298"/>
        <v>0</v>
      </c>
      <c r="CB240" s="41">
        <f t="shared" si="298"/>
        <v>0</v>
      </c>
      <c r="CC240" s="41">
        <f t="shared" si="298"/>
        <v>0</v>
      </c>
      <c r="CD240" s="41">
        <f t="shared" si="298"/>
        <v>0</v>
      </c>
      <c r="CE240" s="41">
        <f t="shared" si="298"/>
        <v>0</v>
      </c>
      <c r="CF240" s="41">
        <f t="shared" si="298"/>
        <v>0</v>
      </c>
      <c r="CG240" s="41">
        <f t="shared" si="300"/>
        <v>0</v>
      </c>
    </row>
    <row r="241" spans="1:85" hidden="1" outlineLevel="2" x14ac:dyDescent="0.25">
      <c r="A241" s="64" t="s">
        <v>201</v>
      </c>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77"/>
      <c r="AT241" s="77">
        <f t="shared" ref="AT241:CG241" si="303">SUM(AT234:AT240)-AT17</f>
        <v>-0.24114369973540306</v>
      </c>
      <c r="AU241" s="77">
        <f t="shared" si="303"/>
        <v>-25605.686761975405</v>
      </c>
      <c r="AV241" s="77">
        <f t="shared" si="303"/>
        <v>-25605.686761967023</v>
      </c>
      <c r="AW241" s="77">
        <f t="shared" si="303"/>
        <v>-25605.686761973426</v>
      </c>
      <c r="AX241" s="77">
        <f t="shared" si="303"/>
        <v>-25605.686761966441</v>
      </c>
      <c r="AY241" s="77">
        <f t="shared" si="303"/>
        <v>-25605.686761968769</v>
      </c>
      <c r="AZ241" s="77">
        <f t="shared" si="303"/>
        <v>-25605.686761972029</v>
      </c>
      <c r="BA241" s="77">
        <f t="shared" si="303"/>
        <v>-25605.686761973193</v>
      </c>
      <c r="BB241" s="77">
        <f t="shared" si="303"/>
        <v>-25605.686761972727</v>
      </c>
      <c r="BC241" s="77">
        <f t="shared" si="303"/>
        <v>-25605.686761971563</v>
      </c>
      <c r="BD241" s="77">
        <f t="shared" si="303"/>
        <v>-25605.686761973659</v>
      </c>
      <c r="BE241" s="77">
        <f t="shared" si="303"/>
        <v>-25605.686761970865</v>
      </c>
      <c r="BF241" s="77">
        <f t="shared" si="303"/>
        <v>-25605.686761966441</v>
      </c>
      <c r="BG241" s="77">
        <f t="shared" si="303"/>
        <v>-0.24114369973540306</v>
      </c>
      <c r="BH241" s="77">
        <f t="shared" si="303"/>
        <v>-25605.686761975754</v>
      </c>
      <c r="BI241" s="77">
        <f t="shared" si="303"/>
        <v>-25605.686761968536</v>
      </c>
      <c r="BJ241" s="77">
        <f t="shared" si="303"/>
        <v>-25605.686761969002</v>
      </c>
      <c r="BK241" s="77">
        <f t="shared" si="303"/>
        <v>-25605.686761973659</v>
      </c>
      <c r="BL241" s="77">
        <f t="shared" si="303"/>
        <v>-25605.686761970865</v>
      </c>
      <c r="BM241" s="77">
        <f t="shared" si="303"/>
        <v>-25605.68676197133</v>
      </c>
      <c r="BN241" s="77">
        <f t="shared" si="303"/>
        <v>-25605.686761969933</v>
      </c>
      <c r="BO241" s="77">
        <f t="shared" si="303"/>
        <v>-25605.68676197459</v>
      </c>
      <c r="BP241" s="77">
        <f t="shared" si="303"/>
        <v>-25605.686761967372</v>
      </c>
      <c r="BQ241" s="77">
        <f t="shared" si="303"/>
        <v>-25605.686761971563</v>
      </c>
      <c r="BR241" s="77">
        <f t="shared" si="303"/>
        <v>-25605.686761975521</v>
      </c>
      <c r="BS241" s="77">
        <f t="shared" si="303"/>
        <v>-25605.686761966906</v>
      </c>
      <c r="BT241" s="77">
        <f t="shared" si="303"/>
        <v>-0.24114367365837097</v>
      </c>
      <c r="BU241" s="77">
        <f t="shared" si="303"/>
        <v>-25605.686761969468</v>
      </c>
      <c r="BV241" s="77">
        <f t="shared" si="303"/>
        <v>-25605.686761972262</v>
      </c>
      <c r="BW241" s="77">
        <f t="shared" si="303"/>
        <v>-25605.686761972727</v>
      </c>
      <c r="BX241" s="77">
        <f t="shared" si="303"/>
        <v>-25605.686761973193</v>
      </c>
      <c r="BY241" s="77">
        <f t="shared" si="303"/>
        <v>-25605.68676197459</v>
      </c>
      <c r="BZ241" s="77">
        <f t="shared" si="303"/>
        <v>-25605.686761967139</v>
      </c>
      <c r="CA241" s="77">
        <f t="shared" si="303"/>
        <v>-25605.686761969235</v>
      </c>
      <c r="CB241" s="77">
        <f t="shared" si="303"/>
        <v>-25605.686761973659</v>
      </c>
      <c r="CC241" s="77">
        <f t="shared" si="303"/>
        <v>-25605.686761970166</v>
      </c>
      <c r="CD241" s="77">
        <f t="shared" si="303"/>
        <v>-25605.686761971097</v>
      </c>
      <c r="CE241" s="77">
        <f t="shared" si="303"/>
        <v>-25605.686761970166</v>
      </c>
      <c r="CF241" s="77">
        <f t="shared" si="303"/>
        <v>-25605.686761972494</v>
      </c>
      <c r="CG241" s="77">
        <f t="shared" si="303"/>
        <v>-0.2411436103284359</v>
      </c>
    </row>
    <row r="242" spans="1:85" hidden="1" outlineLevel="2" x14ac:dyDescent="0.25">
      <c r="A242" s="20">
        <v>362</v>
      </c>
      <c r="B242" s="2" t="s">
        <v>190</v>
      </c>
      <c r="C242" s="2" t="s">
        <v>252</v>
      </c>
      <c r="G242" s="33"/>
      <c r="AS242" s="4">
        <f t="shared" ref="AS242:BS242" si="304">SUMIF($D$59:$D$67,$A242,AS$59:AS$67)+SUMIF($A$108:$A$125,$A242,AS$108:AS$125)+SUMIF($A$175:$A$189,$A242,AS$175:AS$190)</f>
        <v>24711.804666449931</v>
      </c>
      <c r="AT242" s="4">
        <f t="shared" si="304"/>
        <v>221681.29974839938</v>
      </c>
      <c r="AU242" s="4">
        <f t="shared" si="304"/>
        <v>25860.769416449923</v>
      </c>
      <c r="AV242" s="4">
        <f t="shared" si="304"/>
        <v>27968.269416449919</v>
      </c>
      <c r="AW242" s="4">
        <f t="shared" si="304"/>
        <v>30075.769416449908</v>
      </c>
      <c r="AX242" s="4">
        <f t="shared" si="304"/>
        <v>32183.269416449908</v>
      </c>
      <c r="AY242" s="4">
        <f t="shared" si="304"/>
        <v>34290.769416449904</v>
      </c>
      <c r="AZ242" s="4">
        <f t="shared" si="304"/>
        <v>36398.269416449897</v>
      </c>
      <c r="BA242" s="4">
        <f t="shared" si="304"/>
        <v>38505.769416449897</v>
      </c>
      <c r="BB242" s="4">
        <f t="shared" si="304"/>
        <v>40613.26941644989</v>
      </c>
      <c r="BC242" s="4">
        <f t="shared" si="304"/>
        <v>42720.769416449875</v>
      </c>
      <c r="BD242" s="4">
        <f t="shared" si="304"/>
        <v>44828.269416449875</v>
      </c>
      <c r="BE242" s="4">
        <f t="shared" si="304"/>
        <v>46935.769416449875</v>
      </c>
      <c r="BF242" s="4">
        <f t="shared" si="304"/>
        <v>49043.269416449861</v>
      </c>
      <c r="BG242" s="4">
        <f t="shared" si="304"/>
        <v>449424.23299739877</v>
      </c>
      <c r="BH242" s="4">
        <f t="shared" si="304"/>
        <v>51150.769416449846</v>
      </c>
      <c r="BI242" s="4">
        <f t="shared" si="304"/>
        <v>53258.269416312214</v>
      </c>
      <c r="BJ242" s="4">
        <f t="shared" si="304"/>
        <v>55365.769416174575</v>
      </c>
      <c r="BK242" s="4">
        <f t="shared" si="304"/>
        <v>57473.269416036928</v>
      </c>
      <c r="BL242" s="4">
        <f t="shared" si="304"/>
        <v>59580.769415899282</v>
      </c>
      <c r="BM242" s="4">
        <f t="shared" si="304"/>
        <v>61688.269415761642</v>
      </c>
      <c r="BN242" s="4">
        <f t="shared" si="304"/>
        <v>63795.769415624003</v>
      </c>
      <c r="BO242" s="4">
        <f t="shared" si="304"/>
        <v>65903.269415486371</v>
      </c>
      <c r="BP242" s="4">
        <f t="shared" si="304"/>
        <v>68010.769415348725</v>
      </c>
      <c r="BQ242" s="4">
        <f t="shared" si="304"/>
        <v>70118.269415211078</v>
      </c>
      <c r="BR242" s="4">
        <f t="shared" si="304"/>
        <v>72225.769415073431</v>
      </c>
      <c r="BS242" s="4">
        <f t="shared" si="304"/>
        <v>74333.269414935799</v>
      </c>
      <c r="BT242" s="4">
        <f t="shared" si="299"/>
        <v>752904.232988314</v>
      </c>
      <c r="BU242" s="4">
        <f t="shared" ref="BU242:CF250" si="305">SUMIF($D$59:$D$67,$A242,BU$59:BU$67)+SUMIF($A$108:$A$125,$A242,BU$108:BU$125)+SUMIF($A$175:$A$189,$A242,BU$175:BU$190)</f>
        <v>76440.769416449839</v>
      </c>
      <c r="BV242" s="4">
        <f t="shared" si="305"/>
        <v>78078.530773712817</v>
      </c>
      <c r="BW242" s="4">
        <f t="shared" si="305"/>
        <v>80034.955029000659</v>
      </c>
      <c r="BX242" s="4">
        <f t="shared" si="305"/>
        <v>82583.025411768758</v>
      </c>
      <c r="BY242" s="4">
        <f t="shared" si="305"/>
        <v>84397.860004287038</v>
      </c>
      <c r="BZ242" s="4">
        <f t="shared" si="305"/>
        <v>86220.377011900768</v>
      </c>
      <c r="CA242" s="4">
        <f t="shared" si="305"/>
        <v>87954.661110875619</v>
      </c>
      <c r="CB242" s="4">
        <f t="shared" si="305"/>
        <v>90175.660911023471</v>
      </c>
      <c r="CC242" s="4">
        <f t="shared" si="305"/>
        <v>92461.296974167868</v>
      </c>
      <c r="CD242" s="4">
        <f t="shared" si="305"/>
        <v>94468.877261130649</v>
      </c>
      <c r="CE242" s="4">
        <f t="shared" si="305"/>
        <v>96710.646972222108</v>
      </c>
      <c r="CF242" s="4">
        <f t="shared" si="305"/>
        <v>99083.134345267899</v>
      </c>
      <c r="CG242" s="4">
        <f t="shared" si="300"/>
        <v>1048609.7952218074</v>
      </c>
    </row>
    <row r="243" spans="1:85" hidden="1" outlineLevel="2" x14ac:dyDescent="0.25">
      <c r="A243" s="20">
        <v>364</v>
      </c>
      <c r="B243" s="2" t="s">
        <v>191</v>
      </c>
      <c r="C243" s="2" t="s">
        <v>257</v>
      </c>
      <c r="D243" s="117">
        <f>-D238</f>
        <v>-307268</v>
      </c>
      <c r="AS243" s="4">
        <f t="shared" ref="AS243:AS250" si="306">SUMIF($D$59:$D$67,$A243,AS$59:AS$67)+SUMIF($A$108:$A$125,$A243,AS$108:AS$125)+SUMIF($A$175:$A$189,$A243,AS$175:AS$190)</f>
        <v>567375.60733837239</v>
      </c>
      <c r="AT243" s="4">
        <f>SUMIF($D$59:$D$67,$A243,AT$59:AT$67)+SUMIF($A$108:$A$125,$A243,AT$108:AT$125)+SUMIF($A$175:$A$189,$A243,AT$175:AT$190)+D243</f>
        <v>6182277.7795548476</v>
      </c>
      <c r="AU243" s="4">
        <f t="shared" ref="AU243:BF250" si="307">SUMIF($D$59:$D$67,$A243,AU$59:AU$67)+SUMIF($A$108:$A$125,$A243,AU$108:AU$125)+SUMIF($A$175:$A$189,$A243,AU$175:AU$190)</f>
        <v>969778.71524761664</v>
      </c>
      <c r="AV243" s="4">
        <f t="shared" si="307"/>
        <v>970591.58605857356</v>
      </c>
      <c r="AW243" s="4">
        <f t="shared" si="307"/>
        <v>971356.18593465106</v>
      </c>
      <c r="AX243" s="4">
        <f t="shared" si="307"/>
        <v>977520.94994482456</v>
      </c>
      <c r="AY243" s="4">
        <f t="shared" si="307"/>
        <v>983697.57944045647</v>
      </c>
      <c r="AZ243" s="4">
        <f t="shared" si="307"/>
        <v>989925.79460627667</v>
      </c>
      <c r="BA243" s="4">
        <f t="shared" si="307"/>
        <v>996143.59764113394</v>
      </c>
      <c r="BB243" s="4">
        <f t="shared" si="307"/>
        <v>1002403.1381712632</v>
      </c>
      <c r="BC243" s="4">
        <f t="shared" si="307"/>
        <v>1008711.9072711229</v>
      </c>
      <c r="BD243" s="4">
        <f t="shared" si="307"/>
        <v>1118674.1310937698</v>
      </c>
      <c r="BE243" s="4">
        <f t="shared" si="307"/>
        <v>1124815.0372743306</v>
      </c>
      <c r="BF243" s="4">
        <f t="shared" si="307"/>
        <v>1127136.5140299215</v>
      </c>
      <c r="BG243" s="4">
        <f>SUMIF($D$59:$D$67,$A243,BG$59:BG$67)+SUMIF($A$108:$A$125,$A243,BG$108:BG$125)+SUMIF($A$175:$A$189,$A243,BG$175:BG$190)+D243</f>
        <v>11933487.136713941</v>
      </c>
      <c r="BH243" s="4">
        <f t="shared" ref="BH243:BS250" si="308">SUMIF($D$59:$D$67,$A243,BH$59:BH$67)+SUMIF($A$108:$A$125,$A243,BH$108:BH$125)+SUMIF($A$175:$A$189,$A243,BH$175:BH$190)</f>
        <v>1782975.7988053102</v>
      </c>
      <c r="BI243" s="4">
        <f t="shared" si="308"/>
        <v>1783780.3429301835</v>
      </c>
      <c r="BJ243" s="4">
        <f t="shared" si="308"/>
        <v>1784536.9824368951</v>
      </c>
      <c r="BK243" s="4">
        <f t="shared" si="308"/>
        <v>1790502.8278220918</v>
      </c>
      <c r="BL243" s="4">
        <f t="shared" si="308"/>
        <v>1796480.0473319062</v>
      </c>
      <c r="BM243" s="4">
        <f t="shared" si="308"/>
        <v>1802508.2192356249</v>
      </c>
      <c r="BN243" s="4">
        <f t="shared" si="308"/>
        <v>1808522.8980834146</v>
      </c>
      <c r="BO243" s="4">
        <f t="shared" si="308"/>
        <v>1814581.4020182479</v>
      </c>
      <c r="BP243" s="4">
        <f t="shared" si="308"/>
        <v>1820690.7157485809</v>
      </c>
      <c r="BQ243" s="4">
        <f t="shared" si="308"/>
        <v>1826742.0966545606</v>
      </c>
      <c r="BR243" s="4">
        <f t="shared" si="308"/>
        <v>1832689.5590404326</v>
      </c>
      <c r="BS243" s="4">
        <f t="shared" si="308"/>
        <v>1834960.8146889342</v>
      </c>
      <c r="BT243" s="4">
        <f>SUM(BH243:BS243)+D243</f>
        <v>21371703.704796184</v>
      </c>
      <c r="BU243" s="4">
        <f t="shared" si="305"/>
        <v>2036088.7309061603</v>
      </c>
      <c r="BV243" s="4">
        <f t="shared" si="305"/>
        <v>2036741.7239528697</v>
      </c>
      <c r="BW243" s="4">
        <f t="shared" si="305"/>
        <v>2037364.6089430333</v>
      </c>
      <c r="BX243" s="4">
        <f t="shared" si="305"/>
        <v>2042941.9710206974</v>
      </c>
      <c r="BY243" s="4">
        <f t="shared" si="305"/>
        <v>2048525.2597344362</v>
      </c>
      <c r="BZ243" s="4">
        <f t="shared" si="305"/>
        <v>2054148.8833054604</v>
      </c>
      <c r="CA243" s="4">
        <f t="shared" si="305"/>
        <v>2059773.8197381028</v>
      </c>
      <c r="CB243" s="4">
        <f t="shared" si="305"/>
        <v>2065399.8063570398</v>
      </c>
      <c r="CC243" s="4">
        <f t="shared" si="305"/>
        <v>2071046.082928262</v>
      </c>
      <c r="CD243" s="4">
        <f t="shared" si="305"/>
        <v>2076625.3072422838</v>
      </c>
      <c r="CE243" s="4">
        <f t="shared" si="305"/>
        <v>2082110.0652286236</v>
      </c>
      <c r="CF243" s="4">
        <f t="shared" si="305"/>
        <v>2084033.0899738383</v>
      </c>
      <c r="CG243" s="4">
        <f>SUM(BU243:CF243)+D243</f>
        <v>24387531.349330805</v>
      </c>
    </row>
    <row r="244" spans="1:85" hidden="1" outlineLevel="2" x14ac:dyDescent="0.25">
      <c r="A244" s="20">
        <v>365</v>
      </c>
      <c r="B244" s="2" t="s">
        <v>192</v>
      </c>
      <c r="C244" s="2" t="s">
        <v>257</v>
      </c>
      <c r="AS244" s="4">
        <f t="shared" si="306"/>
        <v>325977.28214004263</v>
      </c>
      <c r="AT244" s="4">
        <f t="shared" ref="AT244:AT250" si="309">SUMIF($D$59:$D$67,$A244,AT$59:AT$67)+SUMIF($A$108:$A$125,$A244,AT$108:AT$125)+SUMIF($A$175:$A$189,$A244,AT$175:AT$190)</f>
        <v>3635436.498455584</v>
      </c>
      <c r="AU244" s="4">
        <f t="shared" si="307"/>
        <v>633052.87726872123</v>
      </c>
      <c r="AV244" s="4">
        <f t="shared" si="307"/>
        <v>633682.44286472676</v>
      </c>
      <c r="AW244" s="4">
        <f t="shared" si="307"/>
        <v>634274.62279073696</v>
      </c>
      <c r="AX244" s="4">
        <f t="shared" si="307"/>
        <v>639049.21092452481</v>
      </c>
      <c r="AY244" s="4">
        <f t="shared" si="307"/>
        <v>643832.98883524153</v>
      </c>
      <c r="AZ244" s="4">
        <f t="shared" si="307"/>
        <v>648656.71966684028</v>
      </c>
      <c r="BA244" s="4">
        <f t="shared" si="307"/>
        <v>653472.38633947656</v>
      </c>
      <c r="BB244" s="4">
        <f t="shared" si="307"/>
        <v>658320.37855601544</v>
      </c>
      <c r="BC244" s="4">
        <f t="shared" si="307"/>
        <v>663206.49812738737</v>
      </c>
      <c r="BD244" s="4">
        <f t="shared" si="307"/>
        <v>748371.85533524142</v>
      </c>
      <c r="BE244" s="4">
        <f t="shared" si="307"/>
        <v>753127.96566355648</v>
      </c>
      <c r="BF244" s="4">
        <f t="shared" si="307"/>
        <v>754925.94127978722</v>
      </c>
      <c r="BG244" s="4">
        <f t="shared" ref="BG244:BG250" si="310">SUMIF($D$59:$D$67,$A244,BG$59:BG$67)+SUMIF($A$108:$A$125,$A244,BG$108:BG$125)+SUMIF($A$175:$A$189,$A244,BG$175:BG$190)</f>
        <v>8063973.8876522556</v>
      </c>
      <c r="BH244" s="4">
        <f t="shared" si="308"/>
        <v>1262871.170260651</v>
      </c>
      <c r="BI244" s="4">
        <f t="shared" si="308"/>
        <v>1263494.2868674488</v>
      </c>
      <c r="BJ244" s="4">
        <f t="shared" si="308"/>
        <v>1264080.3015152665</v>
      </c>
      <c r="BK244" s="4">
        <f t="shared" si="308"/>
        <v>1268700.8278707229</v>
      </c>
      <c r="BL244" s="4">
        <f t="shared" si="308"/>
        <v>1273330.1634458574</v>
      </c>
      <c r="BM244" s="4">
        <f t="shared" si="308"/>
        <v>1277998.9614716102</v>
      </c>
      <c r="BN244" s="4">
        <f t="shared" si="308"/>
        <v>1282657.3091728054</v>
      </c>
      <c r="BO244" s="4">
        <f t="shared" si="308"/>
        <v>1287349.5992504186</v>
      </c>
      <c r="BP244" s="4">
        <f t="shared" si="308"/>
        <v>1292081.2413366847</v>
      </c>
      <c r="BQ244" s="4">
        <f t="shared" si="308"/>
        <v>1296768.0146533987</v>
      </c>
      <c r="BR244" s="4">
        <f t="shared" si="308"/>
        <v>1301374.3034402642</v>
      </c>
      <c r="BS244" s="4">
        <f t="shared" si="308"/>
        <v>1303133.3829849542</v>
      </c>
      <c r="BT244" s="4">
        <f t="shared" si="299"/>
        <v>15373839.562270084</v>
      </c>
      <c r="BU244" s="4">
        <f t="shared" si="305"/>
        <v>1444350.7076346285</v>
      </c>
      <c r="BV244" s="4">
        <f t="shared" si="305"/>
        <v>1444856.4484621962</v>
      </c>
      <c r="BW244" s="4">
        <f t="shared" si="305"/>
        <v>1445338.8707054227</v>
      </c>
      <c r="BX244" s="4">
        <f t="shared" si="305"/>
        <v>1449658.518099858</v>
      </c>
      <c r="BY244" s="4">
        <f t="shared" si="305"/>
        <v>1453982.7556531753</v>
      </c>
      <c r="BZ244" s="4">
        <f t="shared" si="305"/>
        <v>1458338.2324121869</v>
      </c>
      <c r="CA244" s="4">
        <f t="shared" si="305"/>
        <v>1462694.7259779237</v>
      </c>
      <c r="CB244" s="4">
        <f t="shared" si="305"/>
        <v>1467052.0329092671</v>
      </c>
      <c r="CC244" s="4">
        <f t="shared" si="305"/>
        <v>1471425.0543375905</v>
      </c>
      <c r="CD244" s="4">
        <f t="shared" si="305"/>
        <v>1475746.1440275623</v>
      </c>
      <c r="CE244" s="4">
        <f t="shared" si="305"/>
        <v>1479994.0698776124</v>
      </c>
      <c r="CF244" s="4">
        <f t="shared" si="305"/>
        <v>1481483.4458073855</v>
      </c>
      <c r="CG244" s="4">
        <f t="shared" si="300"/>
        <v>17534921.005904809</v>
      </c>
    </row>
    <row r="245" spans="1:85" hidden="1" outlineLevel="2" x14ac:dyDescent="0.25">
      <c r="A245" s="20">
        <v>366</v>
      </c>
      <c r="B245" s="2" t="s">
        <v>194</v>
      </c>
      <c r="C245" s="2" t="s">
        <v>252</v>
      </c>
      <c r="AS245" s="4">
        <f t="shared" si="306"/>
        <v>1126.3861249166664</v>
      </c>
      <c r="AT245" s="4">
        <f t="shared" si="309"/>
        <v>13555.356908000002</v>
      </c>
      <c r="AU245" s="4">
        <f t="shared" si="307"/>
        <v>1129.6130756666669</v>
      </c>
      <c r="AV245" s="4">
        <f t="shared" si="307"/>
        <v>1129.6130756666669</v>
      </c>
      <c r="AW245" s="4">
        <f t="shared" si="307"/>
        <v>1129.6130756666669</v>
      </c>
      <c r="AX245" s="4">
        <f t="shared" si="307"/>
        <v>1129.6130756666669</v>
      </c>
      <c r="AY245" s="4">
        <f t="shared" si="307"/>
        <v>1129.6130756666669</v>
      </c>
      <c r="AZ245" s="4">
        <f t="shared" si="307"/>
        <v>1129.6130756666669</v>
      </c>
      <c r="BA245" s="4">
        <f t="shared" si="307"/>
        <v>1129.6130756666669</v>
      </c>
      <c r="BB245" s="4">
        <f t="shared" si="307"/>
        <v>1129.6130756666669</v>
      </c>
      <c r="BC245" s="4">
        <f t="shared" si="307"/>
        <v>1129.6130756666669</v>
      </c>
      <c r="BD245" s="4">
        <f t="shared" si="307"/>
        <v>1129.6130756666669</v>
      </c>
      <c r="BE245" s="4">
        <f t="shared" si="307"/>
        <v>1129.6130756666669</v>
      </c>
      <c r="BF245" s="4">
        <f t="shared" si="307"/>
        <v>1129.6130756666669</v>
      </c>
      <c r="BG245" s="4">
        <f t="shared" si="310"/>
        <v>13555.356908000002</v>
      </c>
      <c r="BH245" s="4">
        <f t="shared" si="308"/>
        <v>1129.6130756666669</v>
      </c>
      <c r="BI245" s="4">
        <f t="shared" si="308"/>
        <v>1129.6130756666669</v>
      </c>
      <c r="BJ245" s="4">
        <f t="shared" si="308"/>
        <v>1129.6130756666669</v>
      </c>
      <c r="BK245" s="4">
        <f t="shared" si="308"/>
        <v>1129.6130756666669</v>
      </c>
      <c r="BL245" s="4">
        <f t="shared" si="308"/>
        <v>1129.6130756666669</v>
      </c>
      <c r="BM245" s="4">
        <f t="shared" si="308"/>
        <v>1129.6130756666669</v>
      </c>
      <c r="BN245" s="4">
        <f t="shared" si="308"/>
        <v>1129.6130756666669</v>
      </c>
      <c r="BO245" s="4">
        <f t="shared" si="308"/>
        <v>1129.6130756666669</v>
      </c>
      <c r="BP245" s="4">
        <f t="shared" si="308"/>
        <v>1129.6130756666669</v>
      </c>
      <c r="BQ245" s="4">
        <f t="shared" si="308"/>
        <v>1129.6130756666669</v>
      </c>
      <c r="BR245" s="4">
        <f t="shared" si="308"/>
        <v>1129.6130756666669</v>
      </c>
      <c r="BS245" s="4">
        <f t="shared" si="308"/>
        <v>1129.6130756666669</v>
      </c>
      <c r="BT245" s="4">
        <f t="shared" si="299"/>
        <v>13555.356908</v>
      </c>
      <c r="BU245" s="4">
        <f t="shared" si="305"/>
        <v>1129.6130756666669</v>
      </c>
      <c r="BV245" s="4">
        <f t="shared" si="305"/>
        <v>1129.6130756666669</v>
      </c>
      <c r="BW245" s="4">
        <f t="shared" si="305"/>
        <v>1129.6130756666669</v>
      </c>
      <c r="BX245" s="4">
        <f t="shared" si="305"/>
        <v>1129.6130756666669</v>
      </c>
      <c r="BY245" s="4">
        <f t="shared" si="305"/>
        <v>1129.6130756666669</v>
      </c>
      <c r="BZ245" s="4">
        <f t="shared" si="305"/>
        <v>1129.6130756666669</v>
      </c>
      <c r="CA245" s="4">
        <f t="shared" si="305"/>
        <v>1129.6130756666669</v>
      </c>
      <c r="CB245" s="4">
        <f t="shared" si="305"/>
        <v>1129.6130756666669</v>
      </c>
      <c r="CC245" s="4">
        <f t="shared" si="305"/>
        <v>1129.6130756666669</v>
      </c>
      <c r="CD245" s="4">
        <f t="shared" si="305"/>
        <v>1129.6130756666669</v>
      </c>
      <c r="CE245" s="4">
        <f t="shared" si="305"/>
        <v>1129.6130756666669</v>
      </c>
      <c r="CF245" s="4">
        <f t="shared" si="305"/>
        <v>1129.6130756666669</v>
      </c>
      <c r="CG245" s="4">
        <f t="shared" si="300"/>
        <v>13555.356908</v>
      </c>
    </row>
    <row r="246" spans="1:85" hidden="1" outlineLevel="2" x14ac:dyDescent="0.25">
      <c r="A246" s="20">
        <v>367</v>
      </c>
      <c r="B246" s="2" t="s">
        <v>195</v>
      </c>
      <c r="C246" s="2" t="s">
        <v>257</v>
      </c>
      <c r="AS246" s="4">
        <f t="shared" si="306"/>
        <v>15250.290205000001</v>
      </c>
      <c r="AT246" s="4">
        <f t="shared" si="309"/>
        <v>186096.18846187572</v>
      </c>
      <c r="AU246" s="4">
        <f t="shared" si="307"/>
        <v>15508.015705156309</v>
      </c>
      <c r="AV246" s="4">
        <f t="shared" si="307"/>
        <v>15508.015705156309</v>
      </c>
      <c r="AW246" s="4">
        <f t="shared" si="307"/>
        <v>15508.015705156309</v>
      </c>
      <c r="AX246" s="4">
        <f t="shared" si="307"/>
        <v>15508.015705156309</v>
      </c>
      <c r="AY246" s="4">
        <f t="shared" si="307"/>
        <v>15508.015705156309</v>
      </c>
      <c r="AZ246" s="4">
        <f t="shared" si="307"/>
        <v>15508.015705156309</v>
      </c>
      <c r="BA246" s="4">
        <f t="shared" si="307"/>
        <v>15508.015705156309</v>
      </c>
      <c r="BB246" s="4">
        <f t="shared" si="307"/>
        <v>15508.015705156309</v>
      </c>
      <c r="BC246" s="4">
        <f t="shared" si="307"/>
        <v>15508.015705156309</v>
      </c>
      <c r="BD246" s="4">
        <f t="shared" si="307"/>
        <v>15508.015705156309</v>
      </c>
      <c r="BE246" s="4">
        <f t="shared" si="307"/>
        <v>15508.015705156309</v>
      </c>
      <c r="BF246" s="4">
        <f t="shared" si="307"/>
        <v>15508.015705156309</v>
      </c>
      <c r="BG246" s="4">
        <f t="shared" si="310"/>
        <v>186096.18846187572</v>
      </c>
      <c r="BH246" s="4">
        <f t="shared" si="308"/>
        <v>15508.015705156309</v>
      </c>
      <c r="BI246" s="4">
        <f t="shared" si="308"/>
        <v>15508.015705156309</v>
      </c>
      <c r="BJ246" s="4">
        <f t="shared" si="308"/>
        <v>15508.015705156309</v>
      </c>
      <c r="BK246" s="4">
        <f t="shared" si="308"/>
        <v>15508.015705156309</v>
      </c>
      <c r="BL246" s="4">
        <f t="shared" si="308"/>
        <v>15508.015705156309</v>
      </c>
      <c r="BM246" s="4">
        <f t="shared" si="308"/>
        <v>15508.015705156309</v>
      </c>
      <c r="BN246" s="4">
        <f t="shared" si="308"/>
        <v>15508.015705156309</v>
      </c>
      <c r="BO246" s="4">
        <f t="shared" si="308"/>
        <v>15508.015705156309</v>
      </c>
      <c r="BP246" s="4">
        <f t="shared" si="308"/>
        <v>15508.015705156309</v>
      </c>
      <c r="BQ246" s="4">
        <f t="shared" si="308"/>
        <v>15508.015705156309</v>
      </c>
      <c r="BR246" s="4">
        <f t="shared" si="308"/>
        <v>15508.015705156309</v>
      </c>
      <c r="BS246" s="4">
        <f t="shared" si="308"/>
        <v>15508.015705156309</v>
      </c>
      <c r="BT246" s="4">
        <f t="shared" si="299"/>
        <v>186096.18846187575</v>
      </c>
      <c r="BU246" s="4">
        <f t="shared" si="305"/>
        <v>15508.015705156309</v>
      </c>
      <c r="BV246" s="4">
        <f t="shared" si="305"/>
        <v>15508.015705156309</v>
      </c>
      <c r="BW246" s="4">
        <f t="shared" si="305"/>
        <v>15508.015705156309</v>
      </c>
      <c r="BX246" s="4">
        <f t="shared" si="305"/>
        <v>15508.015705156309</v>
      </c>
      <c r="BY246" s="4">
        <f t="shared" si="305"/>
        <v>15508.015705156309</v>
      </c>
      <c r="BZ246" s="4">
        <f t="shared" si="305"/>
        <v>15508.015705156309</v>
      </c>
      <c r="CA246" s="4">
        <f t="shared" si="305"/>
        <v>15508.015705156309</v>
      </c>
      <c r="CB246" s="4">
        <f t="shared" si="305"/>
        <v>15508.015705156309</v>
      </c>
      <c r="CC246" s="4">
        <f t="shared" si="305"/>
        <v>15508.015705156309</v>
      </c>
      <c r="CD246" s="4">
        <f t="shared" si="305"/>
        <v>15508.015705156309</v>
      </c>
      <c r="CE246" s="4">
        <f t="shared" si="305"/>
        <v>15508.015705156309</v>
      </c>
      <c r="CF246" s="4">
        <f t="shared" si="305"/>
        <v>15508.015705156309</v>
      </c>
      <c r="CG246" s="4">
        <f t="shared" si="300"/>
        <v>186096.18846187575</v>
      </c>
    </row>
    <row r="247" spans="1:85" hidden="1" outlineLevel="2" x14ac:dyDescent="0.25">
      <c r="A247" s="20">
        <v>368</v>
      </c>
      <c r="B247" s="2" t="s">
        <v>196</v>
      </c>
      <c r="C247" s="2" t="s">
        <v>253</v>
      </c>
      <c r="AS247" s="4">
        <f t="shared" si="306"/>
        <v>224700.87159262042</v>
      </c>
      <c r="AT247" s="4">
        <f t="shared" si="309"/>
        <v>2468905.8673280696</v>
      </c>
      <c r="AU247" s="4">
        <f t="shared" si="307"/>
        <v>510848.02379516204</v>
      </c>
      <c r="AV247" s="4">
        <f t="shared" si="307"/>
        <v>511429.92095764657</v>
      </c>
      <c r="AW247" s="4">
        <f t="shared" si="307"/>
        <v>511977.26315806544</v>
      </c>
      <c r="AX247" s="4">
        <f t="shared" si="307"/>
        <v>516390.33671975875</v>
      </c>
      <c r="AY247" s="4">
        <f t="shared" si="307"/>
        <v>520811.90424165688</v>
      </c>
      <c r="AZ247" s="4">
        <f t="shared" si="307"/>
        <v>525270.39959354093</v>
      </c>
      <c r="BA247" s="4">
        <f t="shared" si="307"/>
        <v>529721.44137545873</v>
      </c>
      <c r="BB247" s="4">
        <f t="shared" si="307"/>
        <v>534202.36112782464</v>
      </c>
      <c r="BC247" s="4">
        <f t="shared" si="307"/>
        <v>538718.52136939671</v>
      </c>
      <c r="BD247" s="4">
        <f t="shared" si="307"/>
        <v>617435.46526796499</v>
      </c>
      <c r="BE247" s="4">
        <f t="shared" si="307"/>
        <v>621831.46009689104</v>
      </c>
      <c r="BF247" s="4">
        <f t="shared" si="307"/>
        <v>623493.29949208559</v>
      </c>
      <c r="BG247" s="4">
        <f t="shared" si="310"/>
        <v>6562130.397195451</v>
      </c>
      <c r="BH247" s="4">
        <f t="shared" si="308"/>
        <v>1092978.7499628402</v>
      </c>
      <c r="BI247" s="4">
        <f t="shared" si="308"/>
        <v>1093554.6864302922</v>
      </c>
      <c r="BJ247" s="4">
        <f t="shared" si="308"/>
        <v>1094096.3301651198</v>
      </c>
      <c r="BK247" s="4">
        <f t="shared" si="308"/>
        <v>1098367.0069500082</v>
      </c>
      <c r="BL247" s="4">
        <f t="shared" si="308"/>
        <v>1102645.8259522712</v>
      </c>
      <c r="BM247" s="4">
        <f t="shared" si="308"/>
        <v>1106961.1194508942</v>
      </c>
      <c r="BN247" s="4">
        <f t="shared" si="308"/>
        <v>1111266.7538857975</v>
      </c>
      <c r="BO247" s="4">
        <f t="shared" si="308"/>
        <v>1115603.7607029453</v>
      </c>
      <c r="BP247" s="4">
        <f t="shared" si="308"/>
        <v>1119977.1399367535</v>
      </c>
      <c r="BQ247" s="4">
        <f t="shared" si="308"/>
        <v>1124309.0477022163</v>
      </c>
      <c r="BR247" s="4">
        <f t="shared" si="308"/>
        <v>1128566.5649357946</v>
      </c>
      <c r="BS247" s="4">
        <f t="shared" si="308"/>
        <v>1130192.4533295284</v>
      </c>
      <c r="BT247" s="4">
        <f t="shared" si="299"/>
        <v>13318519.439404458</v>
      </c>
      <c r="BU247" s="4">
        <f t="shared" si="305"/>
        <v>1260717.3121030813</v>
      </c>
      <c r="BV247" s="4">
        <f t="shared" si="305"/>
        <v>1261184.7600614536</v>
      </c>
      <c r="BW247" s="4">
        <f t="shared" si="305"/>
        <v>1261630.655034486</v>
      </c>
      <c r="BX247" s="4">
        <f t="shared" si="305"/>
        <v>1265623.2343267852</v>
      </c>
      <c r="BY247" s="4">
        <f t="shared" si="305"/>
        <v>1269620.056227711</v>
      </c>
      <c r="BZ247" s="4">
        <f t="shared" si="305"/>
        <v>1273645.752014484</v>
      </c>
      <c r="CA247" s="4">
        <f t="shared" si="305"/>
        <v>1277672.3876190481</v>
      </c>
      <c r="CB247" s="4">
        <f t="shared" si="305"/>
        <v>1281699.7750041129</v>
      </c>
      <c r="CC247" s="4">
        <f t="shared" si="305"/>
        <v>1285741.6870411912</v>
      </c>
      <c r="CD247" s="4">
        <f t="shared" si="305"/>
        <v>1289735.5994236174</v>
      </c>
      <c r="CE247" s="4">
        <f t="shared" si="305"/>
        <v>1293661.8876678806</v>
      </c>
      <c r="CF247" s="4">
        <f t="shared" si="305"/>
        <v>1295038.4934304997</v>
      </c>
      <c r="CG247" s="4">
        <f t="shared" si="300"/>
        <v>15315971.599954352</v>
      </c>
    </row>
    <row r="248" spans="1:85" hidden="1" outlineLevel="2" x14ac:dyDescent="0.25">
      <c r="A248" s="20">
        <v>369</v>
      </c>
      <c r="B248" s="2" t="s">
        <v>198</v>
      </c>
      <c r="C248" s="2" t="s">
        <v>254</v>
      </c>
      <c r="AS248" s="4">
        <f t="shared" si="306"/>
        <v>1079.2416081666665</v>
      </c>
      <c r="AT248" s="4">
        <f t="shared" si="309"/>
        <v>13625.759999999998</v>
      </c>
      <c r="AU248" s="4">
        <f t="shared" si="307"/>
        <v>1135.4799999999998</v>
      </c>
      <c r="AV248" s="4">
        <f t="shared" si="307"/>
        <v>1135.4799999999998</v>
      </c>
      <c r="AW248" s="4">
        <f t="shared" si="307"/>
        <v>1135.4799999999998</v>
      </c>
      <c r="AX248" s="4">
        <f t="shared" si="307"/>
        <v>1135.4799999999998</v>
      </c>
      <c r="AY248" s="4">
        <f t="shared" si="307"/>
        <v>1135.4799999999998</v>
      </c>
      <c r="AZ248" s="4">
        <f t="shared" si="307"/>
        <v>1135.4799999999998</v>
      </c>
      <c r="BA248" s="4">
        <f t="shared" si="307"/>
        <v>1135.4799999999998</v>
      </c>
      <c r="BB248" s="4">
        <f t="shared" si="307"/>
        <v>1135.4799999999998</v>
      </c>
      <c r="BC248" s="4">
        <f t="shared" si="307"/>
        <v>1135.4799999999998</v>
      </c>
      <c r="BD248" s="4">
        <f t="shared" si="307"/>
        <v>1135.4799999999998</v>
      </c>
      <c r="BE248" s="4">
        <f t="shared" si="307"/>
        <v>1135.4799999999998</v>
      </c>
      <c r="BF248" s="4">
        <f t="shared" si="307"/>
        <v>1135.4799999999998</v>
      </c>
      <c r="BG248" s="4">
        <f t="shared" si="310"/>
        <v>13625.759999999998</v>
      </c>
      <c r="BH248" s="4">
        <f t="shared" si="308"/>
        <v>1135.4799999999998</v>
      </c>
      <c r="BI248" s="4">
        <f t="shared" si="308"/>
        <v>1135.4799999999998</v>
      </c>
      <c r="BJ248" s="4">
        <f t="shared" si="308"/>
        <v>1135.4799999999998</v>
      </c>
      <c r="BK248" s="4">
        <f t="shared" si="308"/>
        <v>1135.4799999999998</v>
      </c>
      <c r="BL248" s="4">
        <f t="shared" si="308"/>
        <v>1135.4799999999998</v>
      </c>
      <c r="BM248" s="4">
        <f t="shared" si="308"/>
        <v>1135.4799999999998</v>
      </c>
      <c r="BN248" s="4">
        <f t="shared" si="308"/>
        <v>1135.4799999999998</v>
      </c>
      <c r="BO248" s="4">
        <f t="shared" si="308"/>
        <v>1135.4799999999998</v>
      </c>
      <c r="BP248" s="4">
        <f t="shared" si="308"/>
        <v>1135.4799999999998</v>
      </c>
      <c r="BQ248" s="4">
        <f t="shared" si="308"/>
        <v>1135.4799999999998</v>
      </c>
      <c r="BR248" s="4">
        <f t="shared" si="308"/>
        <v>1135.4799999999998</v>
      </c>
      <c r="BS248" s="4">
        <f t="shared" si="308"/>
        <v>1135.4799999999998</v>
      </c>
      <c r="BT248" s="4">
        <f t="shared" si="299"/>
        <v>13625.759999999997</v>
      </c>
      <c r="BU248" s="4">
        <f t="shared" si="305"/>
        <v>1135.4799999999998</v>
      </c>
      <c r="BV248" s="4">
        <f t="shared" si="305"/>
        <v>1135.4799999999998</v>
      </c>
      <c r="BW248" s="4">
        <f t="shared" si="305"/>
        <v>1135.4799999999998</v>
      </c>
      <c r="BX248" s="4">
        <f t="shared" si="305"/>
        <v>1135.4799999999998</v>
      </c>
      <c r="BY248" s="4">
        <f t="shared" si="305"/>
        <v>1135.4799999999998</v>
      </c>
      <c r="BZ248" s="4">
        <f t="shared" si="305"/>
        <v>1135.4799999999998</v>
      </c>
      <c r="CA248" s="4">
        <f t="shared" si="305"/>
        <v>1135.4799999999998</v>
      </c>
      <c r="CB248" s="4">
        <f t="shared" si="305"/>
        <v>1135.4799999999998</v>
      </c>
      <c r="CC248" s="4">
        <f t="shared" si="305"/>
        <v>1135.4799999999998</v>
      </c>
      <c r="CD248" s="4">
        <f t="shared" si="305"/>
        <v>1135.4799999999998</v>
      </c>
      <c r="CE248" s="4">
        <f t="shared" si="305"/>
        <v>1135.4799999999998</v>
      </c>
      <c r="CF248" s="4">
        <f t="shared" si="305"/>
        <v>1135.4799999999998</v>
      </c>
      <c r="CG248" s="4">
        <f t="shared" si="300"/>
        <v>13625.759999999997</v>
      </c>
    </row>
    <row r="249" spans="1:85" hidden="1" outlineLevel="2" x14ac:dyDescent="0.25">
      <c r="A249" s="20">
        <v>370</v>
      </c>
      <c r="B249" s="2" t="s">
        <v>199</v>
      </c>
      <c r="C249" s="2" t="s">
        <v>255</v>
      </c>
      <c r="AS249" s="4">
        <f t="shared" si="306"/>
        <v>231.59167275000004</v>
      </c>
      <c r="AT249" s="4">
        <f t="shared" si="309"/>
        <v>2793.0654</v>
      </c>
      <c r="AU249" s="4">
        <f t="shared" si="307"/>
        <v>232.75545</v>
      </c>
      <c r="AV249" s="4">
        <f t="shared" si="307"/>
        <v>232.75545</v>
      </c>
      <c r="AW249" s="4">
        <f t="shared" si="307"/>
        <v>232.75545</v>
      </c>
      <c r="AX249" s="4">
        <f t="shared" si="307"/>
        <v>232.75545</v>
      </c>
      <c r="AY249" s="4">
        <f t="shared" si="307"/>
        <v>232.75545</v>
      </c>
      <c r="AZ249" s="4">
        <f t="shared" si="307"/>
        <v>232.75545</v>
      </c>
      <c r="BA249" s="4">
        <f t="shared" si="307"/>
        <v>232.75545</v>
      </c>
      <c r="BB249" s="4">
        <f t="shared" si="307"/>
        <v>232.75545</v>
      </c>
      <c r="BC249" s="4">
        <f t="shared" si="307"/>
        <v>232.75545</v>
      </c>
      <c r="BD249" s="4">
        <f t="shared" si="307"/>
        <v>232.75545</v>
      </c>
      <c r="BE249" s="4">
        <f t="shared" si="307"/>
        <v>232.75545</v>
      </c>
      <c r="BF249" s="4">
        <f t="shared" si="307"/>
        <v>232.75545</v>
      </c>
      <c r="BG249" s="4">
        <f t="shared" si="310"/>
        <v>2793.0654</v>
      </c>
      <c r="BH249" s="4">
        <f t="shared" si="308"/>
        <v>232.75545</v>
      </c>
      <c r="BI249" s="4">
        <f t="shared" si="308"/>
        <v>232.75545</v>
      </c>
      <c r="BJ249" s="4">
        <f t="shared" si="308"/>
        <v>232.75545</v>
      </c>
      <c r="BK249" s="4">
        <f t="shared" si="308"/>
        <v>232.75545</v>
      </c>
      <c r="BL249" s="4">
        <f t="shared" si="308"/>
        <v>232.75545</v>
      </c>
      <c r="BM249" s="4">
        <f t="shared" si="308"/>
        <v>232.75545</v>
      </c>
      <c r="BN249" s="4">
        <f t="shared" si="308"/>
        <v>232.75545</v>
      </c>
      <c r="BO249" s="4">
        <f t="shared" si="308"/>
        <v>232.75545</v>
      </c>
      <c r="BP249" s="4">
        <f t="shared" si="308"/>
        <v>232.75545</v>
      </c>
      <c r="BQ249" s="4">
        <f t="shared" si="308"/>
        <v>232.75545</v>
      </c>
      <c r="BR249" s="4">
        <f t="shared" si="308"/>
        <v>232.75545</v>
      </c>
      <c r="BS249" s="4">
        <f t="shared" si="308"/>
        <v>232.75545</v>
      </c>
      <c r="BT249" s="4">
        <f t="shared" si="299"/>
        <v>2793.0654000000009</v>
      </c>
      <c r="BU249" s="4">
        <f t="shared" si="305"/>
        <v>232.75545</v>
      </c>
      <c r="BV249" s="4">
        <f t="shared" si="305"/>
        <v>232.75545</v>
      </c>
      <c r="BW249" s="4">
        <f t="shared" si="305"/>
        <v>232.75545</v>
      </c>
      <c r="BX249" s="4">
        <f t="shared" si="305"/>
        <v>232.75545</v>
      </c>
      <c r="BY249" s="4">
        <f t="shared" si="305"/>
        <v>232.75545</v>
      </c>
      <c r="BZ249" s="4">
        <f t="shared" si="305"/>
        <v>232.75545</v>
      </c>
      <c r="CA249" s="4">
        <f t="shared" si="305"/>
        <v>232.75545</v>
      </c>
      <c r="CB249" s="4">
        <f t="shared" si="305"/>
        <v>232.75545</v>
      </c>
      <c r="CC249" s="4">
        <f t="shared" si="305"/>
        <v>232.75545</v>
      </c>
      <c r="CD249" s="4">
        <f t="shared" si="305"/>
        <v>232.75545</v>
      </c>
      <c r="CE249" s="4">
        <f t="shared" si="305"/>
        <v>232.75545</v>
      </c>
      <c r="CF249" s="4">
        <f t="shared" si="305"/>
        <v>232.75545</v>
      </c>
      <c r="CG249" s="4">
        <f t="shared" si="300"/>
        <v>2793.0654000000009</v>
      </c>
    </row>
    <row r="250" spans="1:85" hidden="1" outlineLevel="2" x14ac:dyDescent="0.25">
      <c r="A250" s="20">
        <v>373</v>
      </c>
      <c r="B250" s="2" t="s">
        <v>200</v>
      </c>
      <c r="C250" s="2" t="s">
        <v>256</v>
      </c>
      <c r="AS250" s="4">
        <f t="shared" si="306"/>
        <v>184.96531575000003</v>
      </c>
      <c r="AT250" s="4">
        <f t="shared" si="309"/>
        <v>1626.6453299999998</v>
      </c>
      <c r="AU250" s="4">
        <f t="shared" si="307"/>
        <v>135.5537775</v>
      </c>
      <c r="AV250" s="4">
        <f t="shared" si="307"/>
        <v>135.5537775</v>
      </c>
      <c r="AW250" s="4">
        <f t="shared" si="307"/>
        <v>135.5537775</v>
      </c>
      <c r="AX250" s="4">
        <f t="shared" si="307"/>
        <v>135.5537775</v>
      </c>
      <c r="AY250" s="4">
        <f t="shared" si="307"/>
        <v>135.5537775</v>
      </c>
      <c r="AZ250" s="4">
        <f t="shared" si="307"/>
        <v>135.5537775</v>
      </c>
      <c r="BA250" s="4">
        <f t="shared" si="307"/>
        <v>135.5537775</v>
      </c>
      <c r="BB250" s="4">
        <f t="shared" si="307"/>
        <v>135.5537775</v>
      </c>
      <c r="BC250" s="4">
        <f t="shared" si="307"/>
        <v>135.5537775</v>
      </c>
      <c r="BD250" s="4">
        <f t="shared" si="307"/>
        <v>135.5537775</v>
      </c>
      <c r="BE250" s="4">
        <f t="shared" si="307"/>
        <v>135.5537775</v>
      </c>
      <c r="BF250" s="4">
        <f t="shared" si="307"/>
        <v>135.5537775</v>
      </c>
      <c r="BG250" s="4">
        <f t="shared" si="310"/>
        <v>1626.6453299999998</v>
      </c>
      <c r="BH250" s="4">
        <f t="shared" si="308"/>
        <v>135.5537775</v>
      </c>
      <c r="BI250" s="4">
        <f t="shared" si="308"/>
        <v>135.5537775</v>
      </c>
      <c r="BJ250" s="4">
        <f t="shared" si="308"/>
        <v>135.5537775</v>
      </c>
      <c r="BK250" s="4">
        <f t="shared" si="308"/>
        <v>135.5537775</v>
      </c>
      <c r="BL250" s="4">
        <f t="shared" si="308"/>
        <v>135.5537775</v>
      </c>
      <c r="BM250" s="4">
        <f t="shared" si="308"/>
        <v>135.5537775</v>
      </c>
      <c r="BN250" s="4">
        <f t="shared" si="308"/>
        <v>135.5537775</v>
      </c>
      <c r="BO250" s="4">
        <f t="shared" si="308"/>
        <v>135.5537775</v>
      </c>
      <c r="BP250" s="4">
        <f t="shared" si="308"/>
        <v>135.5537775</v>
      </c>
      <c r="BQ250" s="4">
        <f t="shared" si="308"/>
        <v>135.5537775</v>
      </c>
      <c r="BR250" s="4">
        <f t="shared" si="308"/>
        <v>135.5537775</v>
      </c>
      <c r="BS250" s="4">
        <f t="shared" si="308"/>
        <v>135.5537775</v>
      </c>
      <c r="BT250" s="4">
        <f t="shared" si="299"/>
        <v>1626.6453300000001</v>
      </c>
      <c r="BU250" s="4">
        <f t="shared" si="305"/>
        <v>135.5537775</v>
      </c>
      <c r="BV250" s="4">
        <f t="shared" si="305"/>
        <v>135.5537775</v>
      </c>
      <c r="BW250" s="4">
        <f t="shared" si="305"/>
        <v>135.5537775</v>
      </c>
      <c r="BX250" s="4">
        <f t="shared" si="305"/>
        <v>135.5537775</v>
      </c>
      <c r="BY250" s="4">
        <f t="shared" si="305"/>
        <v>135.5537775</v>
      </c>
      <c r="BZ250" s="4">
        <f t="shared" si="305"/>
        <v>135.5537775</v>
      </c>
      <c r="CA250" s="4">
        <f t="shared" si="305"/>
        <v>135.5537775</v>
      </c>
      <c r="CB250" s="4">
        <f t="shared" si="305"/>
        <v>135.5537775</v>
      </c>
      <c r="CC250" s="4">
        <f t="shared" si="305"/>
        <v>135.5537775</v>
      </c>
      <c r="CD250" s="4">
        <f t="shared" si="305"/>
        <v>135.5537775</v>
      </c>
      <c r="CE250" s="4">
        <f t="shared" si="305"/>
        <v>135.5537775</v>
      </c>
      <c r="CF250" s="4">
        <f t="shared" si="305"/>
        <v>135.5537775</v>
      </c>
      <c r="CG250" s="4">
        <f t="shared" si="300"/>
        <v>1626.6453300000001</v>
      </c>
    </row>
    <row r="251" spans="1:85" hidden="1" outlineLevel="2" x14ac:dyDescent="0.25">
      <c r="A251" s="64" t="s">
        <v>249</v>
      </c>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c r="AE251" s="49"/>
      <c r="AF251" s="49"/>
      <c r="AG251" s="49"/>
      <c r="AH251" s="49"/>
      <c r="AI251" s="49"/>
      <c r="AJ251" s="49"/>
      <c r="AK251" s="49"/>
      <c r="AL251" s="49"/>
      <c r="AM251" s="49"/>
      <c r="AN251" s="49"/>
      <c r="AO251" s="49"/>
      <c r="AP251" s="49"/>
      <c r="AQ251" s="49"/>
      <c r="AR251" s="49"/>
      <c r="AS251" s="47"/>
      <c r="AT251" s="47">
        <f>SUM(AT234:AT250)-AT241</f>
        <v>22044443.329732213</v>
      </c>
      <c r="AU251" s="47">
        <f t="shared" ref="AU251:CG251" si="311">SUM(AU234:AU250)-AU241</f>
        <v>3120710.0453243982</v>
      </c>
      <c r="AV251" s="47">
        <f t="shared" si="311"/>
        <v>3152896.2891077227</v>
      </c>
      <c r="AW251" s="47">
        <f t="shared" si="311"/>
        <v>3190145.4376210226</v>
      </c>
      <c r="AX251" s="47">
        <f t="shared" si="311"/>
        <v>3250466.1334104044</v>
      </c>
      <c r="AY251" s="47">
        <f t="shared" si="311"/>
        <v>3298890.150431979</v>
      </c>
      <c r="AZ251" s="47">
        <f t="shared" si="311"/>
        <v>3347567.5899053486</v>
      </c>
      <c r="BA251" s="47">
        <f t="shared" si="311"/>
        <v>3394783.9734670483</v>
      </c>
      <c r="BB251" s="47">
        <f t="shared" si="311"/>
        <v>3450020.8270674832</v>
      </c>
      <c r="BC251" s="47">
        <f t="shared" si="311"/>
        <v>3506431.5989336679</v>
      </c>
      <c r="BD251" s="47">
        <f t="shared" si="311"/>
        <v>3816453.2135446854</v>
      </c>
      <c r="BE251" s="47">
        <f t="shared" si="311"/>
        <v>3871732.4527737796</v>
      </c>
      <c r="BF251" s="47">
        <f t="shared" si="311"/>
        <v>3919626.1215638807</v>
      </c>
      <c r="BG251" s="47">
        <f>SUM(BG234:BG250)-BG241</f>
        <v>41319723.833151415</v>
      </c>
      <c r="BH251" s="47">
        <f t="shared" si="311"/>
        <v>5599483.7955849394</v>
      </c>
      <c r="BI251" s="47">
        <f t="shared" si="311"/>
        <v>5631920.5732981721</v>
      </c>
      <c r="BJ251" s="47">
        <f t="shared" si="311"/>
        <v>5669473.9496689001</v>
      </c>
      <c r="BK251" s="47">
        <f t="shared" si="311"/>
        <v>5729721.3174459599</v>
      </c>
      <c r="BL251" s="47">
        <f t="shared" si="311"/>
        <v>5777949.3334193965</v>
      </c>
      <c r="BM251" s="47">
        <f t="shared" si="311"/>
        <v>5826430.4672398632</v>
      </c>
      <c r="BN251" s="47">
        <f t="shared" si="311"/>
        <v>5873428.2581227953</v>
      </c>
      <c r="BO251" s="47">
        <f t="shared" si="311"/>
        <v>5928532.3349459479</v>
      </c>
      <c r="BP251" s="47">
        <f t="shared" si="311"/>
        <v>5984824.9738573935</v>
      </c>
      <c r="BQ251" s="47">
        <f t="shared" si="311"/>
        <v>6036404.6507179495</v>
      </c>
      <c r="BR251" s="47">
        <f t="shared" si="311"/>
        <v>6091573.4621280823</v>
      </c>
      <c r="BS251" s="47">
        <f t="shared" si="311"/>
        <v>6139735.0292464495</v>
      </c>
      <c r="BT251" s="47">
        <f t="shared" si="311"/>
        <v>70289478.145675838</v>
      </c>
      <c r="BU251" s="47">
        <f t="shared" si="311"/>
        <v>6659631.3790760245</v>
      </c>
      <c r="BV251" s="47">
        <f t="shared" si="311"/>
        <v>6690726.1952626249</v>
      </c>
      <c r="BW251" s="47">
        <f t="shared" si="311"/>
        <v>6727479.8100577937</v>
      </c>
      <c r="BX251" s="47">
        <f t="shared" si="311"/>
        <v>6787217.4426076505</v>
      </c>
      <c r="BY251" s="47">
        <f t="shared" si="311"/>
        <v>6833776.5464777686</v>
      </c>
      <c r="BZ251" s="47">
        <f t="shared" si="311"/>
        <v>6880574.3298408883</v>
      </c>
      <c r="CA251" s="47">
        <f t="shared" si="311"/>
        <v>6925787.7867249958</v>
      </c>
      <c r="CB251" s="47">
        <f t="shared" si="311"/>
        <v>6979761.4517181236</v>
      </c>
      <c r="CC251" s="47">
        <f t="shared" si="311"/>
        <v>7034948.6616522949</v>
      </c>
      <c r="CD251" s="47">
        <f t="shared" si="311"/>
        <v>7084965.7634200063</v>
      </c>
      <c r="CE251" s="47">
        <f t="shared" si="311"/>
        <v>7138961.4375659227</v>
      </c>
      <c r="CF251" s="47">
        <f t="shared" si="311"/>
        <v>7186439.1804275522</v>
      </c>
      <c r="CG251" s="47">
        <f t="shared" si="311"/>
        <v>82930269.984831646</v>
      </c>
    </row>
    <row r="252" spans="1:85" hidden="1" outlineLevel="2" x14ac:dyDescent="0.25">
      <c r="A252" s="64" t="s">
        <v>201</v>
      </c>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c r="AE252" s="49"/>
      <c r="AF252" s="49"/>
      <c r="AG252" s="49"/>
      <c r="AH252" s="49"/>
      <c r="AI252" s="49"/>
      <c r="AJ252" s="49"/>
      <c r="AK252" s="49"/>
      <c r="AL252" s="49"/>
      <c r="AM252" s="49"/>
      <c r="AN252" s="49"/>
      <c r="AO252" s="49"/>
      <c r="AP252" s="49"/>
      <c r="AQ252" s="49"/>
      <c r="AR252" s="49"/>
      <c r="AS252" s="47"/>
      <c r="AT252" s="47">
        <f t="shared" ref="AT252:CG252" si="312">SUM(AT242:AT250)-AT12</f>
        <v>3.6676894761621952</v>
      </c>
      <c r="AU252" s="47">
        <f t="shared" si="312"/>
        <v>25605.972307452932</v>
      </c>
      <c r="AV252" s="47">
        <f t="shared" si="312"/>
        <v>25605.972307459917</v>
      </c>
      <c r="AW252" s="47">
        <f t="shared" si="312"/>
        <v>25605.972307456192</v>
      </c>
      <c r="AX252" s="47">
        <f t="shared" si="312"/>
        <v>25605.972307460848</v>
      </c>
      <c r="AY252" s="47">
        <f t="shared" si="312"/>
        <v>25605.972307458054</v>
      </c>
      <c r="AZ252" s="47">
        <f t="shared" si="312"/>
        <v>25605.972307460848</v>
      </c>
      <c r="BA252" s="47">
        <f t="shared" si="312"/>
        <v>25605.972307462245</v>
      </c>
      <c r="BB252" s="47">
        <f t="shared" si="312"/>
        <v>25605.972307456192</v>
      </c>
      <c r="BC252" s="47">
        <f t="shared" si="312"/>
        <v>25605.972307459917</v>
      </c>
      <c r="BD252" s="47">
        <f t="shared" si="312"/>
        <v>25605.972307458986</v>
      </c>
      <c r="BE252" s="47">
        <f t="shared" si="312"/>
        <v>25605.972307460848</v>
      </c>
      <c r="BF252" s="47">
        <f t="shared" si="312"/>
        <v>25605.972307457123</v>
      </c>
      <c r="BG252" s="47">
        <f t="shared" si="312"/>
        <v>3.6676895283162594</v>
      </c>
      <c r="BH252" s="47">
        <f t="shared" si="312"/>
        <v>25605.972307453863</v>
      </c>
      <c r="BI252" s="47">
        <f t="shared" si="312"/>
        <v>25605.972307459451</v>
      </c>
      <c r="BJ252" s="47">
        <f t="shared" si="312"/>
        <v>25605.972307458986</v>
      </c>
      <c r="BK252" s="47">
        <f t="shared" si="312"/>
        <v>25605.972307452932</v>
      </c>
      <c r="BL252" s="47">
        <f t="shared" si="312"/>
        <v>25605.972307457589</v>
      </c>
      <c r="BM252" s="47">
        <f t="shared" si="312"/>
        <v>25605.972307453863</v>
      </c>
      <c r="BN252" s="47">
        <f t="shared" si="312"/>
        <v>25605.972307454795</v>
      </c>
      <c r="BO252" s="47">
        <f t="shared" si="312"/>
        <v>25605.972307462245</v>
      </c>
      <c r="BP252" s="47">
        <f t="shared" si="312"/>
        <v>25605.972307462245</v>
      </c>
      <c r="BQ252" s="47">
        <f t="shared" si="312"/>
        <v>25605.972307460383</v>
      </c>
      <c r="BR252" s="47">
        <f t="shared" si="312"/>
        <v>25605.97230745852</v>
      </c>
      <c r="BS252" s="47">
        <f t="shared" si="312"/>
        <v>25605.972307455726</v>
      </c>
      <c r="BT252" s="47">
        <f t="shared" si="312"/>
        <v>3.6676895096898079</v>
      </c>
      <c r="BU252" s="47">
        <f t="shared" si="312"/>
        <v>25605.972307463177</v>
      </c>
      <c r="BV252" s="47">
        <f t="shared" si="312"/>
        <v>25605.972307455726</v>
      </c>
      <c r="BW252" s="47">
        <f t="shared" si="312"/>
        <v>25605.972307455726</v>
      </c>
      <c r="BX252" s="47">
        <f t="shared" si="312"/>
        <v>25605.972307462245</v>
      </c>
      <c r="BY252" s="47">
        <f t="shared" si="312"/>
        <v>25605.972307452932</v>
      </c>
      <c r="BZ252" s="47">
        <f t="shared" si="312"/>
        <v>25605.972307455726</v>
      </c>
      <c r="CA252" s="47">
        <f t="shared" si="312"/>
        <v>25605.972307452932</v>
      </c>
      <c r="CB252" s="47">
        <f t="shared" si="312"/>
        <v>25605.972307456657</v>
      </c>
      <c r="CC252" s="47">
        <f t="shared" si="312"/>
        <v>25605.972307454795</v>
      </c>
      <c r="CD252" s="47">
        <f t="shared" si="312"/>
        <v>25605.972307457589</v>
      </c>
      <c r="CE252" s="47">
        <f t="shared" si="312"/>
        <v>25605.972307462245</v>
      </c>
      <c r="CF252" s="47">
        <f t="shared" si="312"/>
        <v>25605.972307453863</v>
      </c>
      <c r="CG252" s="47">
        <f t="shared" si="312"/>
        <v>3.6676894426345825</v>
      </c>
    </row>
    <row r="253" spans="1:85" hidden="1" outlineLevel="1" x14ac:dyDescent="0.25">
      <c r="A253" s="64"/>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c r="AE253" s="49"/>
      <c r="AF253" s="49"/>
      <c r="AG253" s="49"/>
      <c r="AH253" s="49"/>
      <c r="AI253" s="49"/>
      <c r="AJ253" s="49"/>
      <c r="AK253" s="49"/>
      <c r="AL253" s="49"/>
      <c r="AM253" s="49"/>
      <c r="AN253" s="49"/>
      <c r="AO253" s="49"/>
      <c r="AP253" s="49"/>
      <c r="AQ253" s="49"/>
      <c r="AR253" s="49"/>
      <c r="AS253" s="47"/>
      <c r="AT253" s="47"/>
      <c r="AU253" s="47"/>
      <c r="AV253" s="47"/>
      <c r="AW253" s="47"/>
      <c r="AX253" s="47"/>
      <c r="AY253" s="47"/>
      <c r="AZ253" s="47"/>
      <c r="BA253" s="47"/>
      <c r="BB253" s="47"/>
      <c r="BC253" s="47"/>
      <c r="BD253" s="47"/>
      <c r="BE253" s="47"/>
      <c r="BF253" s="47"/>
      <c r="BG253" s="47"/>
      <c r="BH253" s="47"/>
      <c r="BI253" s="47"/>
      <c r="BJ253" s="47"/>
      <c r="BK253" s="47"/>
      <c r="BL253" s="47"/>
      <c r="BM253" s="47"/>
      <c r="BN253" s="47"/>
      <c r="BO253" s="47"/>
      <c r="BP253" s="47"/>
      <c r="BQ253" s="47"/>
      <c r="BR253" s="47"/>
      <c r="BS253" s="47"/>
      <c r="BT253" s="47"/>
      <c r="BU253" s="47"/>
      <c r="BV253" s="47"/>
      <c r="BW253" s="47"/>
      <c r="BX253" s="47"/>
      <c r="BY253" s="47"/>
      <c r="BZ253" s="47"/>
      <c r="CA253" s="47"/>
      <c r="CB253" s="47"/>
      <c r="CC253" s="47"/>
      <c r="CD253" s="47"/>
      <c r="CE253" s="47"/>
      <c r="CF253" s="47"/>
      <c r="CG253" s="47"/>
    </row>
    <row r="254" spans="1:85" ht="15.6" hidden="1" outlineLevel="1" x14ac:dyDescent="0.3">
      <c r="A254" s="76" t="s">
        <v>180</v>
      </c>
      <c r="B254" s="59"/>
      <c r="C254" s="76" t="s">
        <v>251</v>
      </c>
      <c r="D254" s="61"/>
      <c r="E254" s="59"/>
      <c r="F254" s="38"/>
      <c r="G254" s="59"/>
      <c r="H254" s="38"/>
      <c r="I254" s="38"/>
      <c r="J254" s="38"/>
      <c r="K254" s="38"/>
      <c r="L254" s="38"/>
      <c r="M254" s="38"/>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row>
    <row r="255" spans="1:85" hidden="1" outlineLevel="2" x14ac:dyDescent="0.25">
      <c r="A255" s="20">
        <v>350</v>
      </c>
      <c r="B255" s="2" t="s">
        <v>183</v>
      </c>
      <c r="C255" s="2" t="s">
        <v>250</v>
      </c>
      <c r="AS255" s="4">
        <f t="shared" ref="AS255:BF264" si="313">SUMIF($D$71:$D$79,$A255,AS$71:AS$79)+SUMIF($A$130:$A$147,$A255,AS$130:AS$147)+SUMIF($A$194:$A$208,$A255,AS$194:AS$208)</f>
        <v>8170.2999999999993</v>
      </c>
      <c r="AT255" s="4">
        <f t="shared" si="313"/>
        <v>8170.2999999999993</v>
      </c>
      <c r="AU255" s="4">
        <f t="shared" si="313"/>
        <v>8170.2999999999993</v>
      </c>
      <c r="AV255" s="4">
        <f t="shared" si="313"/>
        <v>8170.2999999999993</v>
      </c>
      <c r="AW255" s="4">
        <f t="shared" si="313"/>
        <v>8170.2999999999993</v>
      </c>
      <c r="AX255" s="4">
        <f t="shared" si="313"/>
        <v>8170.2999999999993</v>
      </c>
      <c r="AY255" s="4">
        <f t="shared" si="313"/>
        <v>8170.2999999999993</v>
      </c>
      <c r="AZ255" s="4">
        <f t="shared" si="313"/>
        <v>8170.2999999999993</v>
      </c>
      <c r="BA255" s="4">
        <f t="shared" si="313"/>
        <v>8170.2999999999993</v>
      </c>
      <c r="BB255" s="4">
        <f t="shared" si="313"/>
        <v>8170.2999999999993</v>
      </c>
      <c r="BC255" s="4">
        <f t="shared" si="313"/>
        <v>8170.2999999999993</v>
      </c>
      <c r="BD255" s="4">
        <f t="shared" si="313"/>
        <v>8170.2999999999993</v>
      </c>
      <c r="BE255" s="4">
        <f t="shared" si="313"/>
        <v>8170.2999999999993</v>
      </c>
      <c r="BF255" s="4">
        <f t="shared" si="313"/>
        <v>8170.2999999999993</v>
      </c>
      <c r="BG255" s="4">
        <f>AVERAGE(AU255:BF255,AS255)</f>
        <v>8170.300000000002</v>
      </c>
      <c r="BH255" s="4">
        <f t="shared" ref="BH255:BS264" si="314">SUMIF($D$71:$D$79,$A255,BH$71:BH$79)+SUMIF($A$130:$A$147,$A255,BH$130:BH$147)+SUMIF($A$194:$A$208,$A255,BH$194:BH$208)</f>
        <v>8170.2999999999993</v>
      </c>
      <c r="BI255" s="4">
        <f t="shared" si="314"/>
        <v>8170.2999999999993</v>
      </c>
      <c r="BJ255" s="4">
        <f t="shared" si="314"/>
        <v>8170.2999999999993</v>
      </c>
      <c r="BK255" s="4">
        <f t="shared" si="314"/>
        <v>8170.2999999999993</v>
      </c>
      <c r="BL255" s="4">
        <f t="shared" si="314"/>
        <v>8170.2999999999993</v>
      </c>
      <c r="BM255" s="4">
        <f t="shared" si="314"/>
        <v>8170.2999999999993</v>
      </c>
      <c r="BN255" s="4">
        <f t="shared" si="314"/>
        <v>8170.2999999999993</v>
      </c>
      <c r="BO255" s="4">
        <f t="shared" si="314"/>
        <v>8170.2999999999993</v>
      </c>
      <c r="BP255" s="4">
        <f t="shared" si="314"/>
        <v>8170.2999999999993</v>
      </c>
      <c r="BQ255" s="4">
        <f t="shared" si="314"/>
        <v>8170.2999999999993</v>
      </c>
      <c r="BR255" s="4">
        <f t="shared" si="314"/>
        <v>8170.2999999999993</v>
      </c>
      <c r="BS255" s="4">
        <f t="shared" si="314"/>
        <v>8170.2999999999993</v>
      </c>
      <c r="BT255" s="4">
        <f>AVERAGE(BH255:BS255,BF255)</f>
        <v>8170.300000000002</v>
      </c>
      <c r="BU255" s="4">
        <f t="shared" ref="BU255:CF264" si="315">SUMIF($D$71:$D$79,$A255,BU$71:BU$79)+SUMIF($A$130:$A$147,$A255,BU$130:BU$147)+SUMIF($A$194:$A$208,$A255,BU$194:BU$208)</f>
        <v>8170.2999999999993</v>
      </c>
      <c r="BV255" s="4">
        <f t="shared" si="315"/>
        <v>8170.2999999999993</v>
      </c>
      <c r="BW255" s="4">
        <f t="shared" si="315"/>
        <v>8170.2999999999993</v>
      </c>
      <c r="BX255" s="4">
        <f t="shared" si="315"/>
        <v>8170.2999999999993</v>
      </c>
      <c r="BY255" s="4">
        <f t="shared" si="315"/>
        <v>8170.2999999999993</v>
      </c>
      <c r="BZ255" s="4">
        <f t="shared" si="315"/>
        <v>8170.2999999999993</v>
      </c>
      <c r="CA255" s="4">
        <f t="shared" si="315"/>
        <v>8170.2999999999993</v>
      </c>
      <c r="CB255" s="4">
        <f t="shared" si="315"/>
        <v>8170.2999999999993</v>
      </c>
      <c r="CC255" s="4">
        <f t="shared" si="315"/>
        <v>8170.2999999999993</v>
      </c>
      <c r="CD255" s="4">
        <f t="shared" si="315"/>
        <v>8170.2999999999993</v>
      </c>
      <c r="CE255" s="4">
        <f t="shared" si="315"/>
        <v>8170.2999999999993</v>
      </c>
      <c r="CF255" s="4">
        <f t="shared" si="315"/>
        <v>8170.2999999999993</v>
      </c>
      <c r="CG255" s="4">
        <f>AVERAGE(BU255:CF255,BS255)</f>
        <v>8170.300000000002</v>
      </c>
    </row>
    <row r="256" spans="1:85" hidden="1" outlineLevel="2" x14ac:dyDescent="0.25">
      <c r="A256" s="20">
        <v>352</v>
      </c>
      <c r="B256" s="2" t="s">
        <v>185</v>
      </c>
      <c r="C256" s="2" t="s">
        <v>250</v>
      </c>
      <c r="AS256" s="4">
        <f t="shared" si="313"/>
        <v>553156.35</v>
      </c>
      <c r="AT256" s="4">
        <f t="shared" si="313"/>
        <v>553156.35</v>
      </c>
      <c r="AU256" s="4">
        <f t="shared" si="313"/>
        <v>553156.35</v>
      </c>
      <c r="AV256" s="4">
        <f t="shared" si="313"/>
        <v>553156.35</v>
      </c>
      <c r="AW256" s="4">
        <f t="shared" si="313"/>
        <v>553156.35</v>
      </c>
      <c r="AX256" s="4">
        <f t="shared" si="313"/>
        <v>553156.35</v>
      </c>
      <c r="AY256" s="4">
        <f t="shared" si="313"/>
        <v>553156.35</v>
      </c>
      <c r="AZ256" s="4">
        <f t="shared" si="313"/>
        <v>553156.35</v>
      </c>
      <c r="BA256" s="4">
        <f t="shared" si="313"/>
        <v>553156.35</v>
      </c>
      <c r="BB256" s="4">
        <f t="shared" si="313"/>
        <v>553156.35</v>
      </c>
      <c r="BC256" s="4">
        <f t="shared" si="313"/>
        <v>553156.35</v>
      </c>
      <c r="BD256" s="4">
        <f t="shared" si="313"/>
        <v>553156.35</v>
      </c>
      <c r="BE256" s="4">
        <f t="shared" si="313"/>
        <v>553156.35</v>
      </c>
      <c r="BF256" s="4">
        <f t="shared" si="313"/>
        <v>553156.35</v>
      </c>
      <c r="BG256" s="4">
        <f t="shared" ref="BG256:BG270" si="316">AVERAGE(AU256:BF256,AS256)</f>
        <v>553156.34999999986</v>
      </c>
      <c r="BH256" s="4">
        <f t="shared" si="314"/>
        <v>553156.35</v>
      </c>
      <c r="BI256" s="4">
        <f t="shared" si="314"/>
        <v>553156.35</v>
      </c>
      <c r="BJ256" s="4">
        <f t="shared" si="314"/>
        <v>553156.35</v>
      </c>
      <c r="BK256" s="4">
        <f t="shared" si="314"/>
        <v>553156.35</v>
      </c>
      <c r="BL256" s="4">
        <f t="shared" si="314"/>
        <v>553156.35</v>
      </c>
      <c r="BM256" s="4">
        <f t="shared" si="314"/>
        <v>553156.35</v>
      </c>
      <c r="BN256" s="4">
        <f t="shared" si="314"/>
        <v>553156.35</v>
      </c>
      <c r="BO256" s="4">
        <f t="shared" si="314"/>
        <v>553156.35</v>
      </c>
      <c r="BP256" s="4">
        <f t="shared" si="314"/>
        <v>553156.35</v>
      </c>
      <c r="BQ256" s="4">
        <f t="shared" si="314"/>
        <v>553156.35</v>
      </c>
      <c r="BR256" s="4">
        <f t="shared" si="314"/>
        <v>553156.35</v>
      </c>
      <c r="BS256" s="4">
        <f t="shared" si="314"/>
        <v>553156.35</v>
      </c>
      <c r="BT256" s="4">
        <f t="shared" ref="BT256:BT270" si="317">AVERAGE(BH256:BS256,BF256)</f>
        <v>553156.34999999986</v>
      </c>
      <c r="BU256" s="4">
        <f t="shared" si="315"/>
        <v>553156.35</v>
      </c>
      <c r="BV256" s="4">
        <f t="shared" si="315"/>
        <v>553156.35</v>
      </c>
      <c r="BW256" s="4">
        <f t="shared" si="315"/>
        <v>553156.35</v>
      </c>
      <c r="BX256" s="4">
        <f t="shared" si="315"/>
        <v>553156.35</v>
      </c>
      <c r="BY256" s="4">
        <f t="shared" si="315"/>
        <v>553156.35</v>
      </c>
      <c r="BZ256" s="4">
        <f t="shared" si="315"/>
        <v>553156.35</v>
      </c>
      <c r="CA256" s="4">
        <f t="shared" si="315"/>
        <v>553156.35</v>
      </c>
      <c r="CB256" s="4">
        <f t="shared" si="315"/>
        <v>553156.35</v>
      </c>
      <c r="CC256" s="4">
        <f t="shared" si="315"/>
        <v>553156.35</v>
      </c>
      <c r="CD256" s="4">
        <f t="shared" si="315"/>
        <v>553156.35</v>
      </c>
      <c r="CE256" s="4">
        <f t="shared" si="315"/>
        <v>553156.35</v>
      </c>
      <c r="CF256" s="4">
        <f t="shared" si="315"/>
        <v>553156.35</v>
      </c>
      <c r="CG256" s="4">
        <f t="shared" ref="CG256:CG270" si="318">AVERAGE(BU256:CF256,BS256)</f>
        <v>553156.34999999986</v>
      </c>
    </row>
    <row r="257" spans="1:85" hidden="1" outlineLevel="2" x14ac:dyDescent="0.25">
      <c r="A257" s="20">
        <v>353</v>
      </c>
      <c r="B257" s="2" t="s">
        <v>167</v>
      </c>
      <c r="C257" s="2" t="s">
        <v>250</v>
      </c>
      <c r="AS257" s="4">
        <f t="shared" si="313"/>
        <v>11360699.999999998</v>
      </c>
      <c r="AT257" s="4">
        <f t="shared" si="313"/>
        <v>11360699.999999998</v>
      </c>
      <c r="AU257" s="4">
        <f t="shared" si="313"/>
        <v>12297366.666273873</v>
      </c>
      <c r="AV257" s="4">
        <f t="shared" si="313"/>
        <v>13234033.33254775</v>
      </c>
      <c r="AW257" s="4">
        <f t="shared" si="313"/>
        <v>14170699.998821625</v>
      </c>
      <c r="AX257" s="4">
        <f t="shared" si="313"/>
        <v>15107366.665095501</v>
      </c>
      <c r="AY257" s="4">
        <f t="shared" si="313"/>
        <v>16044033.331369376</v>
      </c>
      <c r="AZ257" s="4">
        <f t="shared" si="313"/>
        <v>16980699.997643251</v>
      </c>
      <c r="BA257" s="4">
        <f t="shared" si="313"/>
        <v>17917366.663917128</v>
      </c>
      <c r="BB257" s="4">
        <f t="shared" si="313"/>
        <v>18854033.330191005</v>
      </c>
      <c r="BC257" s="4">
        <f t="shared" si="313"/>
        <v>19790699.996464878</v>
      </c>
      <c r="BD257" s="4">
        <f t="shared" si="313"/>
        <v>20727366.662738755</v>
      </c>
      <c r="BE257" s="4">
        <f t="shared" si="313"/>
        <v>21664033.329012629</v>
      </c>
      <c r="BF257" s="4">
        <f t="shared" si="313"/>
        <v>22600699.999999996</v>
      </c>
      <c r="BG257" s="4">
        <f t="shared" si="316"/>
        <v>16980699.998005826</v>
      </c>
      <c r="BH257" s="4">
        <f t="shared" si="314"/>
        <v>23537366.666273873</v>
      </c>
      <c r="BI257" s="4">
        <f t="shared" si="314"/>
        <v>24474033.332547747</v>
      </c>
      <c r="BJ257" s="4">
        <f t="shared" si="314"/>
        <v>25410699.998821624</v>
      </c>
      <c r="BK257" s="4">
        <f t="shared" si="314"/>
        <v>26347366.665095497</v>
      </c>
      <c r="BL257" s="4">
        <f t="shared" si="314"/>
        <v>27284033.331369374</v>
      </c>
      <c r="BM257" s="4">
        <f t="shared" si="314"/>
        <v>28220699.997643247</v>
      </c>
      <c r="BN257" s="4">
        <f t="shared" si="314"/>
        <v>29157366.663917124</v>
      </c>
      <c r="BO257" s="4">
        <f t="shared" si="314"/>
        <v>30094033.330191001</v>
      </c>
      <c r="BP257" s="4">
        <f t="shared" si="314"/>
        <v>31030699.996464875</v>
      </c>
      <c r="BQ257" s="4">
        <f t="shared" si="314"/>
        <v>31967366.662738752</v>
      </c>
      <c r="BR257" s="4">
        <f t="shared" si="314"/>
        <v>32904033.329012629</v>
      </c>
      <c r="BS257" s="4">
        <f t="shared" si="314"/>
        <v>33840700</v>
      </c>
      <c r="BT257" s="4">
        <f t="shared" si="317"/>
        <v>28220699.998005826</v>
      </c>
      <c r="BU257" s="4">
        <f t="shared" si="315"/>
        <v>34568593.936561316</v>
      </c>
      <c r="BV257" s="4">
        <f t="shared" si="315"/>
        <v>35438115.827800356</v>
      </c>
      <c r="BW257" s="4">
        <f t="shared" si="315"/>
        <v>36570591.553475067</v>
      </c>
      <c r="BX257" s="4">
        <f t="shared" si="315"/>
        <v>37377184.705705419</v>
      </c>
      <c r="BY257" s="4">
        <f t="shared" si="315"/>
        <v>38187192.264644869</v>
      </c>
      <c r="BZ257" s="4">
        <f t="shared" si="315"/>
        <v>38957985.197522573</v>
      </c>
      <c r="CA257" s="4">
        <f t="shared" si="315"/>
        <v>39945096.219810508</v>
      </c>
      <c r="CB257" s="4">
        <f t="shared" si="315"/>
        <v>40960934.470096909</v>
      </c>
      <c r="CC257" s="4">
        <f t="shared" si="315"/>
        <v>41853192.375413701</v>
      </c>
      <c r="CD257" s="4">
        <f t="shared" si="315"/>
        <v>42849534.469232142</v>
      </c>
      <c r="CE257" s="4">
        <f t="shared" si="315"/>
        <v>43903973.301696934</v>
      </c>
      <c r="CF257" s="4">
        <f t="shared" si="315"/>
        <v>45080699.999999985</v>
      </c>
      <c r="CG257" s="4">
        <f t="shared" si="318"/>
        <v>39194907.255535372</v>
      </c>
    </row>
    <row r="258" spans="1:85" hidden="1" outlineLevel="2" x14ac:dyDescent="0.25">
      <c r="A258" s="20">
        <v>354</v>
      </c>
      <c r="B258" s="2" t="s">
        <v>186</v>
      </c>
      <c r="C258" s="2" t="s">
        <v>250</v>
      </c>
      <c r="AS258" s="4">
        <f t="shared" si="313"/>
        <v>1883176.4999999995</v>
      </c>
      <c r="AT258" s="4">
        <f t="shared" si="313"/>
        <v>1883176.4999999995</v>
      </c>
      <c r="AU258" s="4">
        <f t="shared" si="313"/>
        <v>1883176.4999999995</v>
      </c>
      <c r="AV258" s="4">
        <f t="shared" si="313"/>
        <v>1883176.4999999995</v>
      </c>
      <c r="AW258" s="4">
        <f t="shared" si="313"/>
        <v>1883176.4999999995</v>
      </c>
      <c r="AX258" s="4">
        <f t="shared" si="313"/>
        <v>1883176.4999999995</v>
      </c>
      <c r="AY258" s="4">
        <f t="shared" si="313"/>
        <v>1883176.4999999995</v>
      </c>
      <c r="AZ258" s="4">
        <f t="shared" si="313"/>
        <v>1883176.4999999995</v>
      </c>
      <c r="BA258" s="4">
        <f t="shared" si="313"/>
        <v>1883176.4999999995</v>
      </c>
      <c r="BB258" s="4">
        <f t="shared" si="313"/>
        <v>1883176.4999999995</v>
      </c>
      <c r="BC258" s="4">
        <f t="shared" si="313"/>
        <v>1883176.4999999995</v>
      </c>
      <c r="BD258" s="4">
        <f t="shared" si="313"/>
        <v>1883176.4999999995</v>
      </c>
      <c r="BE258" s="4">
        <f t="shared" si="313"/>
        <v>1883176.4999999995</v>
      </c>
      <c r="BF258" s="4">
        <f t="shared" si="313"/>
        <v>1883176.4999999995</v>
      </c>
      <c r="BG258" s="4">
        <f t="shared" si="316"/>
        <v>1883176.4999999998</v>
      </c>
      <c r="BH258" s="4">
        <f t="shared" si="314"/>
        <v>1883176.4999999995</v>
      </c>
      <c r="BI258" s="4">
        <f t="shared" si="314"/>
        <v>1883176.4999999995</v>
      </c>
      <c r="BJ258" s="4">
        <f t="shared" si="314"/>
        <v>1883176.4999999995</v>
      </c>
      <c r="BK258" s="4">
        <f t="shared" si="314"/>
        <v>1883176.4999999995</v>
      </c>
      <c r="BL258" s="4">
        <f t="shared" si="314"/>
        <v>1883176.4999999995</v>
      </c>
      <c r="BM258" s="4">
        <f t="shared" si="314"/>
        <v>1883176.4999999995</v>
      </c>
      <c r="BN258" s="4">
        <f t="shared" si="314"/>
        <v>1883176.4999999995</v>
      </c>
      <c r="BO258" s="4">
        <f t="shared" si="314"/>
        <v>1883176.4999999995</v>
      </c>
      <c r="BP258" s="4">
        <f t="shared" si="314"/>
        <v>1883176.4999999995</v>
      </c>
      <c r="BQ258" s="4">
        <f t="shared" si="314"/>
        <v>1883176.4999999995</v>
      </c>
      <c r="BR258" s="4">
        <f t="shared" si="314"/>
        <v>1883176.4999999995</v>
      </c>
      <c r="BS258" s="4">
        <f t="shared" si="314"/>
        <v>1883176.4999999995</v>
      </c>
      <c r="BT258" s="4">
        <f t="shared" si="317"/>
        <v>1883176.4999999998</v>
      </c>
      <c r="BU258" s="4">
        <f t="shared" si="315"/>
        <v>1883176.4999999995</v>
      </c>
      <c r="BV258" s="4">
        <f t="shared" si="315"/>
        <v>1883176.4999999995</v>
      </c>
      <c r="BW258" s="4">
        <f t="shared" si="315"/>
        <v>1883176.4999999995</v>
      </c>
      <c r="BX258" s="4">
        <f t="shared" si="315"/>
        <v>1883176.4999999995</v>
      </c>
      <c r="BY258" s="4">
        <f t="shared" si="315"/>
        <v>1883176.4999999995</v>
      </c>
      <c r="BZ258" s="4">
        <f t="shared" si="315"/>
        <v>1883176.4999999995</v>
      </c>
      <c r="CA258" s="4">
        <f t="shared" si="315"/>
        <v>1883176.4999999995</v>
      </c>
      <c r="CB258" s="4">
        <f t="shared" si="315"/>
        <v>1883176.4999999995</v>
      </c>
      <c r="CC258" s="4">
        <f t="shared" si="315"/>
        <v>1883176.4999999995</v>
      </c>
      <c r="CD258" s="4">
        <f t="shared" si="315"/>
        <v>1883176.4999999995</v>
      </c>
      <c r="CE258" s="4">
        <f t="shared" si="315"/>
        <v>1883176.4999999995</v>
      </c>
      <c r="CF258" s="4">
        <f t="shared" si="315"/>
        <v>1883176.4999999995</v>
      </c>
      <c r="CG258" s="4">
        <f t="shared" si="318"/>
        <v>1883176.4999999998</v>
      </c>
    </row>
    <row r="259" spans="1:85" hidden="1" outlineLevel="2" x14ac:dyDescent="0.25">
      <c r="A259" s="20">
        <v>355</v>
      </c>
      <c r="B259" s="2" t="s">
        <v>187</v>
      </c>
      <c r="C259" s="2" t="s">
        <v>250</v>
      </c>
      <c r="AS259" s="4">
        <f t="shared" si="313"/>
        <v>299876036.30565202</v>
      </c>
      <c r="AT259" s="4">
        <f t="shared" si="313"/>
        <v>299876036.30565202</v>
      </c>
      <c r="AU259" s="4">
        <f t="shared" si="313"/>
        <v>307600408.90550101</v>
      </c>
      <c r="AV259" s="4">
        <f t="shared" si="313"/>
        <v>316827729.99486953</v>
      </c>
      <c r="AW259" s="4">
        <f t="shared" si="313"/>
        <v>328845503.50006062</v>
      </c>
      <c r="AX259" s="4">
        <f t="shared" si="313"/>
        <v>337405028.0837484</v>
      </c>
      <c r="AY259" s="4">
        <f t="shared" si="313"/>
        <v>346000786.17386317</v>
      </c>
      <c r="AZ259" s="4">
        <f t="shared" si="313"/>
        <v>354180400.69161135</v>
      </c>
      <c r="BA259" s="4">
        <f t="shared" si="313"/>
        <v>364655571.52431613</v>
      </c>
      <c r="BB259" s="4">
        <f t="shared" si="313"/>
        <v>375435594.20654911</v>
      </c>
      <c r="BC259" s="4">
        <f t="shared" si="313"/>
        <v>384904188.69489878</v>
      </c>
      <c r="BD259" s="4">
        <f t="shared" si="313"/>
        <v>395477319.17861313</v>
      </c>
      <c r="BE259" s="4">
        <f t="shared" si="313"/>
        <v>406666969.23145646</v>
      </c>
      <c r="BF259" s="4">
        <f t="shared" si="313"/>
        <v>419154331.74765199</v>
      </c>
      <c r="BG259" s="4">
        <f t="shared" si="316"/>
        <v>356694605.24913776</v>
      </c>
      <c r="BH259" s="4">
        <f t="shared" si="314"/>
        <v>426957364.609945</v>
      </c>
      <c r="BI259" s="4">
        <f t="shared" si="314"/>
        <v>436278651.06532365</v>
      </c>
      <c r="BJ259" s="4">
        <f t="shared" si="314"/>
        <v>448418806.18865782</v>
      </c>
      <c r="BK259" s="4">
        <f t="shared" si="314"/>
        <v>457065495.70923144</v>
      </c>
      <c r="BL259" s="4">
        <f t="shared" si="314"/>
        <v>465748787.71598893</v>
      </c>
      <c r="BM259" s="4">
        <f t="shared" si="314"/>
        <v>474011698.40003914</v>
      </c>
      <c r="BN259" s="4">
        <f t="shared" si="314"/>
        <v>484593541.93349665</v>
      </c>
      <c r="BO259" s="4">
        <f t="shared" si="314"/>
        <v>495483341.74032754</v>
      </c>
      <c r="BP259" s="4">
        <f t="shared" si="314"/>
        <v>505048358.57467371</v>
      </c>
      <c r="BQ259" s="4">
        <f t="shared" si="314"/>
        <v>515729159.32001156</v>
      </c>
      <c r="BR259" s="4">
        <f t="shared" si="314"/>
        <v>527032757.89080042</v>
      </c>
      <c r="BS259" s="4">
        <f t="shared" si="314"/>
        <v>539647283.9866519</v>
      </c>
      <c r="BT259" s="4">
        <f t="shared" si="317"/>
        <v>476551506.06790763</v>
      </c>
      <c r="BU259" s="4">
        <f t="shared" si="315"/>
        <v>547398348.17508459</v>
      </c>
      <c r="BV259" s="4">
        <f t="shared" si="315"/>
        <v>556657554.29525185</v>
      </c>
      <c r="BW259" s="4">
        <f t="shared" si="315"/>
        <v>568716855.24645162</v>
      </c>
      <c r="BX259" s="4">
        <f t="shared" si="315"/>
        <v>577305957.28846455</v>
      </c>
      <c r="BY259" s="4">
        <f t="shared" si="315"/>
        <v>585931418.04187512</v>
      </c>
      <c r="BZ259" s="4">
        <f t="shared" si="315"/>
        <v>594139297.23777771</v>
      </c>
      <c r="CA259" s="4">
        <f t="shared" si="315"/>
        <v>604650665.04914927</v>
      </c>
      <c r="CB259" s="4">
        <f t="shared" si="315"/>
        <v>615467938.12636709</v>
      </c>
      <c r="CC259" s="4">
        <f t="shared" si="315"/>
        <v>624969251.36634111</v>
      </c>
      <c r="CD259" s="4">
        <f t="shared" si="315"/>
        <v>635578917.32853794</v>
      </c>
      <c r="CE259" s="4">
        <f t="shared" si="315"/>
        <v>646807233.2447567</v>
      </c>
      <c r="CF259" s="4">
        <f t="shared" si="315"/>
        <v>659337745.82565188</v>
      </c>
      <c r="CG259" s="4">
        <f t="shared" si="318"/>
        <v>596662189.63172019</v>
      </c>
    </row>
    <row r="260" spans="1:85" hidden="1" outlineLevel="2" x14ac:dyDescent="0.25">
      <c r="A260" s="20">
        <v>356</v>
      </c>
      <c r="B260" s="2" t="s">
        <v>188</v>
      </c>
      <c r="C260" s="2" t="s">
        <v>250</v>
      </c>
      <c r="AS260" s="4">
        <f t="shared" si="313"/>
        <v>146089360.69099542</v>
      </c>
      <c r="AT260" s="4">
        <f t="shared" si="313"/>
        <v>146089360.69099542</v>
      </c>
      <c r="AU260" s="4">
        <f t="shared" si="313"/>
        <v>149707679.13350913</v>
      </c>
      <c r="AV260" s="4">
        <f t="shared" si="313"/>
        <v>154030021.90518102</v>
      </c>
      <c r="AW260" s="4">
        <f t="shared" si="313"/>
        <v>159659492.9010047</v>
      </c>
      <c r="AX260" s="4">
        <f t="shared" si="313"/>
        <v>163669020.56942824</v>
      </c>
      <c r="AY260" s="4">
        <f t="shared" si="313"/>
        <v>167695521.05510607</v>
      </c>
      <c r="AZ260" s="4">
        <f t="shared" si="313"/>
        <v>171527087.91437432</v>
      </c>
      <c r="BA260" s="4">
        <f t="shared" si="313"/>
        <v>176433959.42044309</v>
      </c>
      <c r="BB260" s="4">
        <f t="shared" si="313"/>
        <v>181483632.3068341</v>
      </c>
      <c r="BC260" s="4">
        <f t="shared" si="313"/>
        <v>185918994.48272774</v>
      </c>
      <c r="BD260" s="4">
        <f t="shared" si="313"/>
        <v>190871753.10872608</v>
      </c>
      <c r="BE260" s="4">
        <f t="shared" si="313"/>
        <v>196113307.24508005</v>
      </c>
      <c r="BF260" s="4">
        <f t="shared" si="313"/>
        <v>201962747.24899548</v>
      </c>
      <c r="BG260" s="4">
        <f t="shared" si="316"/>
        <v>172704813.69095424</v>
      </c>
      <c r="BH260" s="4">
        <f t="shared" si="314"/>
        <v>205617912.42237496</v>
      </c>
      <c r="BI260" s="4">
        <f t="shared" si="314"/>
        <v>209984271.27592239</v>
      </c>
      <c r="BJ260" s="4">
        <f t="shared" si="314"/>
        <v>215671069.34397465</v>
      </c>
      <c r="BK260" s="4">
        <f t="shared" si="314"/>
        <v>219721427.57754731</v>
      </c>
      <c r="BL260" s="4">
        <f t="shared" si="314"/>
        <v>223788931.46911213</v>
      </c>
      <c r="BM260" s="4">
        <f t="shared" si="314"/>
        <v>227659516.65004021</v>
      </c>
      <c r="BN260" s="4">
        <f t="shared" si="314"/>
        <v>232616356.71931028</v>
      </c>
      <c r="BO260" s="4">
        <f t="shared" si="314"/>
        <v>237717452.37038091</v>
      </c>
      <c r="BP260" s="4">
        <f t="shared" si="314"/>
        <v>242197981.54829049</v>
      </c>
      <c r="BQ260" s="4">
        <f t="shared" si="314"/>
        <v>247201176.02371308</v>
      </c>
      <c r="BR260" s="4">
        <f t="shared" si="314"/>
        <v>252496106.92544827</v>
      </c>
      <c r="BS260" s="4">
        <f t="shared" si="314"/>
        <v>258405114.00999546</v>
      </c>
      <c r="BT260" s="4">
        <f t="shared" si="317"/>
        <v>228849235.66039273</v>
      </c>
      <c r="BU260" s="4">
        <f t="shared" si="315"/>
        <v>262035935.56081781</v>
      </c>
      <c r="BV260" s="4">
        <f t="shared" si="315"/>
        <v>266373214.1986053</v>
      </c>
      <c r="BW260" s="4">
        <f t="shared" si="315"/>
        <v>272022137.84534943</v>
      </c>
      <c r="BX260" s="4">
        <f t="shared" si="315"/>
        <v>276045520.4465273</v>
      </c>
      <c r="BY260" s="4">
        <f t="shared" si="315"/>
        <v>280085934.51457137</v>
      </c>
      <c r="BZ260" s="4">
        <f t="shared" si="315"/>
        <v>283930741.36257857</v>
      </c>
      <c r="CA260" s="4">
        <f t="shared" si="315"/>
        <v>288854568.57524747</v>
      </c>
      <c r="CB260" s="4">
        <f t="shared" si="315"/>
        <v>293921690.61876076</v>
      </c>
      <c r="CC260" s="4">
        <f t="shared" si="315"/>
        <v>298372379.19960028</v>
      </c>
      <c r="CD260" s="4">
        <f t="shared" si="315"/>
        <v>303342252.09525484</v>
      </c>
      <c r="CE260" s="4">
        <f t="shared" si="315"/>
        <v>308601918.43486387</v>
      </c>
      <c r="CF260" s="4">
        <f t="shared" si="315"/>
        <v>314471571.17099547</v>
      </c>
      <c r="CG260" s="4">
        <f t="shared" si="318"/>
        <v>285112536.77178216</v>
      </c>
    </row>
    <row r="261" spans="1:85" s="92" customFormat="1" hidden="1" outlineLevel="2" x14ac:dyDescent="0.25">
      <c r="A261" s="22">
        <v>357</v>
      </c>
      <c r="B261" s="40" t="s">
        <v>189</v>
      </c>
      <c r="C261" s="40" t="s">
        <v>250</v>
      </c>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1">
        <f t="shared" si="313"/>
        <v>9076.7800000000007</v>
      </c>
      <c r="AT261" s="41">
        <f t="shared" si="313"/>
        <v>9076.7800000000007</v>
      </c>
      <c r="AU261" s="41">
        <f t="shared" si="313"/>
        <v>9076.7800000000007</v>
      </c>
      <c r="AV261" s="41">
        <f t="shared" si="313"/>
        <v>9076.7800000000007</v>
      </c>
      <c r="AW261" s="41">
        <f t="shared" si="313"/>
        <v>9076.7800000000007</v>
      </c>
      <c r="AX261" s="41">
        <f t="shared" si="313"/>
        <v>9076.7800000000007</v>
      </c>
      <c r="AY261" s="41">
        <f t="shared" si="313"/>
        <v>9076.7800000000007</v>
      </c>
      <c r="AZ261" s="41">
        <f t="shared" si="313"/>
        <v>9076.7800000000007</v>
      </c>
      <c r="BA261" s="41">
        <f t="shared" si="313"/>
        <v>9076.7800000000007</v>
      </c>
      <c r="BB261" s="41">
        <f t="shared" si="313"/>
        <v>9076.7800000000007</v>
      </c>
      <c r="BC261" s="41">
        <f t="shared" si="313"/>
        <v>9076.7800000000007</v>
      </c>
      <c r="BD261" s="41">
        <f t="shared" si="313"/>
        <v>9076.7800000000007</v>
      </c>
      <c r="BE261" s="41">
        <f t="shared" si="313"/>
        <v>9076.7800000000007</v>
      </c>
      <c r="BF261" s="41">
        <f t="shared" si="313"/>
        <v>9076.7800000000007</v>
      </c>
      <c r="BG261" s="41">
        <f t="shared" si="316"/>
        <v>9076.7800000000007</v>
      </c>
      <c r="BH261" s="41">
        <f t="shared" si="314"/>
        <v>9076.7800000000007</v>
      </c>
      <c r="BI261" s="41">
        <f t="shared" si="314"/>
        <v>9076.7800000000007</v>
      </c>
      <c r="BJ261" s="41">
        <f t="shared" si="314"/>
        <v>9076.7800000000007</v>
      </c>
      <c r="BK261" s="41">
        <f t="shared" si="314"/>
        <v>9076.7800000000007</v>
      </c>
      <c r="BL261" s="41">
        <f t="shared" si="314"/>
        <v>9076.7800000000007</v>
      </c>
      <c r="BM261" s="41">
        <f t="shared" si="314"/>
        <v>9076.7800000000007</v>
      </c>
      <c r="BN261" s="41">
        <f t="shared" si="314"/>
        <v>9076.7800000000007</v>
      </c>
      <c r="BO261" s="41">
        <f t="shared" si="314"/>
        <v>9076.7800000000007</v>
      </c>
      <c r="BP261" s="41">
        <f t="shared" si="314"/>
        <v>9076.7800000000007</v>
      </c>
      <c r="BQ261" s="41">
        <f t="shared" si="314"/>
        <v>9076.7800000000007</v>
      </c>
      <c r="BR261" s="41">
        <f t="shared" si="314"/>
        <v>9076.7800000000007</v>
      </c>
      <c r="BS261" s="41">
        <f t="shared" si="314"/>
        <v>9076.7800000000007</v>
      </c>
      <c r="BT261" s="41">
        <f t="shared" si="317"/>
        <v>9076.7800000000007</v>
      </c>
      <c r="BU261" s="41">
        <f t="shared" si="315"/>
        <v>9076.7800000000007</v>
      </c>
      <c r="BV261" s="41">
        <f t="shared" si="315"/>
        <v>9076.7800000000007</v>
      </c>
      <c r="BW261" s="41">
        <f t="shared" si="315"/>
        <v>9076.7800000000007</v>
      </c>
      <c r="BX261" s="41">
        <f t="shared" si="315"/>
        <v>9076.7800000000007</v>
      </c>
      <c r="BY261" s="41">
        <f t="shared" si="315"/>
        <v>9076.7800000000007</v>
      </c>
      <c r="BZ261" s="41">
        <f t="shared" si="315"/>
        <v>9076.7800000000007</v>
      </c>
      <c r="CA261" s="41">
        <f t="shared" si="315"/>
        <v>9076.7800000000007</v>
      </c>
      <c r="CB261" s="41">
        <f t="shared" si="315"/>
        <v>9076.7800000000007</v>
      </c>
      <c r="CC261" s="41">
        <f t="shared" si="315"/>
        <v>9076.7800000000007</v>
      </c>
      <c r="CD261" s="41">
        <f t="shared" si="315"/>
        <v>9076.7800000000007</v>
      </c>
      <c r="CE261" s="41">
        <f t="shared" si="315"/>
        <v>9076.7800000000007</v>
      </c>
      <c r="CF261" s="41">
        <f t="shared" si="315"/>
        <v>9076.7800000000007</v>
      </c>
      <c r="CG261" s="41">
        <f t="shared" si="318"/>
        <v>9076.7800000000007</v>
      </c>
    </row>
    <row r="262" spans="1:85" hidden="1" outlineLevel="2" x14ac:dyDescent="0.25">
      <c r="A262" s="20">
        <v>362</v>
      </c>
      <c r="B262" s="2" t="s">
        <v>190</v>
      </c>
      <c r="C262" s="2" t="s">
        <v>252</v>
      </c>
      <c r="AS262" s="4">
        <f t="shared" si="313"/>
        <v>18235552.184299998</v>
      </c>
      <c r="AT262" s="4">
        <f t="shared" si="313"/>
        <v>18235552.184299998</v>
      </c>
      <c r="AU262" s="4">
        <f t="shared" si="313"/>
        <v>19640552.184299998</v>
      </c>
      <c r="AV262" s="4">
        <f t="shared" si="313"/>
        <v>21045552.184299998</v>
      </c>
      <c r="AW262" s="4">
        <f t="shared" si="313"/>
        <v>22450552.184299998</v>
      </c>
      <c r="AX262" s="4">
        <f t="shared" si="313"/>
        <v>23855552.184299998</v>
      </c>
      <c r="AY262" s="4">
        <f t="shared" si="313"/>
        <v>25260552.184299998</v>
      </c>
      <c r="AZ262" s="4">
        <f t="shared" si="313"/>
        <v>26665552.184299998</v>
      </c>
      <c r="BA262" s="4">
        <f t="shared" si="313"/>
        <v>28070552.184299998</v>
      </c>
      <c r="BB262" s="4">
        <f t="shared" si="313"/>
        <v>29475552.184299998</v>
      </c>
      <c r="BC262" s="4">
        <f t="shared" si="313"/>
        <v>30880552.184299998</v>
      </c>
      <c r="BD262" s="4">
        <f t="shared" si="313"/>
        <v>32285552.184299998</v>
      </c>
      <c r="BE262" s="4">
        <f t="shared" si="313"/>
        <v>33690552.184299998</v>
      </c>
      <c r="BF262" s="4">
        <f t="shared" si="313"/>
        <v>35095552.184299991</v>
      </c>
      <c r="BG262" s="4">
        <f t="shared" si="316"/>
        <v>26665552.184300002</v>
      </c>
      <c r="BH262" s="4">
        <f t="shared" si="314"/>
        <v>36500552.184208237</v>
      </c>
      <c r="BI262" s="4">
        <f t="shared" si="314"/>
        <v>37905552.184116475</v>
      </c>
      <c r="BJ262" s="4">
        <f t="shared" si="314"/>
        <v>39310552.184024721</v>
      </c>
      <c r="BK262" s="4">
        <f t="shared" si="314"/>
        <v>40715552.18393296</v>
      </c>
      <c r="BL262" s="4">
        <f t="shared" si="314"/>
        <v>42120552.183841206</v>
      </c>
      <c r="BM262" s="4">
        <f t="shared" si="314"/>
        <v>43525552.183749445</v>
      </c>
      <c r="BN262" s="4">
        <f t="shared" si="314"/>
        <v>44930552.183657691</v>
      </c>
      <c r="BO262" s="4">
        <f t="shared" si="314"/>
        <v>46335552.183565937</v>
      </c>
      <c r="BP262" s="4">
        <f t="shared" si="314"/>
        <v>47740552.183474176</v>
      </c>
      <c r="BQ262" s="4">
        <f t="shared" si="314"/>
        <v>49145552.183382422</v>
      </c>
      <c r="BR262" s="4">
        <f t="shared" si="314"/>
        <v>50550552.18329066</v>
      </c>
      <c r="BS262" s="4">
        <f t="shared" si="314"/>
        <v>51955552.184300028</v>
      </c>
      <c r="BT262" s="4">
        <f t="shared" si="317"/>
        <v>43525552.183834143</v>
      </c>
      <c r="BU262" s="4">
        <f t="shared" si="315"/>
        <v>53047393.08914201</v>
      </c>
      <c r="BV262" s="4">
        <f t="shared" si="315"/>
        <v>54351675.92600058</v>
      </c>
      <c r="BW262" s="4">
        <f t="shared" si="315"/>
        <v>56050389.514512643</v>
      </c>
      <c r="BX262" s="4">
        <f t="shared" si="315"/>
        <v>57260279.242858171</v>
      </c>
      <c r="BY262" s="4">
        <f t="shared" si="315"/>
        <v>58475290.581267335</v>
      </c>
      <c r="BZ262" s="4">
        <f t="shared" si="315"/>
        <v>59631479.980583899</v>
      </c>
      <c r="CA262" s="4">
        <f t="shared" si="315"/>
        <v>61112146.514015809</v>
      </c>
      <c r="CB262" s="4">
        <f t="shared" si="315"/>
        <v>62635903.889445409</v>
      </c>
      <c r="CC262" s="4">
        <f t="shared" si="315"/>
        <v>63974290.747420594</v>
      </c>
      <c r="CD262" s="4">
        <f t="shared" si="315"/>
        <v>65468803.888148256</v>
      </c>
      <c r="CE262" s="4">
        <f t="shared" si="315"/>
        <v>67050462.13684544</v>
      </c>
      <c r="CF262" s="4">
        <f t="shared" si="315"/>
        <v>68815552.18430002</v>
      </c>
      <c r="CG262" s="4">
        <f t="shared" si="318"/>
        <v>59986863.067603104</v>
      </c>
    </row>
    <row r="263" spans="1:85" hidden="1" outlineLevel="2" x14ac:dyDescent="0.25">
      <c r="A263" s="20">
        <v>364</v>
      </c>
      <c r="B263" s="2" t="s">
        <v>191</v>
      </c>
      <c r="C263" s="2" t="s">
        <v>257</v>
      </c>
      <c r="AS263" s="4">
        <f t="shared" si="313"/>
        <v>279834092.83727443</v>
      </c>
      <c r="AT263" s="4">
        <f t="shared" si="313"/>
        <v>279834092.83727443</v>
      </c>
      <c r="AU263" s="4">
        <f t="shared" si="313"/>
        <v>280066077.22051525</v>
      </c>
      <c r="AV263" s="4">
        <f t="shared" si="313"/>
        <v>280284285.61019659</v>
      </c>
      <c r="AW263" s="4">
        <f t="shared" si="313"/>
        <v>282043641.41120243</v>
      </c>
      <c r="AX263" s="4">
        <f t="shared" si="313"/>
        <v>283806383.49117029</v>
      </c>
      <c r="AY263" s="4">
        <f t="shared" si="313"/>
        <v>285583847.5536738</v>
      </c>
      <c r="AZ263" s="4">
        <f t="shared" si="313"/>
        <v>287358340.10859323</v>
      </c>
      <c r="BA263" s="4">
        <f t="shared" si="313"/>
        <v>289144744.0853132</v>
      </c>
      <c r="BB263" s="4">
        <f t="shared" si="313"/>
        <v>290945197.35403979</v>
      </c>
      <c r="BC263" s="4">
        <f t="shared" si="313"/>
        <v>322327205.82259035</v>
      </c>
      <c r="BD263" s="4">
        <f t="shared" si="313"/>
        <v>324079752.86159664</v>
      </c>
      <c r="BE263" s="4">
        <f t="shared" si="313"/>
        <v>324742276.77818274</v>
      </c>
      <c r="BF263" s="4">
        <f t="shared" si="313"/>
        <v>511911590.68751585</v>
      </c>
      <c r="BG263" s="4">
        <f t="shared" si="316"/>
        <v>310932879.67860496</v>
      </c>
      <c r="BH263" s="4">
        <f t="shared" si="314"/>
        <v>512141198.72618932</v>
      </c>
      <c r="BI263" s="4">
        <f t="shared" si="314"/>
        <v>512357135.31406301</v>
      </c>
      <c r="BJ263" s="4">
        <f t="shared" si="314"/>
        <v>514059721.92873782</v>
      </c>
      <c r="BK263" s="4">
        <f t="shared" si="314"/>
        <v>515765554.59339821</v>
      </c>
      <c r="BL263" s="4">
        <f t="shared" si="314"/>
        <v>517485928.51051271</v>
      </c>
      <c r="BM263" s="4">
        <f t="shared" si="314"/>
        <v>519202451.65796536</v>
      </c>
      <c r="BN263" s="4">
        <f t="shared" si="314"/>
        <v>520931482.00293499</v>
      </c>
      <c r="BO263" s="4">
        <f t="shared" si="314"/>
        <v>522675012.90434301</v>
      </c>
      <c r="BP263" s="4">
        <f t="shared" si="314"/>
        <v>524402010.41527158</v>
      </c>
      <c r="BQ263" s="4">
        <f t="shared" si="314"/>
        <v>526099350.72425658</v>
      </c>
      <c r="BR263" s="4">
        <f t="shared" si="314"/>
        <v>526747542.08959758</v>
      </c>
      <c r="BS263" s="4">
        <f t="shared" si="314"/>
        <v>584147235.8259747</v>
      </c>
      <c r="BT263" s="4">
        <f t="shared" si="317"/>
        <v>523686631.95236623</v>
      </c>
      <c r="BU263" s="4">
        <f t="shared" si="315"/>
        <v>584333592.85486484</v>
      </c>
      <c r="BV263" s="4">
        <f t="shared" si="315"/>
        <v>584511357.37577689</v>
      </c>
      <c r="BW263" s="4">
        <f t="shared" si="315"/>
        <v>586103075.13000953</v>
      </c>
      <c r="BX263" s="4">
        <f t="shared" si="315"/>
        <v>587696484.28095138</v>
      </c>
      <c r="BY263" s="4">
        <f t="shared" si="315"/>
        <v>589301404.55624938</v>
      </c>
      <c r="BZ263" s="4">
        <f t="shared" si="315"/>
        <v>590906699.50780427</v>
      </c>
      <c r="CA263" s="4">
        <f t="shared" si="315"/>
        <v>592512294.17096961</v>
      </c>
      <c r="CB263" s="4">
        <f t="shared" si="315"/>
        <v>594123679.36321211</v>
      </c>
      <c r="CC263" s="4">
        <f t="shared" si="315"/>
        <v>595715928.57920623</v>
      </c>
      <c r="CD263" s="4">
        <f t="shared" si="315"/>
        <v>597281218.14494717</v>
      </c>
      <c r="CE263" s="4">
        <f t="shared" si="315"/>
        <v>597830028.24301231</v>
      </c>
      <c r="CF263" s="4">
        <f t="shared" si="315"/>
        <v>598409130.06891227</v>
      </c>
      <c r="CG263" s="4">
        <f t="shared" si="318"/>
        <v>590990163.70014548</v>
      </c>
    </row>
    <row r="264" spans="1:85" hidden="1" outlineLevel="2" x14ac:dyDescent="0.25">
      <c r="A264" s="20">
        <v>365</v>
      </c>
      <c r="B264" s="2" t="s">
        <v>192</v>
      </c>
      <c r="C264" s="2" t="s">
        <v>257</v>
      </c>
      <c r="AS264" s="4">
        <f t="shared" si="313"/>
        <v>280228809.13292146</v>
      </c>
      <c r="AT264" s="4">
        <f t="shared" si="313"/>
        <v>280228809.13292146</v>
      </c>
      <c r="AU264" s="4">
        <f t="shared" si="313"/>
        <v>280505503.72476327</v>
      </c>
      <c r="AV264" s="4">
        <f t="shared" si="313"/>
        <v>280765767.28421438</v>
      </c>
      <c r="AW264" s="4">
        <f t="shared" si="313"/>
        <v>282864202.65500557</v>
      </c>
      <c r="AX264" s="4">
        <f t="shared" si="313"/>
        <v>284966676.94023645</v>
      </c>
      <c r="AY264" s="4">
        <f t="shared" si="313"/>
        <v>287086710.56671226</v>
      </c>
      <c r="AZ264" s="4">
        <f t="shared" si="313"/>
        <v>289203199.98876083</v>
      </c>
      <c r="BA264" s="4">
        <f t="shared" si="313"/>
        <v>291333896.51366389</v>
      </c>
      <c r="BB264" s="4">
        <f t="shared" si="313"/>
        <v>293481350.04204774</v>
      </c>
      <c r="BC264" s="4">
        <f t="shared" si="313"/>
        <v>330911593.85016596</v>
      </c>
      <c r="BD264" s="4">
        <f t="shared" si="313"/>
        <v>333001908.21041286</v>
      </c>
      <c r="BE264" s="4">
        <f t="shared" si="313"/>
        <v>333792119.95710135</v>
      </c>
      <c r="BF264" s="4">
        <f t="shared" si="313"/>
        <v>557034461.50593495</v>
      </c>
      <c r="BG264" s="4">
        <f t="shared" si="316"/>
        <v>317321246.18245697</v>
      </c>
      <c r="BH264" s="4">
        <f t="shared" si="314"/>
        <v>557308321.7617712</v>
      </c>
      <c r="BI264" s="4">
        <f t="shared" si="314"/>
        <v>557565875.67643869</v>
      </c>
      <c r="BJ264" s="4">
        <f t="shared" si="314"/>
        <v>559596600.77026391</v>
      </c>
      <c r="BK264" s="4">
        <f t="shared" si="314"/>
        <v>561631197.5233072</v>
      </c>
      <c r="BL264" s="4">
        <f t="shared" si="314"/>
        <v>563683138.05551553</v>
      </c>
      <c r="BM264" s="4">
        <f t="shared" si="314"/>
        <v>565730485.6615752</v>
      </c>
      <c r="BN264" s="4">
        <f t="shared" si="314"/>
        <v>567792750.96969604</v>
      </c>
      <c r="BO264" s="4">
        <f t="shared" si="314"/>
        <v>569872311.51764798</v>
      </c>
      <c r="BP264" s="4">
        <f t="shared" si="314"/>
        <v>571932152.20486367</v>
      </c>
      <c r="BQ264" s="4">
        <f t="shared" si="314"/>
        <v>573956619.87570524</v>
      </c>
      <c r="BR264" s="4">
        <f t="shared" si="314"/>
        <v>574729736.76729441</v>
      </c>
      <c r="BS264" s="4">
        <f t="shared" si="314"/>
        <v>636794865.88625062</v>
      </c>
      <c r="BT264" s="4">
        <f t="shared" si="317"/>
        <v>570586809.09048188</v>
      </c>
      <c r="BU264" s="4">
        <f t="shared" si="315"/>
        <v>637017139.39158428</v>
      </c>
      <c r="BV264" s="4">
        <f t="shared" si="315"/>
        <v>637229164.36012125</v>
      </c>
      <c r="BW264" s="4">
        <f t="shared" si="315"/>
        <v>639127652.90569508</v>
      </c>
      <c r="BX264" s="4">
        <f t="shared" si="315"/>
        <v>641028158.82983327</v>
      </c>
      <c r="BY264" s="4">
        <f t="shared" si="315"/>
        <v>642942394.41029978</v>
      </c>
      <c r="BZ264" s="4">
        <f t="shared" si="315"/>
        <v>644857076.87814939</v>
      </c>
      <c r="CA264" s="4">
        <f t="shared" si="315"/>
        <v>646772116.82084513</v>
      </c>
      <c r="CB264" s="4">
        <f t="shared" si="315"/>
        <v>648694063.2977531</v>
      </c>
      <c r="CC264" s="4">
        <f t="shared" si="315"/>
        <v>650593185.73338914</v>
      </c>
      <c r="CD264" s="4">
        <f t="shared" si="315"/>
        <v>652460152.60183227</v>
      </c>
      <c r="CE264" s="4">
        <f t="shared" si="315"/>
        <v>653114734.53515637</v>
      </c>
      <c r="CF264" s="4">
        <f t="shared" si="315"/>
        <v>653805446.30253375</v>
      </c>
      <c r="CG264" s="4">
        <f t="shared" si="318"/>
        <v>644956627.07334185</v>
      </c>
    </row>
    <row r="265" spans="1:85" hidden="1" outlineLevel="2" x14ac:dyDescent="0.25">
      <c r="A265" s="20">
        <v>366</v>
      </c>
      <c r="B265" s="2" t="s">
        <v>194</v>
      </c>
      <c r="C265" s="2" t="s">
        <v>252</v>
      </c>
      <c r="AS265" s="4">
        <f t="shared" ref="AS265:BF270" si="319">SUMIF($D$71:$D$79,$A265,AS$71:AS$79)+SUMIF($A$130:$A$147,$A265,AS$130:AS$147)+SUMIF($A$194:$A$208,$A265,AS$194:AS$208)</f>
        <v>865985.13</v>
      </c>
      <c r="AT265" s="4">
        <f t="shared" si="319"/>
        <v>865985.13</v>
      </c>
      <c r="AU265" s="4">
        <f t="shared" si="319"/>
        <v>865985.13</v>
      </c>
      <c r="AV265" s="4">
        <f t="shared" si="319"/>
        <v>865985.13</v>
      </c>
      <c r="AW265" s="4">
        <f t="shared" si="319"/>
        <v>865985.13</v>
      </c>
      <c r="AX265" s="4">
        <f t="shared" si="319"/>
        <v>865985.13</v>
      </c>
      <c r="AY265" s="4">
        <f t="shared" si="319"/>
        <v>865985.13</v>
      </c>
      <c r="AZ265" s="4">
        <f t="shared" si="319"/>
        <v>865985.13</v>
      </c>
      <c r="BA265" s="4">
        <f t="shared" si="319"/>
        <v>865985.13</v>
      </c>
      <c r="BB265" s="4">
        <f t="shared" si="319"/>
        <v>865985.13</v>
      </c>
      <c r="BC265" s="4">
        <f t="shared" si="319"/>
        <v>865985.13</v>
      </c>
      <c r="BD265" s="4">
        <f t="shared" si="319"/>
        <v>865985.13</v>
      </c>
      <c r="BE265" s="4">
        <f t="shared" si="319"/>
        <v>865985.13</v>
      </c>
      <c r="BF265" s="4">
        <f t="shared" si="319"/>
        <v>865985.13</v>
      </c>
      <c r="BG265" s="4">
        <f t="shared" si="316"/>
        <v>865985.13000000024</v>
      </c>
      <c r="BH265" s="4">
        <f t="shared" ref="BH265:BS270" si="320">SUMIF($D$71:$D$79,$A265,BH$71:BH$79)+SUMIF($A$130:$A$147,$A265,BH$130:BH$147)+SUMIF($A$194:$A$208,$A265,BH$194:BH$208)</f>
        <v>865985.13</v>
      </c>
      <c r="BI265" s="4">
        <f t="shared" si="320"/>
        <v>865985.13</v>
      </c>
      <c r="BJ265" s="4">
        <f t="shared" si="320"/>
        <v>865985.13</v>
      </c>
      <c r="BK265" s="4">
        <f t="shared" si="320"/>
        <v>865985.13</v>
      </c>
      <c r="BL265" s="4">
        <f t="shared" si="320"/>
        <v>865985.13</v>
      </c>
      <c r="BM265" s="4">
        <f t="shared" si="320"/>
        <v>865985.13</v>
      </c>
      <c r="BN265" s="4">
        <f t="shared" si="320"/>
        <v>865985.13</v>
      </c>
      <c r="BO265" s="4">
        <f t="shared" si="320"/>
        <v>865985.13</v>
      </c>
      <c r="BP265" s="4">
        <f t="shared" si="320"/>
        <v>865985.13</v>
      </c>
      <c r="BQ265" s="4">
        <f t="shared" si="320"/>
        <v>865985.13</v>
      </c>
      <c r="BR265" s="4">
        <f t="shared" si="320"/>
        <v>865985.13</v>
      </c>
      <c r="BS265" s="4">
        <f t="shared" si="320"/>
        <v>865985.13</v>
      </c>
      <c r="BT265" s="4">
        <f t="shared" si="317"/>
        <v>865985.13000000024</v>
      </c>
      <c r="BU265" s="4">
        <f t="shared" ref="BU265:CF270" si="321">SUMIF($D$71:$D$79,$A265,BU$71:BU$79)+SUMIF($A$130:$A$147,$A265,BU$130:BU$147)+SUMIF($A$194:$A$208,$A265,BU$194:BU$208)</f>
        <v>865985.13</v>
      </c>
      <c r="BV265" s="4">
        <f t="shared" si="321"/>
        <v>865985.13</v>
      </c>
      <c r="BW265" s="4">
        <f t="shared" si="321"/>
        <v>865985.13</v>
      </c>
      <c r="BX265" s="4">
        <f t="shared" si="321"/>
        <v>865985.13</v>
      </c>
      <c r="BY265" s="4">
        <f t="shared" si="321"/>
        <v>865985.13</v>
      </c>
      <c r="BZ265" s="4">
        <f t="shared" si="321"/>
        <v>865985.13</v>
      </c>
      <c r="CA265" s="4">
        <f t="shared" si="321"/>
        <v>865985.13</v>
      </c>
      <c r="CB265" s="4">
        <f t="shared" si="321"/>
        <v>865985.13</v>
      </c>
      <c r="CC265" s="4">
        <f t="shared" si="321"/>
        <v>865985.13</v>
      </c>
      <c r="CD265" s="4">
        <f t="shared" si="321"/>
        <v>865985.13</v>
      </c>
      <c r="CE265" s="4">
        <f t="shared" si="321"/>
        <v>865985.13</v>
      </c>
      <c r="CF265" s="4">
        <f t="shared" si="321"/>
        <v>865985.13</v>
      </c>
      <c r="CG265" s="4">
        <f t="shared" si="318"/>
        <v>865985.13000000024</v>
      </c>
    </row>
    <row r="266" spans="1:85" hidden="1" outlineLevel="2" x14ac:dyDescent="0.25">
      <c r="A266" s="20">
        <v>367</v>
      </c>
      <c r="B266" s="2" t="s">
        <v>195</v>
      </c>
      <c r="C266" s="2" t="s">
        <v>257</v>
      </c>
      <c r="AS266" s="4">
        <f t="shared" si="319"/>
        <v>6305950.242062524</v>
      </c>
      <c r="AT266" s="4">
        <f t="shared" si="319"/>
        <v>6305950.242062524</v>
      </c>
      <c r="AU266" s="4">
        <f t="shared" si="319"/>
        <v>6305950.242062524</v>
      </c>
      <c r="AV266" s="4">
        <f t="shared" si="319"/>
        <v>6305950.242062524</v>
      </c>
      <c r="AW266" s="4">
        <f t="shared" si="319"/>
        <v>6305950.242062524</v>
      </c>
      <c r="AX266" s="4">
        <f t="shared" si="319"/>
        <v>6305950.242062524</v>
      </c>
      <c r="AY266" s="4">
        <f t="shared" si="319"/>
        <v>6305950.242062524</v>
      </c>
      <c r="AZ266" s="4">
        <f t="shared" si="319"/>
        <v>6305950.242062524</v>
      </c>
      <c r="BA266" s="4">
        <f t="shared" si="319"/>
        <v>6305950.242062524</v>
      </c>
      <c r="BB266" s="4">
        <f t="shared" si="319"/>
        <v>6305950.242062524</v>
      </c>
      <c r="BC266" s="4">
        <f t="shared" si="319"/>
        <v>6305950.242062524</v>
      </c>
      <c r="BD266" s="4">
        <f t="shared" si="319"/>
        <v>6305950.242062524</v>
      </c>
      <c r="BE266" s="4">
        <f t="shared" si="319"/>
        <v>6305950.242062524</v>
      </c>
      <c r="BF266" s="4">
        <f t="shared" si="319"/>
        <v>6305950.242062524</v>
      </c>
      <c r="BG266" s="4">
        <f t="shared" si="316"/>
        <v>6305950.242062524</v>
      </c>
      <c r="BH266" s="4">
        <f t="shared" si="320"/>
        <v>6305950.242062524</v>
      </c>
      <c r="BI266" s="4">
        <f t="shared" si="320"/>
        <v>6305950.242062524</v>
      </c>
      <c r="BJ266" s="4">
        <f t="shared" si="320"/>
        <v>6305950.242062524</v>
      </c>
      <c r="BK266" s="4">
        <f t="shared" si="320"/>
        <v>6305950.242062524</v>
      </c>
      <c r="BL266" s="4">
        <f t="shared" si="320"/>
        <v>6305950.242062524</v>
      </c>
      <c r="BM266" s="4">
        <f t="shared" si="320"/>
        <v>6305950.242062524</v>
      </c>
      <c r="BN266" s="4">
        <f t="shared" si="320"/>
        <v>6305950.242062524</v>
      </c>
      <c r="BO266" s="4">
        <f t="shared" si="320"/>
        <v>6305950.242062524</v>
      </c>
      <c r="BP266" s="4">
        <f t="shared" si="320"/>
        <v>6305950.242062524</v>
      </c>
      <c r="BQ266" s="4">
        <f t="shared" si="320"/>
        <v>6305950.242062524</v>
      </c>
      <c r="BR266" s="4">
        <f t="shared" si="320"/>
        <v>6305950.242062524</v>
      </c>
      <c r="BS266" s="4">
        <f t="shared" si="320"/>
        <v>6305950.242062524</v>
      </c>
      <c r="BT266" s="4">
        <f t="shared" si="317"/>
        <v>6305950.242062524</v>
      </c>
      <c r="BU266" s="4">
        <f t="shared" si="321"/>
        <v>6305950.242062524</v>
      </c>
      <c r="BV266" s="4">
        <f t="shared" si="321"/>
        <v>6305950.242062524</v>
      </c>
      <c r="BW266" s="4">
        <f t="shared" si="321"/>
        <v>6305950.242062524</v>
      </c>
      <c r="BX266" s="4">
        <f t="shared" si="321"/>
        <v>6305950.242062524</v>
      </c>
      <c r="BY266" s="4">
        <f t="shared" si="321"/>
        <v>6305950.242062524</v>
      </c>
      <c r="BZ266" s="4">
        <f t="shared" si="321"/>
        <v>6305950.242062524</v>
      </c>
      <c r="CA266" s="4">
        <f t="shared" si="321"/>
        <v>6305950.242062524</v>
      </c>
      <c r="CB266" s="4">
        <f t="shared" si="321"/>
        <v>6305950.242062524</v>
      </c>
      <c r="CC266" s="4">
        <f t="shared" si="321"/>
        <v>6305950.242062524</v>
      </c>
      <c r="CD266" s="4">
        <f t="shared" si="321"/>
        <v>6305950.242062524</v>
      </c>
      <c r="CE266" s="4">
        <f t="shared" si="321"/>
        <v>6305950.242062524</v>
      </c>
      <c r="CF266" s="4">
        <f t="shared" si="321"/>
        <v>6305950.242062524</v>
      </c>
      <c r="CG266" s="4">
        <f t="shared" si="318"/>
        <v>6305950.242062524</v>
      </c>
    </row>
    <row r="267" spans="1:85" hidden="1" outlineLevel="2" x14ac:dyDescent="0.25">
      <c r="A267" s="20">
        <v>368</v>
      </c>
      <c r="B267" s="2" t="s">
        <v>196</v>
      </c>
      <c r="C267" s="2" t="s">
        <v>253</v>
      </c>
      <c r="AS267" s="4">
        <f t="shared" si="319"/>
        <v>212882202.45946807</v>
      </c>
      <c r="AT267" s="4">
        <f t="shared" si="319"/>
        <v>212882202.45946813</v>
      </c>
      <c r="AU267" s="4">
        <f t="shared" si="319"/>
        <v>213123820.65842366</v>
      </c>
      <c r="AV267" s="4">
        <f t="shared" si="319"/>
        <v>213351090.77624464</v>
      </c>
      <c r="AW267" s="4">
        <f t="shared" si="319"/>
        <v>215183508.86414498</v>
      </c>
      <c r="AX267" s="4">
        <f t="shared" si="319"/>
        <v>217019453.85593659</v>
      </c>
      <c r="AY267" s="4">
        <f t="shared" si="319"/>
        <v>218870732.2027396</v>
      </c>
      <c r="AZ267" s="4">
        <f t="shared" si="319"/>
        <v>220718915.64159822</v>
      </c>
      <c r="BA267" s="4">
        <f t="shared" si="319"/>
        <v>222579505.15815157</v>
      </c>
      <c r="BB267" s="4">
        <f t="shared" si="319"/>
        <v>224454727.40378702</v>
      </c>
      <c r="BC267" s="4">
        <f t="shared" si="319"/>
        <v>257139963.62464577</v>
      </c>
      <c r="BD267" s="4">
        <f t="shared" si="319"/>
        <v>258965290.19721025</v>
      </c>
      <c r="BE267" s="4">
        <f t="shared" si="319"/>
        <v>259655327.31632215</v>
      </c>
      <c r="BF267" s="4">
        <f t="shared" si="319"/>
        <v>454597382.87511307</v>
      </c>
      <c r="BG267" s="4">
        <f t="shared" si="316"/>
        <v>245272455.46413738</v>
      </c>
      <c r="BH267" s="4">
        <f t="shared" si="320"/>
        <v>454836526.04498929</v>
      </c>
      <c r="BI267" s="4">
        <f t="shared" si="320"/>
        <v>455061430.01792812</v>
      </c>
      <c r="BJ267" s="4">
        <f t="shared" si="320"/>
        <v>456834721.41649771</v>
      </c>
      <c r="BK267" s="4">
        <f t="shared" si="320"/>
        <v>458611393.66657239</v>
      </c>
      <c r="BL267" s="4">
        <f t="shared" si="320"/>
        <v>460403211.03624272</v>
      </c>
      <c r="BM267" s="4">
        <f t="shared" si="320"/>
        <v>462191017.7220158</v>
      </c>
      <c r="BN267" s="4">
        <f t="shared" si="320"/>
        <v>463991851.00249237</v>
      </c>
      <c r="BO267" s="4">
        <f t="shared" si="320"/>
        <v>465807787.01653039</v>
      </c>
      <c r="BP267" s="4">
        <f t="shared" si="320"/>
        <v>467606503.04371208</v>
      </c>
      <c r="BQ267" s="4">
        <f t="shared" si="320"/>
        <v>469374330.2687273</v>
      </c>
      <c r="BR267" s="4">
        <f t="shared" si="320"/>
        <v>470049439.63636774</v>
      </c>
      <c r="BS267" s="4">
        <f t="shared" si="320"/>
        <v>524246612.82953846</v>
      </c>
      <c r="BT267" s="4">
        <f t="shared" si="317"/>
        <v>466431708.19820982</v>
      </c>
      <c r="BU267" s="4">
        <f t="shared" si="321"/>
        <v>524440708.86761689</v>
      </c>
      <c r="BV267" s="4">
        <f t="shared" si="321"/>
        <v>524625855.56922209</v>
      </c>
      <c r="BW267" s="4">
        <f t="shared" si="321"/>
        <v>526283673.9604882</v>
      </c>
      <c r="BX267" s="4">
        <f t="shared" si="321"/>
        <v>527943253.98855442</v>
      </c>
      <c r="BY267" s="4">
        <f t="shared" si="321"/>
        <v>529614823.17337358</v>
      </c>
      <c r="BZ267" s="4">
        <f t="shared" si="321"/>
        <v>531286782.59395379</v>
      </c>
      <c r="CA267" s="4">
        <f t="shared" si="321"/>
        <v>532959054.17252731</v>
      </c>
      <c r="CB267" s="4">
        <f t="shared" si="321"/>
        <v>534637356.74847692</v>
      </c>
      <c r="CC267" s="4">
        <f t="shared" si="321"/>
        <v>536295728.67197561</v>
      </c>
      <c r="CD267" s="4">
        <f t="shared" si="321"/>
        <v>537926021.36855555</v>
      </c>
      <c r="CE267" s="4">
        <f t="shared" si="321"/>
        <v>538497622.37725532</v>
      </c>
      <c r="CF267" s="4">
        <f t="shared" si="321"/>
        <v>539100773.0645175</v>
      </c>
      <c r="CG267" s="4">
        <f t="shared" si="318"/>
        <v>531373712.87585038</v>
      </c>
    </row>
    <row r="268" spans="1:85" hidden="1" outlineLevel="2" x14ac:dyDescent="0.25">
      <c r="A268" s="20">
        <v>369</v>
      </c>
      <c r="B268" s="2" t="s">
        <v>198</v>
      </c>
      <c r="C268" s="2" t="s">
        <v>254</v>
      </c>
      <c r="AS268" s="4">
        <f t="shared" si="319"/>
        <v>595620.01</v>
      </c>
      <c r="AT268" s="4">
        <f t="shared" si="319"/>
        <v>595620.01</v>
      </c>
      <c r="AU268" s="4">
        <f t="shared" si="319"/>
        <v>595620.01</v>
      </c>
      <c r="AV268" s="4">
        <f t="shared" si="319"/>
        <v>595620.01</v>
      </c>
      <c r="AW268" s="4">
        <f t="shared" si="319"/>
        <v>595620.01</v>
      </c>
      <c r="AX268" s="4">
        <f t="shared" si="319"/>
        <v>595620.01</v>
      </c>
      <c r="AY268" s="4">
        <f t="shared" si="319"/>
        <v>595620.01</v>
      </c>
      <c r="AZ268" s="4">
        <f t="shared" si="319"/>
        <v>595620.01</v>
      </c>
      <c r="BA268" s="4">
        <f t="shared" si="319"/>
        <v>595620.01</v>
      </c>
      <c r="BB268" s="4">
        <f t="shared" si="319"/>
        <v>595620.01</v>
      </c>
      <c r="BC268" s="4">
        <f t="shared" si="319"/>
        <v>595620.01</v>
      </c>
      <c r="BD268" s="4">
        <f t="shared" si="319"/>
        <v>595620.01</v>
      </c>
      <c r="BE268" s="4">
        <f t="shared" si="319"/>
        <v>595620.01</v>
      </c>
      <c r="BF268" s="4">
        <f t="shared" si="319"/>
        <v>595620.01</v>
      </c>
      <c r="BG268" s="4">
        <f t="shared" si="316"/>
        <v>595620.00999999989</v>
      </c>
      <c r="BH268" s="4">
        <f t="shared" si="320"/>
        <v>595620.01</v>
      </c>
      <c r="BI268" s="4">
        <f t="shared" si="320"/>
        <v>595620.01</v>
      </c>
      <c r="BJ268" s="4">
        <f t="shared" si="320"/>
        <v>595620.01</v>
      </c>
      <c r="BK268" s="4">
        <f t="shared" si="320"/>
        <v>595620.01</v>
      </c>
      <c r="BL268" s="4">
        <f t="shared" si="320"/>
        <v>595620.01</v>
      </c>
      <c r="BM268" s="4">
        <f t="shared" si="320"/>
        <v>595620.01</v>
      </c>
      <c r="BN268" s="4">
        <f t="shared" si="320"/>
        <v>595620.01</v>
      </c>
      <c r="BO268" s="4">
        <f t="shared" si="320"/>
        <v>595620.01</v>
      </c>
      <c r="BP268" s="4">
        <f t="shared" si="320"/>
        <v>595620.01</v>
      </c>
      <c r="BQ268" s="4">
        <f t="shared" si="320"/>
        <v>595620.01</v>
      </c>
      <c r="BR268" s="4">
        <f t="shared" si="320"/>
        <v>595620.01</v>
      </c>
      <c r="BS268" s="4">
        <f t="shared" si="320"/>
        <v>595620.01</v>
      </c>
      <c r="BT268" s="4">
        <f t="shared" si="317"/>
        <v>595620.00999999989</v>
      </c>
      <c r="BU268" s="4">
        <f t="shared" si="321"/>
        <v>595620.01</v>
      </c>
      <c r="BV268" s="4">
        <f t="shared" si="321"/>
        <v>595620.01</v>
      </c>
      <c r="BW268" s="4">
        <f t="shared" si="321"/>
        <v>595620.01</v>
      </c>
      <c r="BX268" s="4">
        <f t="shared" si="321"/>
        <v>595620.01</v>
      </c>
      <c r="BY268" s="4">
        <f t="shared" si="321"/>
        <v>595620.01</v>
      </c>
      <c r="BZ268" s="4">
        <f t="shared" si="321"/>
        <v>595620.01</v>
      </c>
      <c r="CA268" s="4">
        <f t="shared" si="321"/>
        <v>595620.01</v>
      </c>
      <c r="CB268" s="4">
        <f t="shared" si="321"/>
        <v>595620.01</v>
      </c>
      <c r="CC268" s="4">
        <f t="shared" si="321"/>
        <v>595620.01</v>
      </c>
      <c r="CD268" s="4">
        <f t="shared" si="321"/>
        <v>595620.01</v>
      </c>
      <c r="CE268" s="4">
        <f t="shared" si="321"/>
        <v>595620.01</v>
      </c>
      <c r="CF268" s="4">
        <f t="shared" si="321"/>
        <v>595620.01</v>
      </c>
      <c r="CG268" s="4">
        <f t="shared" si="318"/>
        <v>595620.00999999989</v>
      </c>
    </row>
    <row r="269" spans="1:85" hidden="1" outlineLevel="2" x14ac:dyDescent="0.25">
      <c r="A269" s="20">
        <v>370</v>
      </c>
      <c r="B269" s="2" t="s">
        <v>199</v>
      </c>
      <c r="C269" s="2" t="s">
        <v>255</v>
      </c>
      <c r="AS269" s="4">
        <f t="shared" si="319"/>
        <v>53786.310000000005</v>
      </c>
      <c r="AT269" s="4">
        <f t="shared" si="319"/>
        <v>53786.310000000005</v>
      </c>
      <c r="AU269" s="4">
        <f t="shared" si="319"/>
        <v>53786.310000000005</v>
      </c>
      <c r="AV269" s="4">
        <f t="shared" si="319"/>
        <v>53786.310000000005</v>
      </c>
      <c r="AW269" s="4">
        <f t="shared" si="319"/>
        <v>53786.310000000005</v>
      </c>
      <c r="AX269" s="4">
        <f t="shared" si="319"/>
        <v>53786.310000000005</v>
      </c>
      <c r="AY269" s="4">
        <f t="shared" si="319"/>
        <v>53786.310000000005</v>
      </c>
      <c r="AZ269" s="4">
        <f t="shared" si="319"/>
        <v>53786.310000000005</v>
      </c>
      <c r="BA269" s="4">
        <f t="shared" si="319"/>
        <v>53786.310000000005</v>
      </c>
      <c r="BB269" s="4">
        <f t="shared" si="319"/>
        <v>53786.310000000005</v>
      </c>
      <c r="BC269" s="4">
        <f t="shared" si="319"/>
        <v>53786.310000000005</v>
      </c>
      <c r="BD269" s="4">
        <f t="shared" si="319"/>
        <v>53786.310000000005</v>
      </c>
      <c r="BE269" s="4">
        <f t="shared" si="319"/>
        <v>53786.310000000005</v>
      </c>
      <c r="BF269" s="4">
        <f t="shared" si="319"/>
        <v>53786.310000000005</v>
      </c>
      <c r="BG269" s="4">
        <f t="shared" si="316"/>
        <v>53786.310000000019</v>
      </c>
      <c r="BH269" s="4">
        <f t="shared" si="320"/>
        <v>53786.310000000005</v>
      </c>
      <c r="BI269" s="4">
        <f t="shared" si="320"/>
        <v>53786.310000000005</v>
      </c>
      <c r="BJ269" s="4">
        <f t="shared" si="320"/>
        <v>53786.310000000005</v>
      </c>
      <c r="BK269" s="4">
        <f t="shared" si="320"/>
        <v>53786.310000000005</v>
      </c>
      <c r="BL269" s="4">
        <f t="shared" si="320"/>
        <v>53786.310000000005</v>
      </c>
      <c r="BM269" s="4">
        <f t="shared" si="320"/>
        <v>53786.310000000005</v>
      </c>
      <c r="BN269" s="4">
        <f t="shared" si="320"/>
        <v>53786.310000000005</v>
      </c>
      <c r="BO269" s="4">
        <f t="shared" si="320"/>
        <v>53786.310000000005</v>
      </c>
      <c r="BP269" s="4">
        <f t="shared" si="320"/>
        <v>53786.310000000005</v>
      </c>
      <c r="BQ269" s="4">
        <f t="shared" si="320"/>
        <v>53786.310000000005</v>
      </c>
      <c r="BR269" s="4">
        <f t="shared" si="320"/>
        <v>53786.310000000005</v>
      </c>
      <c r="BS269" s="4">
        <f t="shared" si="320"/>
        <v>53786.310000000005</v>
      </c>
      <c r="BT269" s="4">
        <f t="shared" si="317"/>
        <v>53786.310000000019</v>
      </c>
      <c r="BU269" s="4">
        <f t="shared" si="321"/>
        <v>53786.310000000005</v>
      </c>
      <c r="BV269" s="4">
        <f t="shared" si="321"/>
        <v>53786.310000000005</v>
      </c>
      <c r="BW269" s="4">
        <f t="shared" si="321"/>
        <v>53786.310000000005</v>
      </c>
      <c r="BX269" s="4">
        <f t="shared" si="321"/>
        <v>53786.310000000005</v>
      </c>
      <c r="BY269" s="4">
        <f t="shared" si="321"/>
        <v>53786.310000000005</v>
      </c>
      <c r="BZ269" s="4">
        <f t="shared" si="321"/>
        <v>53786.310000000005</v>
      </c>
      <c r="CA269" s="4">
        <f t="shared" si="321"/>
        <v>53786.310000000005</v>
      </c>
      <c r="CB269" s="4">
        <f t="shared" si="321"/>
        <v>53786.310000000005</v>
      </c>
      <c r="CC269" s="4">
        <f t="shared" si="321"/>
        <v>53786.310000000005</v>
      </c>
      <c r="CD269" s="4">
        <f t="shared" si="321"/>
        <v>53786.310000000005</v>
      </c>
      <c r="CE269" s="4">
        <f t="shared" si="321"/>
        <v>53786.310000000005</v>
      </c>
      <c r="CF269" s="4">
        <f t="shared" si="321"/>
        <v>53786.310000000005</v>
      </c>
      <c r="CG269" s="4">
        <f t="shared" si="318"/>
        <v>53786.310000000019</v>
      </c>
    </row>
    <row r="270" spans="1:85" hidden="1" outlineLevel="2" x14ac:dyDescent="0.25">
      <c r="A270" s="20">
        <v>373</v>
      </c>
      <c r="B270" s="2" t="s">
        <v>200</v>
      </c>
      <c r="C270" s="2" t="s">
        <v>256</v>
      </c>
      <c r="AS270" s="4">
        <f t="shared" si="319"/>
        <v>250213.47999999998</v>
      </c>
      <c r="AT270" s="4">
        <f t="shared" si="319"/>
        <v>250213.47999999998</v>
      </c>
      <c r="AU270" s="4">
        <f t="shared" si="319"/>
        <v>250213.47999999998</v>
      </c>
      <c r="AV270" s="4">
        <f t="shared" si="319"/>
        <v>250213.47999999998</v>
      </c>
      <c r="AW270" s="4">
        <f t="shared" si="319"/>
        <v>250213.47999999998</v>
      </c>
      <c r="AX270" s="4">
        <f t="shared" si="319"/>
        <v>250213.47999999998</v>
      </c>
      <c r="AY270" s="4">
        <f t="shared" si="319"/>
        <v>250213.47999999998</v>
      </c>
      <c r="AZ270" s="4">
        <f t="shared" si="319"/>
        <v>250213.47999999998</v>
      </c>
      <c r="BA270" s="4">
        <f t="shared" si="319"/>
        <v>250213.47999999998</v>
      </c>
      <c r="BB270" s="4">
        <f t="shared" si="319"/>
        <v>250213.47999999998</v>
      </c>
      <c r="BC270" s="4">
        <f t="shared" si="319"/>
        <v>250213.47999999998</v>
      </c>
      <c r="BD270" s="4">
        <f t="shared" si="319"/>
        <v>250213.47999999998</v>
      </c>
      <c r="BE270" s="4">
        <f t="shared" si="319"/>
        <v>250213.47999999998</v>
      </c>
      <c r="BF270" s="4">
        <f t="shared" si="319"/>
        <v>250213.47999999998</v>
      </c>
      <c r="BG270" s="4">
        <f t="shared" si="316"/>
        <v>250213.47999999998</v>
      </c>
      <c r="BH270" s="4">
        <f t="shared" si="320"/>
        <v>250213.47999999998</v>
      </c>
      <c r="BI270" s="4">
        <f t="shared" si="320"/>
        <v>250213.47999999998</v>
      </c>
      <c r="BJ270" s="4">
        <f t="shared" si="320"/>
        <v>250213.47999999998</v>
      </c>
      <c r="BK270" s="4">
        <f t="shared" si="320"/>
        <v>250213.47999999998</v>
      </c>
      <c r="BL270" s="4">
        <f t="shared" si="320"/>
        <v>250213.47999999998</v>
      </c>
      <c r="BM270" s="4">
        <f t="shared" si="320"/>
        <v>250213.47999999998</v>
      </c>
      <c r="BN270" s="4">
        <f t="shared" si="320"/>
        <v>250213.47999999998</v>
      </c>
      <c r="BO270" s="4">
        <f t="shared" si="320"/>
        <v>250213.47999999998</v>
      </c>
      <c r="BP270" s="4">
        <f t="shared" si="320"/>
        <v>250213.47999999998</v>
      </c>
      <c r="BQ270" s="4">
        <f t="shared" si="320"/>
        <v>250213.47999999998</v>
      </c>
      <c r="BR270" s="4">
        <f t="shared" si="320"/>
        <v>250213.47999999998</v>
      </c>
      <c r="BS270" s="4">
        <f t="shared" si="320"/>
        <v>250213.47999999998</v>
      </c>
      <c r="BT270" s="4">
        <f t="shared" si="317"/>
        <v>250213.47999999998</v>
      </c>
      <c r="BU270" s="4">
        <f t="shared" si="321"/>
        <v>250213.47999999998</v>
      </c>
      <c r="BV270" s="4">
        <f t="shared" si="321"/>
        <v>250213.47999999998</v>
      </c>
      <c r="BW270" s="4">
        <f t="shared" si="321"/>
        <v>250213.47999999998</v>
      </c>
      <c r="BX270" s="4">
        <f t="shared" si="321"/>
        <v>250213.47999999998</v>
      </c>
      <c r="BY270" s="4">
        <f t="shared" si="321"/>
        <v>250213.47999999998</v>
      </c>
      <c r="BZ270" s="4">
        <f t="shared" si="321"/>
        <v>250213.47999999998</v>
      </c>
      <c r="CA270" s="4">
        <f t="shared" si="321"/>
        <v>250213.47999999998</v>
      </c>
      <c r="CB270" s="4">
        <f t="shared" si="321"/>
        <v>250213.47999999998</v>
      </c>
      <c r="CC270" s="4">
        <f t="shared" si="321"/>
        <v>250213.47999999998</v>
      </c>
      <c r="CD270" s="4">
        <f t="shared" si="321"/>
        <v>250213.47999999998</v>
      </c>
      <c r="CE270" s="4">
        <f t="shared" si="321"/>
        <v>250213.47999999998</v>
      </c>
      <c r="CF270" s="4">
        <f t="shared" si="321"/>
        <v>250213.47999999998</v>
      </c>
      <c r="CG270" s="4">
        <f t="shared" si="318"/>
        <v>250213.47999999998</v>
      </c>
    </row>
    <row r="271" spans="1:85" hidden="1" outlineLevel="2" x14ac:dyDescent="0.25">
      <c r="A271" s="64" t="s">
        <v>249</v>
      </c>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c r="AE271" s="49"/>
      <c r="AF271" s="49"/>
      <c r="AG271" s="49"/>
      <c r="AH271" s="49"/>
      <c r="AI271" s="49"/>
      <c r="AJ271" s="49"/>
      <c r="AK271" s="49"/>
      <c r="AL271" s="49"/>
      <c r="AM271" s="49"/>
      <c r="AN271" s="49"/>
      <c r="AO271" s="49"/>
      <c r="AP271" s="49"/>
      <c r="AQ271" s="49"/>
      <c r="AR271" s="49"/>
      <c r="AS271" s="47">
        <f>SUM(AS255:AS270)</f>
        <v>1259031888.7126739</v>
      </c>
      <c r="AT271" s="47">
        <f>SUM(AT255:AT270)</f>
        <v>1259031888.7126739</v>
      </c>
      <c r="AU271" s="47">
        <f>SUM(AU255:AU270)</f>
        <v>1273466543.5953486</v>
      </c>
      <c r="AV271" s="47">
        <f t="shared" ref="AV271:BF271" si="322">SUM(AV255:AV270)</f>
        <v>1290063616.1896164</v>
      </c>
      <c r="AW271" s="47">
        <f t="shared" si="322"/>
        <v>1315742736.6166024</v>
      </c>
      <c r="AX271" s="47">
        <f t="shared" si="322"/>
        <v>1336354616.891978</v>
      </c>
      <c r="AY271" s="47">
        <f t="shared" si="322"/>
        <v>1357067318.1698267</v>
      </c>
      <c r="AZ271" s="47">
        <f t="shared" si="322"/>
        <v>1377159331.6289437</v>
      </c>
      <c r="BA271" s="47">
        <f t="shared" si="322"/>
        <v>1400660730.6521676</v>
      </c>
      <c r="BB271" s="47">
        <f t="shared" si="322"/>
        <v>1424655221.9298112</v>
      </c>
      <c r="BC271" s="47">
        <f t="shared" si="322"/>
        <v>1542398333.7578561</v>
      </c>
      <c r="BD271" s="47">
        <f t="shared" si="322"/>
        <v>1565934077.5056603</v>
      </c>
      <c r="BE271" s="47">
        <f t="shared" si="322"/>
        <v>1586849721.143518</v>
      </c>
      <c r="BF271" s="47">
        <f t="shared" si="322"/>
        <v>2212881901.3515744</v>
      </c>
      <c r="BG271" s="47">
        <f>SUM(BG255:BG270)</f>
        <v>1457097387.5496597</v>
      </c>
      <c r="BH271" s="47"/>
      <c r="BI271" s="47"/>
      <c r="BJ271" s="47"/>
      <c r="BK271" s="47"/>
      <c r="BL271" s="47"/>
      <c r="BM271" s="47"/>
      <c r="BN271" s="47"/>
      <c r="BO271" s="47"/>
      <c r="BP271" s="47"/>
      <c r="BQ271" s="47"/>
      <c r="BR271" s="47"/>
      <c r="BS271" s="47"/>
      <c r="BT271" s="47">
        <f>SUM(BT255:BT270)</f>
        <v>2348377278.2532611</v>
      </c>
      <c r="BU271" s="47"/>
      <c r="BV271" s="47"/>
      <c r="BW271" s="47"/>
      <c r="BX271" s="47"/>
      <c r="BY271" s="47"/>
      <c r="BZ271" s="47"/>
      <c r="CA271" s="47"/>
      <c r="CB271" s="47"/>
      <c r="CC271" s="47"/>
      <c r="CD271" s="47"/>
      <c r="CE271" s="47"/>
      <c r="CF271" s="47"/>
      <c r="CG271" s="47">
        <f>SUM(CG255:CG270)</f>
        <v>2758802135.4780412</v>
      </c>
    </row>
    <row r="272" spans="1:85" hidden="1" outlineLevel="2" x14ac:dyDescent="0.25">
      <c r="A272" s="64" t="s">
        <v>201</v>
      </c>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c r="AD272" s="49"/>
      <c r="AE272" s="49"/>
      <c r="AF272" s="49"/>
      <c r="AG272" s="49"/>
      <c r="AH272" s="49"/>
      <c r="AI272" s="49"/>
      <c r="AJ272" s="49"/>
      <c r="AK272" s="49"/>
      <c r="AL272" s="49"/>
      <c r="AM272" s="49"/>
      <c r="AN272" s="49"/>
      <c r="AO272" s="49"/>
      <c r="AP272" s="49"/>
      <c r="AQ272" s="49"/>
      <c r="AR272" s="49"/>
      <c r="AS272" s="47">
        <f t="shared" ref="AS272:BF272" si="323">+SUM(AS31)-AS271</f>
        <v>-3.814697265625E-6</v>
      </c>
      <c r="AT272" s="47">
        <f t="shared" si="323"/>
        <v>-3.814697265625E-6</v>
      </c>
      <c r="AU272" s="47">
        <f t="shared" si="323"/>
        <v>-8.58306884765625E-6</v>
      </c>
      <c r="AV272" s="47">
        <f t="shared" si="323"/>
        <v>-6.4373016357421875E-6</v>
      </c>
      <c r="AW272" s="47">
        <f t="shared" si="323"/>
        <v>-2.384185791015625E-6</v>
      </c>
      <c r="AX272" s="47">
        <f t="shared" si="323"/>
        <v>-8.106231689453125E-6</v>
      </c>
      <c r="AY272" s="47">
        <f t="shared" si="323"/>
        <v>-6.67572021484375E-6</v>
      </c>
      <c r="AZ272" s="47">
        <f t="shared" si="323"/>
        <v>-3.5762786865234375E-6</v>
      </c>
      <c r="BA272" s="47">
        <f t="shared" si="323"/>
        <v>-7.62939453125E-6</v>
      </c>
      <c r="BB272" s="47">
        <f t="shared" si="323"/>
        <v>0</v>
      </c>
      <c r="BC272" s="47">
        <f t="shared" si="323"/>
        <v>-6.198883056640625E-6</v>
      </c>
      <c r="BD272" s="47">
        <f t="shared" si="323"/>
        <v>0</v>
      </c>
      <c r="BE272" s="47">
        <f t="shared" si="323"/>
        <v>-7.8678131103515625E-6</v>
      </c>
      <c r="BF272" s="47">
        <f t="shared" si="323"/>
        <v>-4.291534423828125E-6</v>
      </c>
      <c r="BG272" s="47">
        <f>AVERAGE(AU31:BF31,AS31)-BG271</f>
        <v>-5.245208740234375E-6</v>
      </c>
      <c r="BH272" s="47"/>
      <c r="BI272" s="47"/>
      <c r="BJ272" s="47"/>
      <c r="BK272" s="47"/>
      <c r="BL272" s="47"/>
      <c r="BM272" s="47"/>
      <c r="BN272" s="47"/>
      <c r="BO272" s="47"/>
      <c r="BP272" s="47"/>
      <c r="BQ272" s="47"/>
      <c r="BR272" s="47"/>
      <c r="BS272" s="47"/>
      <c r="BT272" s="47">
        <f>AVERAGE(BH31:BS31,BF31)-BT271</f>
        <v>-4.291534423828125E-6</v>
      </c>
      <c r="BU272" s="47"/>
      <c r="BV272" s="47"/>
      <c r="BW272" s="47"/>
      <c r="BX272" s="47"/>
      <c r="BY272" s="47"/>
      <c r="BZ272" s="47"/>
      <c r="CA272" s="47"/>
      <c r="CB272" s="47"/>
      <c r="CC272" s="47"/>
      <c r="CD272" s="47"/>
      <c r="CE272" s="47"/>
      <c r="CF272" s="47"/>
      <c r="CG272" s="47">
        <f>AVERAGE(BU31:CF31,BS31)-CG271</f>
        <v>-5.245208740234375E-6</v>
      </c>
    </row>
    <row r="273" spans="1:85" hidden="1" outlineLevel="1" x14ac:dyDescent="0.25">
      <c r="A273" s="64"/>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c r="AC273" s="49"/>
      <c r="AD273" s="49"/>
      <c r="AE273" s="49"/>
      <c r="AF273" s="49"/>
      <c r="AG273" s="49"/>
      <c r="AH273" s="49"/>
      <c r="AI273" s="49"/>
      <c r="AJ273" s="49"/>
      <c r="AK273" s="49"/>
      <c r="AL273" s="49"/>
      <c r="AM273" s="49"/>
      <c r="AN273" s="49"/>
      <c r="AO273" s="49"/>
      <c r="AP273" s="49"/>
      <c r="AQ273" s="49"/>
      <c r="AR273" s="49"/>
      <c r="AS273" s="47"/>
      <c r="AT273" s="47"/>
      <c r="AU273" s="47"/>
      <c r="AV273" s="47"/>
      <c r="AW273" s="47"/>
      <c r="AX273" s="47"/>
      <c r="AY273" s="47"/>
      <c r="AZ273" s="47"/>
      <c r="BA273" s="47"/>
      <c r="BB273" s="47"/>
      <c r="BC273" s="47"/>
      <c r="BD273" s="47"/>
      <c r="BE273" s="47"/>
      <c r="BF273" s="47"/>
      <c r="BG273" s="47"/>
      <c r="BH273" s="47"/>
      <c r="BI273" s="47"/>
      <c r="BJ273" s="47"/>
      <c r="BK273" s="47"/>
      <c r="BL273" s="47"/>
      <c r="BM273" s="47"/>
      <c r="BN273" s="47"/>
      <c r="BO273" s="47"/>
      <c r="BP273" s="47"/>
      <c r="BQ273" s="47"/>
      <c r="BR273" s="47"/>
      <c r="BS273" s="47"/>
      <c r="BT273" s="47"/>
      <c r="BU273" s="47"/>
      <c r="BV273" s="47"/>
      <c r="BW273" s="47"/>
      <c r="BX273" s="47"/>
      <c r="BY273" s="47"/>
      <c r="BZ273" s="47"/>
      <c r="CA273" s="47"/>
      <c r="CB273" s="47"/>
      <c r="CC273" s="47"/>
      <c r="CD273" s="47"/>
      <c r="CE273" s="47"/>
      <c r="CF273" s="47"/>
      <c r="CG273" s="47"/>
    </row>
    <row r="274" spans="1:85" ht="15.6" hidden="1" outlineLevel="1" x14ac:dyDescent="0.3">
      <c r="A274" s="76" t="s">
        <v>210</v>
      </c>
      <c r="B274" s="59"/>
      <c r="C274" s="38" t="s">
        <v>251</v>
      </c>
      <c r="D274" s="61"/>
      <c r="E274" s="59"/>
      <c r="F274" s="38"/>
      <c r="G274" s="59"/>
      <c r="H274" s="38"/>
      <c r="I274" s="38"/>
      <c r="J274" s="38"/>
      <c r="K274" s="38"/>
      <c r="L274" s="38"/>
      <c r="M274" s="38"/>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row>
    <row r="275" spans="1:85" hidden="1" outlineLevel="2" x14ac:dyDescent="0.25">
      <c r="A275" s="20">
        <v>350</v>
      </c>
      <c r="B275" s="2" t="s">
        <v>183</v>
      </c>
      <c r="C275" s="2" t="s">
        <v>250</v>
      </c>
      <c r="AS275" s="4">
        <f t="shared" ref="AS275:AS281" si="324">SUMIF($D$84:$D$92,$A275,AS$84:AS$92)+SUMIF($A$152:$A$169,$A275,AS$152:AS$169)+SUMIF($A$213:$A$228,$A275,AS$213:AS$228)</f>
        <v>1904.2541300000003</v>
      </c>
      <c r="AT275" s="4"/>
      <c r="AU275" s="4">
        <f t="shared" ref="AU275:BF278" si="325">SUMIF($D$84:$D$92,$A275,AU$84:AU$92)+SUMIF($A$152:$A$169,$A275,AU$152:AU$169)+SUMIF($A$213:$A$228,$A275,AU$213:AU$228)</f>
        <v>1904.2541300000003</v>
      </c>
      <c r="AV275" s="4">
        <f t="shared" si="325"/>
        <v>1904.2541300000003</v>
      </c>
      <c r="AW275" s="4">
        <f t="shared" si="325"/>
        <v>1904.2541300000003</v>
      </c>
      <c r="AX275" s="4">
        <f t="shared" si="325"/>
        <v>1904.2541300000003</v>
      </c>
      <c r="AY275" s="4">
        <f t="shared" si="325"/>
        <v>1904.2541300000003</v>
      </c>
      <c r="AZ275" s="4">
        <f t="shared" si="325"/>
        <v>1904.2541300000003</v>
      </c>
      <c r="BA275" s="4">
        <f t="shared" si="325"/>
        <v>1904.2541300000003</v>
      </c>
      <c r="BB275" s="4">
        <f t="shared" si="325"/>
        <v>1904.2541300000003</v>
      </c>
      <c r="BC275" s="4">
        <f t="shared" si="325"/>
        <v>1904.2541300000003</v>
      </c>
      <c r="BD275" s="4">
        <f t="shared" si="325"/>
        <v>1904.2541300000003</v>
      </c>
      <c r="BE275" s="4">
        <f t="shared" si="325"/>
        <v>1904.2541300000003</v>
      </c>
      <c r="BF275" s="4">
        <f t="shared" si="325"/>
        <v>1904.2541300000003</v>
      </c>
      <c r="BG275" s="4">
        <f>AVERAGE(AU275:BF275,AS275)</f>
        <v>1904.2541300000009</v>
      </c>
      <c r="BH275" s="4">
        <f t="shared" ref="BH275:BS278" si="326">SUMIF($D$84:$D$92,$A275,BH$84:BH$92)+SUMIF($A$152:$A$169,$A275,BH$152:BH$169)+SUMIF($A$213:$A$228,$A275,BH$213:BH$228)</f>
        <v>1904.2541300000003</v>
      </c>
      <c r="BI275" s="4">
        <f t="shared" si="326"/>
        <v>1904.2541300000003</v>
      </c>
      <c r="BJ275" s="4">
        <f t="shared" si="326"/>
        <v>1904.2541300000003</v>
      </c>
      <c r="BK275" s="4">
        <f t="shared" si="326"/>
        <v>1904.2541300000003</v>
      </c>
      <c r="BL275" s="4">
        <f t="shared" si="326"/>
        <v>1904.2541300000003</v>
      </c>
      <c r="BM275" s="4">
        <f t="shared" si="326"/>
        <v>1904.2541300000003</v>
      </c>
      <c r="BN275" s="4">
        <f t="shared" si="326"/>
        <v>1904.2541300000003</v>
      </c>
      <c r="BO275" s="4">
        <f t="shared" si="326"/>
        <v>1904.2541300000003</v>
      </c>
      <c r="BP275" s="4">
        <f t="shared" si="326"/>
        <v>1904.2541300000003</v>
      </c>
      <c r="BQ275" s="4">
        <f t="shared" si="326"/>
        <v>1904.2541300000003</v>
      </c>
      <c r="BR275" s="4">
        <f t="shared" si="326"/>
        <v>1904.2541300000003</v>
      </c>
      <c r="BS275" s="4">
        <f t="shared" si="326"/>
        <v>1904.2541300000003</v>
      </c>
      <c r="BT275" s="4">
        <f>AVERAGE(BH275:BS275,BF275)</f>
        <v>1904.2541300000009</v>
      </c>
      <c r="BU275" s="4">
        <f t="shared" ref="BU275:CF278" si="327">SUMIF($D$84:$D$92,$A275,BU$84:BU$92)+SUMIF($A$152:$A$169,$A275,BU$152:BU$169)+SUMIF($A$213:$A$228,$A275,BU$213:BU$228)</f>
        <v>1904.2541300000003</v>
      </c>
      <c r="BV275" s="4">
        <f t="shared" si="327"/>
        <v>1904.2541300000003</v>
      </c>
      <c r="BW275" s="4">
        <f t="shared" si="327"/>
        <v>1904.2541300000003</v>
      </c>
      <c r="BX275" s="4">
        <f t="shared" si="327"/>
        <v>1904.2541300000003</v>
      </c>
      <c r="BY275" s="4">
        <f t="shared" si="327"/>
        <v>1904.2541300000003</v>
      </c>
      <c r="BZ275" s="4">
        <f t="shared" si="327"/>
        <v>1904.2541300000003</v>
      </c>
      <c r="CA275" s="4">
        <f t="shared" si="327"/>
        <v>1904.2541300000003</v>
      </c>
      <c r="CB275" s="4">
        <f t="shared" si="327"/>
        <v>1904.2541300000003</v>
      </c>
      <c r="CC275" s="4">
        <f t="shared" si="327"/>
        <v>1904.2541300000003</v>
      </c>
      <c r="CD275" s="4">
        <f t="shared" si="327"/>
        <v>1904.2541300000003</v>
      </c>
      <c r="CE275" s="4">
        <f t="shared" si="327"/>
        <v>1904.2541300000003</v>
      </c>
      <c r="CF275" s="4">
        <f t="shared" si="327"/>
        <v>1904.2541300000003</v>
      </c>
      <c r="CG275" s="4">
        <f>AVERAGE(BU275:CF275,BS275)</f>
        <v>1904.2541300000009</v>
      </c>
    </row>
    <row r="276" spans="1:85" hidden="1" outlineLevel="2" x14ac:dyDescent="0.25">
      <c r="A276" s="20">
        <v>352</v>
      </c>
      <c r="B276" s="2" t="s">
        <v>185</v>
      </c>
      <c r="C276" s="2" t="s">
        <v>250</v>
      </c>
      <c r="AS276" s="4">
        <f t="shared" si="324"/>
        <v>21123.016904666671</v>
      </c>
      <c r="AT276" s="4"/>
      <c r="AU276" s="4">
        <f t="shared" si="325"/>
        <v>21777.146396666671</v>
      </c>
      <c r="AV276" s="4">
        <f t="shared" si="325"/>
        <v>22431.275888666671</v>
      </c>
      <c r="AW276" s="4">
        <f t="shared" si="325"/>
        <v>23085.405380666671</v>
      </c>
      <c r="AX276" s="4">
        <f t="shared" si="325"/>
        <v>23739.534872666671</v>
      </c>
      <c r="AY276" s="4">
        <f t="shared" si="325"/>
        <v>24393.664364666671</v>
      </c>
      <c r="AZ276" s="4">
        <f t="shared" si="325"/>
        <v>25047.793856666671</v>
      </c>
      <c r="BA276" s="4">
        <f t="shared" si="325"/>
        <v>25701.923348666671</v>
      </c>
      <c r="BB276" s="4">
        <f t="shared" si="325"/>
        <v>26356.052840666671</v>
      </c>
      <c r="BC276" s="4">
        <f t="shared" si="325"/>
        <v>27010.182332666671</v>
      </c>
      <c r="BD276" s="4">
        <f t="shared" si="325"/>
        <v>27664.311824666671</v>
      </c>
      <c r="BE276" s="4">
        <f t="shared" si="325"/>
        <v>28318.441316666671</v>
      </c>
      <c r="BF276" s="4">
        <f t="shared" si="325"/>
        <v>28972.570808666671</v>
      </c>
      <c r="BG276" s="4">
        <f t="shared" ref="BG276:BG291" si="328">AVERAGE(AU276:BF276,AS276)</f>
        <v>25047.793856666674</v>
      </c>
      <c r="BH276" s="4">
        <f t="shared" si="326"/>
        <v>29626.700300666671</v>
      </c>
      <c r="BI276" s="4">
        <f t="shared" si="326"/>
        <v>30280.829792666671</v>
      </c>
      <c r="BJ276" s="4">
        <f t="shared" si="326"/>
        <v>30934.959284666671</v>
      </c>
      <c r="BK276" s="4">
        <f t="shared" si="326"/>
        <v>31589.088776666671</v>
      </c>
      <c r="BL276" s="4">
        <f t="shared" si="326"/>
        <v>32243.218268666671</v>
      </c>
      <c r="BM276" s="4">
        <f t="shared" si="326"/>
        <v>32897.347760666671</v>
      </c>
      <c r="BN276" s="4">
        <f t="shared" si="326"/>
        <v>33551.477252666671</v>
      </c>
      <c r="BO276" s="4">
        <f t="shared" si="326"/>
        <v>34205.606744666671</v>
      </c>
      <c r="BP276" s="4">
        <f t="shared" si="326"/>
        <v>34859.736236666671</v>
      </c>
      <c r="BQ276" s="4">
        <f t="shared" si="326"/>
        <v>35513.865728666671</v>
      </c>
      <c r="BR276" s="4">
        <f t="shared" si="326"/>
        <v>36167.995220666671</v>
      </c>
      <c r="BS276" s="4">
        <f t="shared" si="326"/>
        <v>36822.124712666671</v>
      </c>
      <c r="BT276" s="4">
        <f t="shared" ref="BT276:BT291" si="329">AVERAGE(BH276:BS276,BF276)</f>
        <v>32897.347760666671</v>
      </c>
      <c r="BU276" s="4">
        <f t="shared" si="327"/>
        <v>37476.254204666671</v>
      </c>
      <c r="BV276" s="4">
        <f t="shared" si="327"/>
        <v>38130.383696666671</v>
      </c>
      <c r="BW276" s="4">
        <f t="shared" si="327"/>
        <v>38784.513188666671</v>
      </c>
      <c r="BX276" s="4">
        <f t="shared" si="327"/>
        <v>39438.642680666671</v>
      </c>
      <c r="BY276" s="4">
        <f t="shared" si="327"/>
        <v>40092.772172666671</v>
      </c>
      <c r="BZ276" s="4">
        <f t="shared" si="327"/>
        <v>40746.901664666671</v>
      </c>
      <c r="CA276" s="4">
        <f t="shared" si="327"/>
        <v>41401.031156666671</v>
      </c>
      <c r="CB276" s="4">
        <f t="shared" si="327"/>
        <v>42055.160648666671</v>
      </c>
      <c r="CC276" s="4">
        <f t="shared" si="327"/>
        <v>42709.290140666672</v>
      </c>
      <c r="CD276" s="4">
        <f t="shared" si="327"/>
        <v>43363.419632666672</v>
      </c>
      <c r="CE276" s="4">
        <f t="shared" si="327"/>
        <v>44017.549124666672</v>
      </c>
      <c r="CF276" s="4">
        <f t="shared" si="327"/>
        <v>44671.678616666672</v>
      </c>
      <c r="CG276" s="4">
        <f t="shared" ref="CG276:CG291" si="330">AVERAGE(BU276:CF276,BS276)</f>
        <v>40746.901664666671</v>
      </c>
    </row>
    <row r="277" spans="1:85" hidden="1" outlineLevel="2" x14ac:dyDescent="0.25">
      <c r="A277" s="20">
        <v>353</v>
      </c>
      <c r="B277" s="2" t="s">
        <v>167</v>
      </c>
      <c r="C277" s="2" t="s">
        <v>250</v>
      </c>
      <c r="AS277" s="4">
        <f t="shared" si="324"/>
        <v>190383.65465116236</v>
      </c>
      <c r="AT277" s="4"/>
      <c r="AU277" s="4">
        <f t="shared" si="325"/>
        <v>207556.80581395302</v>
      </c>
      <c r="AV277" s="4">
        <f t="shared" si="325"/>
        <v>226145.84844901817</v>
      </c>
      <c r="AW277" s="4">
        <f t="shared" si="325"/>
        <v>246150.78255635774</v>
      </c>
      <c r="AX277" s="4">
        <f t="shared" si="325"/>
        <v>267571.60813597182</v>
      </c>
      <c r="AY277" s="4">
        <f t="shared" si="325"/>
        <v>290408.32518786029</v>
      </c>
      <c r="AZ277" s="4">
        <f t="shared" si="325"/>
        <v>314660.93371202325</v>
      </c>
      <c r="BA277" s="4">
        <f t="shared" si="325"/>
        <v>340329.43370846065</v>
      </c>
      <c r="BB277" s="4">
        <f t="shared" si="325"/>
        <v>367413.82517717261</v>
      </c>
      <c r="BC277" s="4">
        <f t="shared" si="325"/>
        <v>395914.108118159</v>
      </c>
      <c r="BD277" s="4">
        <f t="shared" si="325"/>
        <v>425830.28253141977</v>
      </c>
      <c r="BE277" s="4">
        <f t="shared" si="325"/>
        <v>457162.34841695498</v>
      </c>
      <c r="BF277" s="4">
        <f t="shared" si="325"/>
        <v>489910.30577476462</v>
      </c>
      <c r="BG277" s="4">
        <f t="shared" si="328"/>
        <v>324572.17401794449</v>
      </c>
      <c r="BH277" s="4">
        <f t="shared" si="326"/>
        <v>524074.15461197391</v>
      </c>
      <c r="BI277" s="4">
        <f t="shared" si="326"/>
        <v>559653.89492145751</v>
      </c>
      <c r="BJ277" s="4">
        <f t="shared" si="326"/>
        <v>596649.52670321567</v>
      </c>
      <c r="BK277" s="4">
        <f t="shared" si="326"/>
        <v>635061.04995724827</v>
      </c>
      <c r="BL277" s="4">
        <f t="shared" si="326"/>
        <v>674888.46468355542</v>
      </c>
      <c r="BM277" s="4">
        <f t="shared" si="326"/>
        <v>716131.770882137</v>
      </c>
      <c r="BN277" s="4">
        <f t="shared" si="326"/>
        <v>758790.9685529928</v>
      </c>
      <c r="BO277" s="4">
        <f t="shared" si="326"/>
        <v>802866.05769612337</v>
      </c>
      <c r="BP277" s="4">
        <f t="shared" si="326"/>
        <v>848357.03831152816</v>
      </c>
      <c r="BQ277" s="4">
        <f t="shared" si="326"/>
        <v>895263.91039920761</v>
      </c>
      <c r="BR277" s="4">
        <f t="shared" si="326"/>
        <v>943586.67395916139</v>
      </c>
      <c r="BS277" s="4">
        <f t="shared" si="326"/>
        <v>993325.32899138972</v>
      </c>
      <c r="BT277" s="4">
        <f t="shared" si="329"/>
        <v>726043.01118805818</v>
      </c>
      <c r="BU277" s="4">
        <f t="shared" si="327"/>
        <v>1044479.8755030175</v>
      </c>
      <c r="BV277" s="4">
        <f t="shared" si="327"/>
        <v>1096734.7268024704</v>
      </c>
      <c r="BW277" s="4">
        <f t="shared" si="327"/>
        <v>1150303.9716584475</v>
      </c>
      <c r="BX277" s="4">
        <f t="shared" si="327"/>
        <v>1205585.0984253285</v>
      </c>
      <c r="BY277" s="4">
        <f t="shared" si="327"/>
        <v>1262085.4939106968</v>
      </c>
      <c r="BZ277" s="4">
        <f t="shared" si="327"/>
        <v>1319810.3194270204</v>
      </c>
      <c r="CA277" s="4">
        <f t="shared" si="327"/>
        <v>1378700.297051182</v>
      </c>
      <c r="CB277" s="4">
        <f t="shared" si="327"/>
        <v>1439082.419243919</v>
      </c>
      <c r="CC277" s="4">
        <f t="shared" si="327"/>
        <v>1501000.1108847631</v>
      </c>
      <c r="CD277" s="4">
        <f t="shared" si="327"/>
        <v>1564266.5644755044</v>
      </c>
      <c r="CE277" s="4">
        <f t="shared" si="327"/>
        <v>1629039.1165801575</v>
      </c>
      <c r="CF277" s="4">
        <f t="shared" si="327"/>
        <v>1695405.5878501644</v>
      </c>
      <c r="CG277" s="4">
        <f t="shared" si="330"/>
        <v>1329216.8392926203</v>
      </c>
    </row>
    <row r="278" spans="1:85" hidden="1" outlineLevel="2" x14ac:dyDescent="0.25">
      <c r="A278" s="20">
        <v>354</v>
      </c>
      <c r="B278" s="2" t="s">
        <v>186</v>
      </c>
      <c r="C278" s="2" t="s">
        <v>250</v>
      </c>
      <c r="AS278" s="4">
        <f t="shared" si="324"/>
        <v>80517.21869733333</v>
      </c>
      <c r="AT278" s="4"/>
      <c r="AU278" s="4">
        <f t="shared" si="325"/>
        <v>82191.321633333326</v>
      </c>
      <c r="AV278" s="4">
        <f t="shared" si="325"/>
        <v>83865.424569333321</v>
      </c>
      <c r="AW278" s="4">
        <f t="shared" si="325"/>
        <v>85539.527505333317</v>
      </c>
      <c r="AX278" s="4">
        <f t="shared" si="325"/>
        <v>87213.630441333313</v>
      </c>
      <c r="AY278" s="4">
        <f t="shared" si="325"/>
        <v>88887.733377333308</v>
      </c>
      <c r="AZ278" s="4">
        <f t="shared" si="325"/>
        <v>90561.836313333304</v>
      </c>
      <c r="BA278" s="4">
        <f t="shared" si="325"/>
        <v>92235.9392493333</v>
      </c>
      <c r="BB278" s="4">
        <f t="shared" si="325"/>
        <v>93910.042185333295</v>
      </c>
      <c r="BC278" s="4">
        <f t="shared" si="325"/>
        <v>95584.145121333291</v>
      </c>
      <c r="BD278" s="4">
        <f t="shared" si="325"/>
        <v>97258.248057333287</v>
      </c>
      <c r="BE278" s="4">
        <f t="shared" si="325"/>
        <v>98932.350993333283</v>
      </c>
      <c r="BF278" s="4">
        <f t="shared" si="325"/>
        <v>100606.45392933328</v>
      </c>
      <c r="BG278" s="4">
        <f t="shared" si="328"/>
        <v>90561.836313333304</v>
      </c>
      <c r="BH278" s="4">
        <f t="shared" si="326"/>
        <v>102280.55686533327</v>
      </c>
      <c r="BI278" s="4">
        <f t="shared" si="326"/>
        <v>103954.65980133327</v>
      </c>
      <c r="BJ278" s="4">
        <f t="shared" si="326"/>
        <v>105628.76273733327</v>
      </c>
      <c r="BK278" s="4">
        <f t="shared" si="326"/>
        <v>107302.86567333326</v>
      </c>
      <c r="BL278" s="4">
        <f t="shared" si="326"/>
        <v>108976.96860933326</v>
      </c>
      <c r="BM278" s="4">
        <f t="shared" si="326"/>
        <v>110651.07154533325</v>
      </c>
      <c r="BN278" s="4">
        <f t="shared" si="326"/>
        <v>112325.17448133325</v>
      </c>
      <c r="BO278" s="4">
        <f t="shared" si="326"/>
        <v>113999.27741733324</v>
      </c>
      <c r="BP278" s="4">
        <f t="shared" si="326"/>
        <v>115673.38035333324</v>
      </c>
      <c r="BQ278" s="4">
        <f t="shared" si="326"/>
        <v>117347.48328933324</v>
      </c>
      <c r="BR278" s="4">
        <f t="shared" si="326"/>
        <v>119021.58622533323</v>
      </c>
      <c r="BS278" s="4">
        <f t="shared" si="326"/>
        <v>120695.68916133323</v>
      </c>
      <c r="BT278" s="4">
        <f t="shared" si="329"/>
        <v>110651.07154533324</v>
      </c>
      <c r="BU278" s="4">
        <f t="shared" si="327"/>
        <v>122369.79209733322</v>
      </c>
      <c r="BV278" s="4">
        <f t="shared" si="327"/>
        <v>124043.89503333322</v>
      </c>
      <c r="BW278" s="4">
        <f t="shared" si="327"/>
        <v>125717.99796933321</v>
      </c>
      <c r="BX278" s="4">
        <f t="shared" si="327"/>
        <v>127392.10090533321</v>
      </c>
      <c r="BY278" s="4">
        <f t="shared" si="327"/>
        <v>129066.2038413332</v>
      </c>
      <c r="BZ278" s="4">
        <f t="shared" si="327"/>
        <v>130740.3067773332</v>
      </c>
      <c r="CA278" s="4">
        <f t="shared" si="327"/>
        <v>132414.40971333321</v>
      </c>
      <c r="CB278" s="4">
        <f t="shared" si="327"/>
        <v>134088.51264933322</v>
      </c>
      <c r="CC278" s="4">
        <f t="shared" si="327"/>
        <v>135762.61558533323</v>
      </c>
      <c r="CD278" s="4">
        <f t="shared" si="327"/>
        <v>137436.71852133324</v>
      </c>
      <c r="CE278" s="4">
        <f t="shared" si="327"/>
        <v>139110.82145733325</v>
      </c>
      <c r="CF278" s="4">
        <f t="shared" si="327"/>
        <v>140784.92439333326</v>
      </c>
      <c r="CG278" s="4">
        <f t="shared" si="330"/>
        <v>130740.30677733323</v>
      </c>
    </row>
    <row r="279" spans="1:85" hidden="1" outlineLevel="2" x14ac:dyDescent="0.25">
      <c r="A279" s="20">
        <v>355</v>
      </c>
      <c r="B279" s="2" t="s">
        <v>187</v>
      </c>
      <c r="C279" s="2" t="s">
        <v>250</v>
      </c>
      <c r="D279" s="16">
        <v>-26338</v>
      </c>
      <c r="AS279" s="4">
        <f t="shared" si="324"/>
        <v>11314230.585855283</v>
      </c>
      <c r="AT279" s="4"/>
      <c r="AU279" s="4">
        <f t="shared" ref="AU279:BF279" si="331">SUMIF($D$84:$D$92,$A279,AU$84:AU$92)+SUMIF($A$152:$A$169,$A279,AU$152:AU$169)+SUMIF($A$213:$A$228,$A279,AU$213:AU$228)+$D$279</f>
        <v>12014111.406933723</v>
      </c>
      <c r="AV279" s="4">
        <f t="shared" si="331"/>
        <v>12761314.773575086</v>
      </c>
      <c r="AW279" s="4">
        <f t="shared" si="331"/>
        <v>13533585.695842568</v>
      </c>
      <c r="AX279" s="4">
        <f t="shared" si="331"/>
        <v>14338504.902799148</v>
      </c>
      <c r="AY279" s="4">
        <f t="shared" si="331"/>
        <v>15166677.484874748</v>
      </c>
      <c r="AZ279" s="4">
        <f t="shared" si="331"/>
        <v>16018201.8764285</v>
      </c>
      <c r="BA279" s="4">
        <f t="shared" si="331"/>
        <v>16891947.554088794</v>
      </c>
      <c r="BB279" s="4">
        <f t="shared" si="331"/>
        <v>17794150.779177934</v>
      </c>
      <c r="BC279" s="4">
        <f t="shared" si="331"/>
        <v>18725639.73255381</v>
      </c>
      <c r="BD279" s="4">
        <f t="shared" si="331"/>
        <v>19682851.700956371</v>
      </c>
      <c r="BE279" s="4">
        <f t="shared" si="331"/>
        <v>20668787.340506352</v>
      </c>
      <c r="BF279" s="4">
        <f t="shared" si="331"/>
        <v>21685121.52936656</v>
      </c>
      <c r="BG279" s="4">
        <f t="shared" si="328"/>
        <v>16199625.027919911</v>
      </c>
      <c r="BH279" s="4">
        <f t="shared" ref="BH279:BS279" si="332">SUMIF($D$84:$D$92,$A279,BH$84:BH$92)+SUMIF($A$152:$A$169,$A279,BH$152:BH$169)+SUMIF($A$213:$A$228,$A279,BH$213:BH$228)+$D$279</f>
        <v>22735379.719729103</v>
      </c>
      <c r="BI279" s="4">
        <f t="shared" si="332"/>
        <v>23806836.149367534</v>
      </c>
      <c r="BJ279" s="4">
        <f t="shared" si="332"/>
        <v>24903615.40720975</v>
      </c>
      <c r="BK279" s="4">
        <f t="shared" si="332"/>
        <v>26033375.419803686</v>
      </c>
      <c r="BL279" s="4">
        <f t="shared" si="332"/>
        <v>27186625.605595183</v>
      </c>
      <c r="BM279" s="4">
        <f t="shared" si="332"/>
        <v>28363465.401338369</v>
      </c>
      <c r="BN279" s="4">
        <f t="shared" si="332"/>
        <v>29562752.771106556</v>
      </c>
      <c r="BO279" s="4">
        <f t="shared" si="332"/>
        <v>30790787.482473977</v>
      </c>
      <c r="BP279" s="4">
        <f t="shared" si="332"/>
        <v>32048406.149983287</v>
      </c>
      <c r="BQ279" s="4">
        <f t="shared" si="332"/>
        <v>33332009.779892564</v>
      </c>
      <c r="BR279" s="4">
        <f t="shared" si="332"/>
        <v>34644629.585160017</v>
      </c>
      <c r="BS279" s="4">
        <f t="shared" si="332"/>
        <v>35987957.499878109</v>
      </c>
      <c r="BT279" s="4">
        <f t="shared" si="329"/>
        <v>28544689.423146512</v>
      </c>
      <c r="BU279" s="4">
        <f t="shared" ref="BU279:CF279" si="333">SUMIF($D$84:$D$92,$A279,BU$84:BU$92)+SUMIF($A$152:$A$169,$A279,BU$152:BU$169)+SUMIF($A$213:$A$228,$A279,BU$213:BU$228)+$D$279</f>
        <v>37365554.8771566</v>
      </c>
      <c r="BV279" s="4">
        <f t="shared" si="333"/>
        <v>38764209.312146999</v>
      </c>
      <c r="BW279" s="4">
        <f t="shared" si="333"/>
        <v>40188017.923763841</v>
      </c>
      <c r="BX279" s="4">
        <f t="shared" si="333"/>
        <v>41644587.63629812</v>
      </c>
      <c r="BY279" s="4">
        <f t="shared" si="333"/>
        <v>43124491.076046534</v>
      </c>
      <c r="BZ279" s="4">
        <f t="shared" si="333"/>
        <v>44627827.017508388</v>
      </c>
      <c r="CA279" s="4">
        <f t="shared" si="333"/>
        <v>46153461.030785754</v>
      </c>
      <c r="CB279" s="4">
        <f t="shared" si="333"/>
        <v>47707650.926617369</v>
      </c>
      <c r="CC279" s="4">
        <f t="shared" si="333"/>
        <v>49291227.747642085</v>
      </c>
      <c r="CD279" s="4">
        <f t="shared" si="333"/>
        <v>50900616.469635397</v>
      </c>
      <c r="CE279" s="4">
        <f t="shared" si="333"/>
        <v>52538828.117492676</v>
      </c>
      <c r="CF279" s="4">
        <f t="shared" si="333"/>
        <v>54207543.356922336</v>
      </c>
      <c r="CG279" s="4">
        <f t="shared" si="330"/>
        <v>44807844.076299556</v>
      </c>
    </row>
    <row r="280" spans="1:85" hidden="1" outlineLevel="2" x14ac:dyDescent="0.25">
      <c r="A280" s="20">
        <v>356</v>
      </c>
      <c r="B280" s="2" t="s">
        <v>188</v>
      </c>
      <c r="C280" s="2" t="s">
        <v>250</v>
      </c>
      <c r="AS280" s="4">
        <f t="shared" si="324"/>
        <v>4277571.307807954</v>
      </c>
      <c r="AT280" s="4"/>
      <c r="AU280" s="4">
        <f t="shared" ref="AU280:BF281" si="334">SUMIF($D$84:$D$92,$A280,AU$84:AU$92)+SUMIF($A$152:$A$169,$A280,AU$152:AU$169)+SUMIF($A$213:$A$228,$A280,AU$213:AU$228)</f>
        <v>4520485.031488833</v>
      </c>
      <c r="AV280" s="4">
        <f t="shared" si="334"/>
        <v>4769052.7283483911</v>
      </c>
      <c r="AW280" s="4">
        <f t="shared" si="334"/>
        <v>5024374.5046203509</v>
      </c>
      <c r="AX280" s="4">
        <f t="shared" si="334"/>
        <v>5288492.8748146603</v>
      </c>
      <c r="AY280" s="4">
        <f t="shared" si="334"/>
        <v>5558876.5205110051</v>
      </c>
      <c r="AZ280" s="4">
        <f t="shared" si="334"/>
        <v>5835551.9633809971</v>
      </c>
      <c r="BA280" s="4">
        <f t="shared" si="334"/>
        <v>6118214.6007444533</v>
      </c>
      <c r="BB280" s="4">
        <f t="shared" si="334"/>
        <v>6408544.7003081879</v>
      </c>
      <c r="BC280" s="4">
        <f t="shared" si="334"/>
        <v>6706765.4030662971</v>
      </c>
      <c r="BD280" s="4">
        <f t="shared" si="334"/>
        <v>7011916.7890073964</v>
      </c>
      <c r="BE280" s="4">
        <f t="shared" si="334"/>
        <v>7324807.3402200891</v>
      </c>
      <c r="BF280" s="4">
        <f t="shared" si="334"/>
        <v>7645888.3276733682</v>
      </c>
      <c r="BG280" s="4">
        <f t="shared" si="328"/>
        <v>5883887.8532301532</v>
      </c>
      <c r="BH280" s="4">
        <f t="shared" ref="BH280:BS281" si="335">SUMIF($D$84:$D$92,$A280,BH$84:BH$92)+SUMIF($A$152:$A$169,$A280,BH$152:BH$169)+SUMIF($A$213:$A$228,$A280,BH$213:BH$228)</f>
        <v>7976109.631938966</v>
      </c>
      <c r="BI280" s="4">
        <f t="shared" si="335"/>
        <v>8312042.4859706406</v>
      </c>
      <c r="BJ280" s="4">
        <f t="shared" si="335"/>
        <v>8654798.1988077741</v>
      </c>
      <c r="BK280" s="4">
        <f t="shared" si="335"/>
        <v>9006440.0846725609</v>
      </c>
      <c r="BL280" s="4">
        <f t="shared" si="335"/>
        <v>9364411.0477538798</v>
      </c>
      <c r="BM280" s="4">
        <f t="shared" si="335"/>
        <v>9728737.8798037414</v>
      </c>
      <c r="BN280" s="4">
        <f t="shared" si="335"/>
        <v>10099112.87625551</v>
      </c>
      <c r="BO280" s="4">
        <f t="shared" si="335"/>
        <v>10477233.415629471</v>
      </c>
      <c r="BP280" s="4">
        <f t="shared" si="335"/>
        <v>10863324.911250442</v>
      </c>
      <c r="BQ280" s="4">
        <f t="shared" si="335"/>
        <v>11256417.667871704</v>
      </c>
      <c r="BR280" s="4">
        <f t="shared" si="335"/>
        <v>11657328.400666477</v>
      </c>
      <c r="BS280" s="4">
        <f t="shared" si="335"/>
        <v>12066512.976069912</v>
      </c>
      <c r="BT280" s="4">
        <f t="shared" si="329"/>
        <v>9777565.9926434178</v>
      </c>
      <c r="BU280" s="4">
        <f t="shared" ref="BU280:CF281" si="336">SUMIF($D$84:$D$92,$A280,BU$84:BU$92)+SUMIF($A$152:$A$169,$A280,BU$152:BU$169)+SUMIF($A$213:$A$228,$A280,BU$213:BU$228)</f>
        <v>12484930.947621161</v>
      </c>
      <c r="BV280" s="4">
        <f t="shared" si="336"/>
        <v>12909022.42966936</v>
      </c>
      <c r="BW280" s="4">
        <f t="shared" si="336"/>
        <v>13339891.329868039</v>
      </c>
      <c r="BX280" s="4">
        <f t="shared" si="336"/>
        <v>13779587.220641082</v>
      </c>
      <c r="BY280" s="4">
        <f t="shared" si="336"/>
        <v>14225570.036591118</v>
      </c>
      <c r="BZ280" s="4">
        <f t="shared" si="336"/>
        <v>14677866.391035466</v>
      </c>
      <c r="CA280" s="4">
        <f t="shared" si="336"/>
        <v>15136170.628738625</v>
      </c>
      <c r="CB280" s="4">
        <f t="shared" si="336"/>
        <v>15602168.82357662</v>
      </c>
      <c r="CC280" s="4">
        <f t="shared" si="336"/>
        <v>16076084.887607804</v>
      </c>
      <c r="CD280" s="4">
        <f t="shared" si="336"/>
        <v>16556955.583814824</v>
      </c>
      <c r="CE280" s="4">
        <f t="shared" si="336"/>
        <v>17045592.187998131</v>
      </c>
      <c r="CF280" s="4">
        <f t="shared" si="336"/>
        <v>17542447.530494671</v>
      </c>
      <c r="CG280" s="4">
        <f t="shared" si="330"/>
        <v>14726369.305671288</v>
      </c>
    </row>
    <row r="281" spans="1:85" s="101" customFormat="1" hidden="1" outlineLevel="2" x14ac:dyDescent="0.25">
      <c r="A281" s="118">
        <v>357</v>
      </c>
      <c r="B281" s="48" t="s">
        <v>189</v>
      </c>
      <c r="C281" s="48" t="s">
        <v>250</v>
      </c>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48"/>
      <c r="AH281" s="48"/>
      <c r="AI281" s="48"/>
      <c r="AJ281" s="48"/>
      <c r="AK281" s="48"/>
      <c r="AL281" s="48"/>
      <c r="AM281" s="48"/>
      <c r="AN281" s="48"/>
      <c r="AO281" s="48"/>
      <c r="AP281" s="48"/>
      <c r="AQ281" s="48"/>
      <c r="AR281" s="48"/>
      <c r="AS281" s="39">
        <f t="shared" si="324"/>
        <v>0</v>
      </c>
      <c r="AT281" s="39"/>
      <c r="AU281" s="39">
        <f t="shared" si="334"/>
        <v>0</v>
      </c>
      <c r="AV281" s="39">
        <f t="shared" si="334"/>
        <v>0</v>
      </c>
      <c r="AW281" s="39">
        <f t="shared" si="334"/>
        <v>0</v>
      </c>
      <c r="AX281" s="39">
        <f t="shared" si="334"/>
        <v>0</v>
      </c>
      <c r="AY281" s="39">
        <f t="shared" si="334"/>
        <v>0</v>
      </c>
      <c r="AZ281" s="39">
        <f t="shared" si="334"/>
        <v>0</v>
      </c>
      <c r="BA281" s="39">
        <f t="shared" si="334"/>
        <v>0</v>
      </c>
      <c r="BB281" s="39">
        <f t="shared" si="334"/>
        <v>0</v>
      </c>
      <c r="BC281" s="39">
        <f t="shared" si="334"/>
        <v>0</v>
      </c>
      <c r="BD281" s="39">
        <f t="shared" si="334"/>
        <v>0</v>
      </c>
      <c r="BE281" s="39">
        <f t="shared" si="334"/>
        <v>0</v>
      </c>
      <c r="BF281" s="39">
        <f t="shared" si="334"/>
        <v>0</v>
      </c>
      <c r="BG281" s="39">
        <f t="shared" si="328"/>
        <v>0</v>
      </c>
      <c r="BH281" s="39">
        <f t="shared" si="335"/>
        <v>0</v>
      </c>
      <c r="BI281" s="39">
        <f t="shared" si="335"/>
        <v>0</v>
      </c>
      <c r="BJ281" s="39">
        <f t="shared" si="335"/>
        <v>0</v>
      </c>
      <c r="BK281" s="39">
        <f t="shared" si="335"/>
        <v>0</v>
      </c>
      <c r="BL281" s="39">
        <f t="shared" si="335"/>
        <v>0</v>
      </c>
      <c r="BM281" s="39">
        <f t="shared" si="335"/>
        <v>0</v>
      </c>
      <c r="BN281" s="39">
        <f t="shared" si="335"/>
        <v>0</v>
      </c>
      <c r="BO281" s="39">
        <f t="shared" si="335"/>
        <v>0</v>
      </c>
      <c r="BP281" s="39">
        <f t="shared" si="335"/>
        <v>0</v>
      </c>
      <c r="BQ281" s="39">
        <f t="shared" si="335"/>
        <v>0</v>
      </c>
      <c r="BR281" s="39">
        <f t="shared" si="335"/>
        <v>0</v>
      </c>
      <c r="BS281" s="39">
        <f t="shared" si="335"/>
        <v>0</v>
      </c>
      <c r="BT281" s="39">
        <f t="shared" si="329"/>
        <v>0</v>
      </c>
      <c r="BU281" s="39">
        <f t="shared" si="336"/>
        <v>0</v>
      </c>
      <c r="BV281" s="39">
        <f t="shared" si="336"/>
        <v>0</v>
      </c>
      <c r="BW281" s="39">
        <f t="shared" si="336"/>
        <v>0</v>
      </c>
      <c r="BX281" s="39">
        <f t="shared" si="336"/>
        <v>0</v>
      </c>
      <c r="BY281" s="39">
        <f t="shared" si="336"/>
        <v>0</v>
      </c>
      <c r="BZ281" s="39">
        <f t="shared" si="336"/>
        <v>0</v>
      </c>
      <c r="CA281" s="39">
        <f t="shared" si="336"/>
        <v>0</v>
      </c>
      <c r="CB281" s="39">
        <f t="shared" si="336"/>
        <v>0</v>
      </c>
      <c r="CC281" s="39">
        <f t="shared" si="336"/>
        <v>0</v>
      </c>
      <c r="CD281" s="39">
        <f t="shared" si="336"/>
        <v>0</v>
      </c>
      <c r="CE281" s="39">
        <f t="shared" si="336"/>
        <v>0</v>
      </c>
      <c r="CF281" s="39">
        <f t="shared" si="336"/>
        <v>0</v>
      </c>
      <c r="CG281" s="39">
        <f t="shared" si="330"/>
        <v>0</v>
      </c>
    </row>
    <row r="282" spans="1:85" s="92" customFormat="1" hidden="1" outlineLevel="2" x14ac:dyDescent="0.25">
      <c r="A282" s="22" t="s">
        <v>201</v>
      </c>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1">
        <f>SUM(AS275:AS281)-AS40</f>
        <v>26338.337016699836</v>
      </c>
      <c r="AT282" s="41"/>
      <c r="AU282" s="41">
        <f t="shared" ref="AU282:BF282" si="337">SUM(AU275:AU281)-AU40</f>
        <v>0.33701670914888382</v>
      </c>
      <c r="AV282" s="41">
        <f t="shared" si="337"/>
        <v>0.33701669797301292</v>
      </c>
      <c r="AW282" s="41">
        <f t="shared" si="337"/>
        <v>0.33701677620410919</v>
      </c>
      <c r="AX282" s="41">
        <f t="shared" si="337"/>
        <v>0.33701678365468979</v>
      </c>
      <c r="AY282" s="41">
        <f t="shared" si="337"/>
        <v>0.33701671287417412</v>
      </c>
      <c r="AZ282" s="41">
        <f t="shared" si="337"/>
        <v>0.33701672032475471</v>
      </c>
      <c r="BA282" s="41">
        <f t="shared" si="337"/>
        <v>0.33701670542359352</v>
      </c>
      <c r="BB282" s="41">
        <f t="shared" si="337"/>
        <v>0.33701679483056068</v>
      </c>
      <c r="BC282" s="41">
        <f t="shared" si="337"/>
        <v>0.3370167650282383</v>
      </c>
      <c r="BD282" s="41">
        <f t="shared" si="337"/>
        <v>0.33701678737998009</v>
      </c>
      <c r="BE282" s="41">
        <f t="shared" si="337"/>
        <v>0.33701679855585098</v>
      </c>
      <c r="BF282" s="41">
        <f t="shared" si="337"/>
        <v>0.33701679110527039</v>
      </c>
      <c r="BG282" s="41"/>
      <c r="BH282" s="41">
        <f t="shared" ref="BH282:BS282" si="338">SUM(BH275:BH281)-BH40</f>
        <v>0.3370167464017868</v>
      </c>
      <c r="BI282" s="41">
        <f t="shared" si="338"/>
        <v>0.33701683580875397</v>
      </c>
      <c r="BJ282" s="41">
        <f t="shared" si="338"/>
        <v>0.33701673895120621</v>
      </c>
      <c r="BK282" s="41">
        <f t="shared" si="338"/>
        <v>0.33701679855585098</v>
      </c>
      <c r="BL282" s="41">
        <f t="shared" si="338"/>
        <v>0.33701682090759277</v>
      </c>
      <c r="BM282" s="41">
        <f t="shared" si="338"/>
        <v>0.3370167464017868</v>
      </c>
      <c r="BN282" s="41">
        <f t="shared" si="338"/>
        <v>0.33701685816049576</v>
      </c>
      <c r="BO282" s="41">
        <f t="shared" si="338"/>
        <v>0.33701676875352859</v>
      </c>
      <c r="BP282" s="41">
        <f t="shared" si="338"/>
        <v>0.33701685070991516</v>
      </c>
      <c r="BQ282" s="41">
        <f t="shared" si="338"/>
        <v>0.33701687306165695</v>
      </c>
      <c r="BR282" s="41">
        <f t="shared" si="338"/>
        <v>0.33701685816049576</v>
      </c>
      <c r="BS282" s="41">
        <f t="shared" si="338"/>
        <v>0.33701691031455994</v>
      </c>
      <c r="BT282" s="41"/>
      <c r="BU282" s="41">
        <f t="shared" ref="BU282:CF282" si="339">SUM(BU275:BU281)-BU40</f>
        <v>0.33701687306165695</v>
      </c>
      <c r="BV282" s="41">
        <f t="shared" si="339"/>
        <v>0.33701682835817337</v>
      </c>
      <c r="BW282" s="41">
        <f t="shared" si="339"/>
        <v>0.33701693266630173</v>
      </c>
      <c r="BX282" s="41">
        <f t="shared" si="339"/>
        <v>0.33701683580875397</v>
      </c>
      <c r="BY282" s="41">
        <f t="shared" si="339"/>
        <v>0.33701685070991516</v>
      </c>
      <c r="BZ282" s="41">
        <f t="shared" si="339"/>
        <v>0.33701697736978531</v>
      </c>
      <c r="CA282" s="41">
        <f t="shared" si="339"/>
        <v>0.33701686561107635</v>
      </c>
      <c r="CB282" s="41">
        <f t="shared" si="339"/>
        <v>0.33701691031455994</v>
      </c>
      <c r="CC282" s="41">
        <f t="shared" si="339"/>
        <v>0.33701685070991516</v>
      </c>
      <c r="CD282" s="41">
        <f t="shared" si="339"/>
        <v>0.33701692521572113</v>
      </c>
      <c r="CE282" s="41">
        <f t="shared" si="339"/>
        <v>0.33701696991920471</v>
      </c>
      <c r="CF282" s="41">
        <f t="shared" si="339"/>
        <v>0.33701688051223755</v>
      </c>
      <c r="CG282" s="41"/>
    </row>
    <row r="283" spans="1:85" hidden="1" outlineLevel="2" x14ac:dyDescent="0.25">
      <c r="A283" s="20">
        <v>362</v>
      </c>
      <c r="B283" s="2" t="s">
        <v>190</v>
      </c>
      <c r="C283" s="2" t="s">
        <v>252</v>
      </c>
      <c r="AS283" s="4">
        <f t="shared" ref="AS283:AS291" si="340">SUMIF($D$84:$D$92,$A283,AS$84:AS$92)+SUMIF($A$152:$A$169,$A283,AS$152:AS$169)+SUMIF($A$213:$A$228,$A283,AS$213:AS$228)</f>
        <v>291454.0013948392</v>
      </c>
      <c r="AT283" s="4"/>
      <c r="AU283" s="4">
        <f t="shared" ref="AU283:BF283" si="341">SUMIF($D$84:$D$92,$A283,AU$84:AU$92)+SUMIF($A$152:$A$169,$A283,AU$152:AU$169)+SUMIF($A$213:$A$228,$A283,AU$213:AU$228)</f>
        <v>317314.7708112892</v>
      </c>
      <c r="AV283" s="4">
        <f t="shared" si="341"/>
        <v>345283.04022773914</v>
      </c>
      <c r="AW283" s="4">
        <f t="shared" si="341"/>
        <v>375358.80964418902</v>
      </c>
      <c r="AX283" s="4">
        <f t="shared" si="341"/>
        <v>407542.07906063891</v>
      </c>
      <c r="AY283" s="4">
        <f t="shared" si="341"/>
        <v>441832.84847708885</v>
      </c>
      <c r="AZ283" s="4">
        <f t="shared" si="341"/>
        <v>478231.11789353873</v>
      </c>
      <c r="BA283" s="4">
        <f t="shared" si="341"/>
        <v>516736.88730998867</v>
      </c>
      <c r="BB283" s="4">
        <f t="shared" si="341"/>
        <v>557350.15672643855</v>
      </c>
      <c r="BC283" s="4">
        <f t="shared" si="341"/>
        <v>600070.92614288838</v>
      </c>
      <c r="BD283" s="4">
        <f t="shared" si="341"/>
        <v>644899.19555933832</v>
      </c>
      <c r="BE283" s="4">
        <f t="shared" si="341"/>
        <v>691834.96497578814</v>
      </c>
      <c r="BF283" s="4">
        <f t="shared" si="341"/>
        <v>740878.23439223808</v>
      </c>
      <c r="BG283" s="4">
        <f>AVERAGE(AU283:BF283,AS283)</f>
        <v>492983.61789353873</v>
      </c>
      <c r="BH283" s="4">
        <f t="shared" ref="BH283:BS283" si="342">SUMIF($D$84:$D$92,$A283,BH$84:BH$92)+SUMIF($A$152:$A$169,$A283,BH$152:BH$169)+SUMIF($A$213:$A$228,$A283,BH$213:BH$228)</f>
        <v>792029.00380868791</v>
      </c>
      <c r="BI283" s="4">
        <f t="shared" si="342"/>
        <v>845287.27322500024</v>
      </c>
      <c r="BJ283" s="4">
        <f t="shared" si="342"/>
        <v>900653.04264117475</v>
      </c>
      <c r="BK283" s="4">
        <f t="shared" si="342"/>
        <v>958126.31205721165</v>
      </c>
      <c r="BL283" s="4">
        <f t="shared" si="342"/>
        <v>1017707.0814731109</v>
      </c>
      <c r="BM283" s="4">
        <f t="shared" si="342"/>
        <v>1079395.3508888725</v>
      </c>
      <c r="BN283" s="4">
        <f t="shared" si="342"/>
        <v>1143191.1203044965</v>
      </c>
      <c r="BO283" s="4">
        <f t="shared" si="342"/>
        <v>1209094.3897199829</v>
      </c>
      <c r="BP283" s="4">
        <f t="shared" si="342"/>
        <v>1277105.1591353316</v>
      </c>
      <c r="BQ283" s="4">
        <f t="shared" si="342"/>
        <v>1347223.4285505426</v>
      </c>
      <c r="BR283" s="4">
        <f t="shared" si="342"/>
        <v>1419449.1979656161</v>
      </c>
      <c r="BS283" s="4">
        <f t="shared" si="342"/>
        <v>1493782.4673805516</v>
      </c>
      <c r="BT283" s="4">
        <f t="shared" si="329"/>
        <v>1094147.8508879091</v>
      </c>
      <c r="BU283" s="4">
        <f t="shared" ref="BU283:CF283" si="343">SUMIF($D$84:$D$92,$A283,BU$84:BU$92)+SUMIF($A$152:$A$169,$A283,BU$152:BU$169)+SUMIF($A$213:$A$228,$A283,BU$213:BU$228)</f>
        <v>1570223.2367970017</v>
      </c>
      <c r="BV283" s="4">
        <f t="shared" si="343"/>
        <v>1648301.7675707145</v>
      </c>
      <c r="BW283" s="4">
        <f t="shared" si="343"/>
        <v>1728336.722599715</v>
      </c>
      <c r="BX283" s="4">
        <f t="shared" si="343"/>
        <v>1810919.7480114838</v>
      </c>
      <c r="BY283" s="4">
        <f t="shared" si="343"/>
        <v>1895317.608015771</v>
      </c>
      <c r="BZ283" s="4">
        <f t="shared" si="343"/>
        <v>1981537.9850276716</v>
      </c>
      <c r="CA283" s="4">
        <f t="shared" si="343"/>
        <v>2069492.6461385477</v>
      </c>
      <c r="CB283" s="4">
        <f t="shared" si="343"/>
        <v>2159668.3070495706</v>
      </c>
      <c r="CC283" s="4">
        <f t="shared" si="343"/>
        <v>2252129.6040237383</v>
      </c>
      <c r="CD283" s="4">
        <f t="shared" si="343"/>
        <v>2346598.4812848694</v>
      </c>
      <c r="CE283" s="4">
        <f t="shared" si="343"/>
        <v>2443309.1282570916</v>
      </c>
      <c r="CF283" s="4">
        <f t="shared" si="343"/>
        <v>2542392.2626023591</v>
      </c>
      <c r="CG283" s="4">
        <f t="shared" si="330"/>
        <v>1995539.2280583908</v>
      </c>
    </row>
    <row r="284" spans="1:85" hidden="1" outlineLevel="2" x14ac:dyDescent="0.25">
      <c r="A284" s="20">
        <v>364</v>
      </c>
      <c r="B284" s="2" t="s">
        <v>191</v>
      </c>
      <c r="C284" s="2" t="s">
        <v>257</v>
      </c>
      <c r="D284" s="16">
        <f>-D279</f>
        <v>26338</v>
      </c>
      <c r="AS284" s="4">
        <f t="shared" si="340"/>
        <v>9858627.5974490326</v>
      </c>
      <c r="AT284" s="4"/>
      <c r="AU284" s="4">
        <f t="shared" ref="AU284:BF284" si="344">SUMIF($D$84:$D$92,$A284,AU$84:AU$92)+SUMIF($A$152:$A$169,$A284,AU$152:AU$169)+SUMIF($A$213:$A$228,$A284,AU$213:AU$228)+$D$284</f>
        <v>10854789.570228361</v>
      </c>
      <c r="AV284" s="4">
        <f t="shared" si="344"/>
        <v>11825426.413818648</v>
      </c>
      <c r="AW284" s="4">
        <f t="shared" si="344"/>
        <v>12796827.85728501</v>
      </c>
      <c r="AX284" s="4">
        <f t="shared" si="344"/>
        <v>13774394.064761547</v>
      </c>
      <c r="AY284" s="4">
        <f t="shared" si="344"/>
        <v>14758136.901733719</v>
      </c>
      <c r="AZ284" s="4">
        <f t="shared" si="344"/>
        <v>15748107.953871707</v>
      </c>
      <c r="BA284" s="4">
        <f t="shared" si="344"/>
        <v>16744296.809044553</v>
      </c>
      <c r="BB284" s="4">
        <f t="shared" si="344"/>
        <v>17746745.204747532</v>
      </c>
      <c r="BC284" s="4">
        <f t="shared" si="344"/>
        <v>18755502.369550366</v>
      </c>
      <c r="BD284" s="4">
        <f t="shared" si="344"/>
        <v>19874221.75817585</v>
      </c>
      <c r="BE284" s="4">
        <f t="shared" si="344"/>
        <v>20999082.052981891</v>
      </c>
      <c r="BF284" s="4">
        <f t="shared" si="344"/>
        <v>22126263.824543532</v>
      </c>
      <c r="BG284" s="4">
        <f t="shared" si="328"/>
        <v>15835570.952168595</v>
      </c>
      <c r="BH284" s="4">
        <f t="shared" ref="BH284:BS284" si="345">SUMIF($D$84:$D$92,$A284,BH$84:BH$92)+SUMIF($A$152:$A$169,$A284,BH$152:BH$169)+SUMIF($A$213:$A$228,$A284,BH$213:BH$228)+$D$284</f>
        <v>23909284.88088055</v>
      </c>
      <c r="BI284" s="4">
        <f t="shared" si="345"/>
        <v>25693110.481342446</v>
      </c>
      <c r="BJ284" s="4">
        <f t="shared" si="345"/>
        <v>27477692.721311055</v>
      </c>
      <c r="BK284" s="4">
        <f t="shared" si="345"/>
        <v>29268240.806664858</v>
      </c>
      <c r="BL284" s="4">
        <f t="shared" si="345"/>
        <v>31064766.111528475</v>
      </c>
      <c r="BM284" s="4">
        <f t="shared" si="345"/>
        <v>32867319.588295817</v>
      </c>
      <c r="BN284" s="4">
        <f t="shared" si="345"/>
        <v>34675887.743910939</v>
      </c>
      <c r="BO284" s="4">
        <f t="shared" si="345"/>
        <v>36490514.403460898</v>
      </c>
      <c r="BP284" s="4">
        <f t="shared" si="345"/>
        <v>38311250.376741193</v>
      </c>
      <c r="BQ284" s="4">
        <f t="shared" si="345"/>
        <v>40138037.730927467</v>
      </c>
      <c r="BR284" s="4">
        <f t="shared" si="345"/>
        <v>41970772.547499612</v>
      </c>
      <c r="BS284" s="4">
        <f t="shared" si="345"/>
        <v>43805778.619720258</v>
      </c>
      <c r="BT284" s="4">
        <f t="shared" si="329"/>
        <v>32907609.21821747</v>
      </c>
      <c r="BU284" s="4">
        <f t="shared" ref="BU284:CF284" si="346">SUMIF($D$84:$D$92,$A284,BU$84:BU$92)+SUMIF($A$152:$A$169,$A284,BU$152:BU$169)+SUMIF($A$213:$A$228,$A284,BU$213:BU$228)+$D$284</f>
        <v>45841912.608158134</v>
      </c>
      <c r="BV284" s="4">
        <f t="shared" si="346"/>
        <v>47878699.589642718</v>
      </c>
      <c r="BW284" s="4">
        <f t="shared" si="346"/>
        <v>49916109.456117459</v>
      </c>
      <c r="BX284" s="4">
        <f t="shared" si="346"/>
        <v>51959096.684669867</v>
      </c>
      <c r="BY284" s="4">
        <f t="shared" si="346"/>
        <v>54007667.201936021</v>
      </c>
      <c r="BZ284" s="4">
        <f t="shared" si="346"/>
        <v>56061861.342773192</v>
      </c>
      <c r="CA284" s="4">
        <f t="shared" si="346"/>
        <v>58121680.420042999</v>
      </c>
      <c r="CB284" s="4">
        <f t="shared" si="346"/>
        <v>60187125.48393175</v>
      </c>
      <c r="CC284" s="4">
        <f t="shared" si="346"/>
        <v>62258216.824391723</v>
      </c>
      <c r="CD284" s="4">
        <f t="shared" si="346"/>
        <v>64334887.389165722</v>
      </c>
      <c r="CE284" s="4">
        <f t="shared" si="346"/>
        <v>66417042.711926058</v>
      </c>
      <c r="CF284" s="4">
        <f t="shared" si="346"/>
        <v>68501121.059431598</v>
      </c>
      <c r="CG284" s="4">
        <f t="shared" si="330"/>
        <v>56099323.030146725</v>
      </c>
    </row>
    <row r="285" spans="1:85" hidden="1" outlineLevel="2" x14ac:dyDescent="0.25">
      <c r="A285" s="20">
        <v>365</v>
      </c>
      <c r="B285" s="2" t="s">
        <v>192</v>
      </c>
      <c r="C285" s="2" t="s">
        <v>257</v>
      </c>
      <c r="AS285" s="4">
        <f t="shared" si="340"/>
        <v>5907393.3796085026</v>
      </c>
      <c r="AT285" s="4"/>
      <c r="AU285" s="4">
        <f t="shared" ref="AU285:BF291" si="347">SUMIF($D$84:$D$92,$A285,AU$84:AU$92)+SUMIF($A$152:$A$169,$A285,AU$152:AU$169)+SUMIF($A$213:$A$228,$A285,AU$213:AU$228)</f>
        <v>6542919.3350145454</v>
      </c>
      <c r="AV285" s="4">
        <f t="shared" si="347"/>
        <v>7179074.8560165931</v>
      </c>
      <c r="AW285" s="4">
        <f t="shared" si="347"/>
        <v>7815822.5569446515</v>
      </c>
      <c r="AX285" s="4">
        <f t="shared" si="347"/>
        <v>8457344.8460064977</v>
      </c>
      <c r="AY285" s="4">
        <f t="shared" si="347"/>
        <v>9103650.9129790589</v>
      </c>
      <c r="AZ285" s="4">
        <f t="shared" si="347"/>
        <v>9754780.7107832208</v>
      </c>
      <c r="BA285" s="4">
        <f t="shared" si="347"/>
        <v>10410726.175260019</v>
      </c>
      <c r="BB285" s="4">
        <f t="shared" si="347"/>
        <v>11071519.631953353</v>
      </c>
      <c r="BC285" s="4">
        <f t="shared" si="347"/>
        <v>11737199.208218062</v>
      </c>
      <c r="BD285" s="4">
        <f t="shared" si="347"/>
        <v>12488044.141690625</v>
      </c>
      <c r="BE285" s="4">
        <f t="shared" si="347"/>
        <v>13243645.185491502</v>
      </c>
      <c r="BF285" s="4">
        <f t="shared" si="347"/>
        <v>14001044.204908608</v>
      </c>
      <c r="BG285" s="4">
        <f t="shared" si="328"/>
        <v>9824089.6265288647</v>
      </c>
      <c r="BH285" s="4">
        <f t="shared" ref="BH285:BS291" si="348">SUMIF($D$84:$D$92,$A285,BH$84:BH$92)+SUMIF($A$152:$A$169,$A285,BH$152:BH$169)+SUMIF($A$213:$A$228,$A285,BH$213:BH$228)</f>
        <v>15266388.453306584</v>
      </c>
      <c r="BI285" s="4">
        <f t="shared" si="348"/>
        <v>16532355.81831135</v>
      </c>
      <c r="BJ285" s="4">
        <f t="shared" si="348"/>
        <v>17798909.197963942</v>
      </c>
      <c r="BK285" s="4">
        <f t="shared" si="348"/>
        <v>19070083.103971984</v>
      </c>
      <c r="BL285" s="4">
        <f t="shared" si="348"/>
        <v>20345886.34555516</v>
      </c>
      <c r="BM285" s="4">
        <f t="shared" si="348"/>
        <v>21626358.385164093</v>
      </c>
      <c r="BN285" s="4">
        <f t="shared" si="348"/>
        <v>22911488.772474218</v>
      </c>
      <c r="BO285" s="4">
        <f t="shared" si="348"/>
        <v>24201311.449861959</v>
      </c>
      <c r="BP285" s="4">
        <f t="shared" si="348"/>
        <v>25495865.769335963</v>
      </c>
      <c r="BQ285" s="4">
        <f t="shared" si="348"/>
        <v>26795106.862126682</v>
      </c>
      <c r="BR285" s="4">
        <f t="shared" si="348"/>
        <v>28098954.243704271</v>
      </c>
      <c r="BS285" s="4">
        <f t="shared" si="348"/>
        <v>29404560.704826541</v>
      </c>
      <c r="BT285" s="4">
        <f t="shared" si="329"/>
        <v>21657562.562423948</v>
      </c>
      <c r="BU285" s="4">
        <f t="shared" ref="BU285:CF291" si="349">SUMIF($D$84:$D$92,$A285,BU$84:BU$92)+SUMIF($A$152:$A$169,$A285,BU$152:BU$169)+SUMIF($A$213:$A$228,$A285,BU$213:BU$228)</f>
        <v>30823565.512376592</v>
      </c>
      <c r="BV285" s="4">
        <f t="shared" si="349"/>
        <v>32243076.060754206</v>
      </c>
      <c r="BW285" s="4">
        <f t="shared" si="349"/>
        <v>33663069.031375043</v>
      </c>
      <c r="BX285" s="4">
        <f t="shared" si="349"/>
        <v>35087381.649390317</v>
      </c>
      <c r="BY285" s="4">
        <f t="shared" si="349"/>
        <v>36516018.50495892</v>
      </c>
      <c r="BZ285" s="4">
        <f t="shared" si="349"/>
        <v>37949010.837286524</v>
      </c>
      <c r="CA285" s="4">
        <f t="shared" si="349"/>
        <v>39386359.663179867</v>
      </c>
      <c r="CB285" s="4">
        <f t="shared" si="349"/>
        <v>40828065.796004556</v>
      </c>
      <c r="CC285" s="4">
        <f t="shared" si="349"/>
        <v>42274144.950257562</v>
      </c>
      <c r="CD285" s="4">
        <f t="shared" si="349"/>
        <v>43724545.194200538</v>
      </c>
      <c r="CE285" s="4">
        <f t="shared" si="349"/>
        <v>45179193.363993578</v>
      </c>
      <c r="CF285" s="4">
        <f t="shared" si="349"/>
        <v>46635330.909716383</v>
      </c>
      <c r="CG285" s="4">
        <f t="shared" si="330"/>
        <v>37978024.782947734</v>
      </c>
    </row>
    <row r="286" spans="1:85" hidden="1" outlineLevel="2" x14ac:dyDescent="0.25">
      <c r="A286" s="20">
        <v>366</v>
      </c>
      <c r="B286" s="2" t="s">
        <v>194</v>
      </c>
      <c r="C286" s="2" t="s">
        <v>252</v>
      </c>
      <c r="AS286" s="4">
        <f t="shared" si="340"/>
        <v>36814.788749166648</v>
      </c>
      <c r="AT286" s="4"/>
      <c r="AU286" s="4">
        <f t="shared" si="347"/>
        <v>37941.174874083314</v>
      </c>
      <c r="AV286" s="4">
        <f t="shared" si="347"/>
        <v>39067.560998999979</v>
      </c>
      <c r="AW286" s="4">
        <f t="shared" si="347"/>
        <v>40193.947123916645</v>
      </c>
      <c r="AX286" s="4">
        <f t="shared" si="347"/>
        <v>41320.333248833311</v>
      </c>
      <c r="AY286" s="4">
        <f t="shared" si="347"/>
        <v>42446.719373749977</v>
      </c>
      <c r="AZ286" s="4">
        <f t="shared" si="347"/>
        <v>43573.105498666642</v>
      </c>
      <c r="BA286" s="4">
        <f t="shared" si="347"/>
        <v>44699.491623583308</v>
      </c>
      <c r="BB286" s="4">
        <f t="shared" si="347"/>
        <v>45825.877748499974</v>
      </c>
      <c r="BC286" s="4">
        <f t="shared" si="347"/>
        <v>46952.263873416639</v>
      </c>
      <c r="BD286" s="4">
        <f t="shared" si="347"/>
        <v>48078.649998333305</v>
      </c>
      <c r="BE286" s="4">
        <f t="shared" si="347"/>
        <v>49205.036123249971</v>
      </c>
      <c r="BF286" s="4">
        <f t="shared" si="347"/>
        <v>50331.422248166637</v>
      </c>
      <c r="BG286" s="4">
        <f t="shared" si="328"/>
        <v>43573.105498666642</v>
      </c>
      <c r="BH286" s="4">
        <f t="shared" si="348"/>
        <v>51457.808373083302</v>
      </c>
      <c r="BI286" s="4">
        <f t="shared" si="348"/>
        <v>52584.194497999968</v>
      </c>
      <c r="BJ286" s="4">
        <f t="shared" si="348"/>
        <v>53710.580622916634</v>
      </c>
      <c r="BK286" s="4">
        <f t="shared" si="348"/>
        <v>54836.966747833299</v>
      </c>
      <c r="BL286" s="4">
        <f t="shared" si="348"/>
        <v>55963.352872749965</v>
      </c>
      <c r="BM286" s="4">
        <f t="shared" si="348"/>
        <v>57089.738997666631</v>
      </c>
      <c r="BN286" s="4">
        <f t="shared" si="348"/>
        <v>58216.125122583297</v>
      </c>
      <c r="BO286" s="4">
        <f t="shared" si="348"/>
        <v>59342.511247499962</v>
      </c>
      <c r="BP286" s="4">
        <f t="shared" si="348"/>
        <v>60468.897372416628</v>
      </c>
      <c r="BQ286" s="4">
        <f t="shared" si="348"/>
        <v>61595.283497333294</v>
      </c>
      <c r="BR286" s="4">
        <f t="shared" si="348"/>
        <v>62721.66962224996</v>
      </c>
      <c r="BS286" s="4">
        <f t="shared" si="348"/>
        <v>63848.055747166625</v>
      </c>
      <c r="BT286" s="4">
        <f t="shared" si="329"/>
        <v>57089.738997666631</v>
      </c>
      <c r="BU286" s="4">
        <f t="shared" si="349"/>
        <v>64974.441872083291</v>
      </c>
      <c r="BV286" s="4">
        <f t="shared" si="349"/>
        <v>66100.827996999957</v>
      </c>
      <c r="BW286" s="4">
        <f t="shared" si="349"/>
        <v>67227.214121916622</v>
      </c>
      <c r="BX286" s="4">
        <f t="shared" si="349"/>
        <v>68353.600246833288</v>
      </c>
      <c r="BY286" s="4">
        <f t="shared" si="349"/>
        <v>69479.986371749954</v>
      </c>
      <c r="BZ286" s="4">
        <f t="shared" si="349"/>
        <v>70606.37249666662</v>
      </c>
      <c r="CA286" s="4">
        <f t="shared" si="349"/>
        <v>71732.758621583285</v>
      </c>
      <c r="CB286" s="4">
        <f t="shared" si="349"/>
        <v>72859.144746499951</v>
      </c>
      <c r="CC286" s="4">
        <f t="shared" si="349"/>
        <v>73985.530871416617</v>
      </c>
      <c r="CD286" s="4">
        <f t="shared" si="349"/>
        <v>75111.916996333282</v>
      </c>
      <c r="CE286" s="4">
        <f t="shared" si="349"/>
        <v>76238.303121249948</v>
      </c>
      <c r="CF286" s="4">
        <f t="shared" si="349"/>
        <v>77364.689246166614</v>
      </c>
      <c r="CG286" s="4">
        <f t="shared" si="330"/>
        <v>70606.37249666662</v>
      </c>
    </row>
    <row r="287" spans="1:85" hidden="1" outlineLevel="2" x14ac:dyDescent="0.25">
      <c r="A287" s="20">
        <v>367</v>
      </c>
      <c r="B287" s="2" t="s">
        <v>195</v>
      </c>
      <c r="C287" s="2" t="s">
        <v>257</v>
      </c>
      <c r="AS287" s="4">
        <f t="shared" si="340"/>
        <v>501391.41305687616</v>
      </c>
      <c r="AT287" s="4"/>
      <c r="AU287" s="4">
        <f t="shared" si="347"/>
        <v>516641.70326187613</v>
      </c>
      <c r="AV287" s="4">
        <f t="shared" si="347"/>
        <v>531891.9934668761</v>
      </c>
      <c r="AW287" s="4">
        <f t="shared" si="347"/>
        <v>547142.28367187607</v>
      </c>
      <c r="AX287" s="4">
        <f t="shared" si="347"/>
        <v>562392.57387687603</v>
      </c>
      <c r="AY287" s="4">
        <f t="shared" si="347"/>
        <v>577642.864081876</v>
      </c>
      <c r="AZ287" s="4">
        <f t="shared" si="347"/>
        <v>592893.15428687597</v>
      </c>
      <c r="BA287" s="4">
        <f t="shared" si="347"/>
        <v>608143.44449187594</v>
      </c>
      <c r="BB287" s="4">
        <f t="shared" si="347"/>
        <v>623393.73469687591</v>
      </c>
      <c r="BC287" s="4">
        <f t="shared" si="347"/>
        <v>638644.02490187588</v>
      </c>
      <c r="BD287" s="4">
        <f t="shared" si="347"/>
        <v>653894.31510687585</v>
      </c>
      <c r="BE287" s="4">
        <f t="shared" si="347"/>
        <v>669144.60531187581</v>
      </c>
      <c r="BF287" s="4">
        <f t="shared" si="347"/>
        <v>684394.89551687578</v>
      </c>
      <c r="BG287" s="4">
        <f t="shared" si="328"/>
        <v>592893.15428687609</v>
      </c>
      <c r="BH287" s="4">
        <f t="shared" si="348"/>
        <v>699645.18572187575</v>
      </c>
      <c r="BI287" s="4">
        <f t="shared" si="348"/>
        <v>714895.47592687572</v>
      </c>
      <c r="BJ287" s="4">
        <f t="shared" si="348"/>
        <v>730145.76613187569</v>
      </c>
      <c r="BK287" s="4">
        <f t="shared" si="348"/>
        <v>745396.05633687566</v>
      </c>
      <c r="BL287" s="4">
        <f t="shared" si="348"/>
        <v>760646.34654187562</v>
      </c>
      <c r="BM287" s="4">
        <f t="shared" si="348"/>
        <v>775896.63674687559</v>
      </c>
      <c r="BN287" s="4">
        <f t="shared" si="348"/>
        <v>791146.92695187556</v>
      </c>
      <c r="BO287" s="4">
        <f t="shared" si="348"/>
        <v>806397.21715687553</v>
      </c>
      <c r="BP287" s="4">
        <f t="shared" si="348"/>
        <v>821647.5073618755</v>
      </c>
      <c r="BQ287" s="4">
        <f t="shared" si="348"/>
        <v>836897.79756687547</v>
      </c>
      <c r="BR287" s="4">
        <f t="shared" si="348"/>
        <v>852148.08777187543</v>
      </c>
      <c r="BS287" s="4">
        <f t="shared" si="348"/>
        <v>867398.3779768754</v>
      </c>
      <c r="BT287" s="4">
        <f t="shared" si="329"/>
        <v>775896.63674687583</v>
      </c>
      <c r="BU287" s="4">
        <f t="shared" si="349"/>
        <v>882648.66818187537</v>
      </c>
      <c r="BV287" s="4">
        <f t="shared" si="349"/>
        <v>897898.95838687534</v>
      </c>
      <c r="BW287" s="4">
        <f t="shared" si="349"/>
        <v>913149.24859187531</v>
      </c>
      <c r="BX287" s="4">
        <f t="shared" si="349"/>
        <v>928399.53879687528</v>
      </c>
      <c r="BY287" s="4">
        <f t="shared" si="349"/>
        <v>943649.82900187525</v>
      </c>
      <c r="BZ287" s="4">
        <f t="shared" si="349"/>
        <v>958900.11920687521</v>
      </c>
      <c r="CA287" s="4">
        <f t="shared" si="349"/>
        <v>974150.40941187518</v>
      </c>
      <c r="CB287" s="4">
        <f t="shared" si="349"/>
        <v>989400.69961687515</v>
      </c>
      <c r="CC287" s="4">
        <f t="shared" si="349"/>
        <v>1004650.9898218751</v>
      </c>
      <c r="CD287" s="4">
        <f t="shared" si="349"/>
        <v>1019901.2800268751</v>
      </c>
      <c r="CE287" s="4">
        <f t="shared" si="349"/>
        <v>1035151.5702318751</v>
      </c>
      <c r="CF287" s="4">
        <f t="shared" si="349"/>
        <v>1050401.8604368751</v>
      </c>
      <c r="CG287" s="4">
        <f t="shared" si="330"/>
        <v>958900.11920687545</v>
      </c>
    </row>
    <row r="288" spans="1:85" hidden="1" outlineLevel="2" x14ac:dyDescent="0.25">
      <c r="A288" s="20">
        <v>368</v>
      </c>
      <c r="B288" s="2" t="s">
        <v>196</v>
      </c>
      <c r="C288" s="2" t="s">
        <v>253</v>
      </c>
      <c r="AS288" s="4">
        <f t="shared" si="340"/>
        <v>2937779.5116370013</v>
      </c>
      <c r="AT288" s="4"/>
      <c r="AU288" s="4">
        <f t="shared" si="347"/>
        <v>3448591.1487593967</v>
      </c>
      <c r="AV288" s="4">
        <f t="shared" si="347"/>
        <v>3959984.6830442776</v>
      </c>
      <c r="AW288" s="4">
        <f t="shared" si="347"/>
        <v>4471925.5595295774</v>
      </c>
      <c r="AX288" s="4">
        <f t="shared" si="347"/>
        <v>4988279.5095765693</v>
      </c>
      <c r="AY288" s="4">
        <f t="shared" si="347"/>
        <v>5509055.0271454612</v>
      </c>
      <c r="AZ288" s="4">
        <f t="shared" si="347"/>
        <v>6034289.0400662357</v>
      </c>
      <c r="BA288" s="4">
        <f t="shared" si="347"/>
        <v>6563974.0947689274</v>
      </c>
      <c r="BB288" s="4">
        <f t="shared" si="347"/>
        <v>7098140.069223986</v>
      </c>
      <c r="BC288" s="4">
        <f t="shared" si="347"/>
        <v>7636822.2039206168</v>
      </c>
      <c r="BD288" s="4">
        <f t="shared" si="347"/>
        <v>8254221.2825158155</v>
      </c>
      <c r="BE288" s="4">
        <f t="shared" si="347"/>
        <v>8876016.3559399378</v>
      </c>
      <c r="BF288" s="4">
        <f t="shared" si="347"/>
        <v>9499473.26875926</v>
      </c>
      <c r="BG288" s="4">
        <f t="shared" si="328"/>
        <v>6098350.1349913133</v>
      </c>
      <c r="BH288" s="4">
        <f t="shared" si="348"/>
        <v>10592415.632049331</v>
      </c>
      <c r="BI288" s="4">
        <f t="shared" si="348"/>
        <v>11685933.931806859</v>
      </c>
      <c r="BJ288" s="4">
        <f t="shared" si="348"/>
        <v>12779993.875299213</v>
      </c>
      <c r="BK288" s="4">
        <f t="shared" si="348"/>
        <v>13878324.495576454</v>
      </c>
      <c r="BL288" s="4">
        <f t="shared" si="348"/>
        <v>14980933.93485596</v>
      </c>
      <c r="BM288" s="4">
        <f t="shared" si="348"/>
        <v>16087858.667634087</v>
      </c>
      <c r="BN288" s="4">
        <f t="shared" si="348"/>
        <v>17199089.034847118</v>
      </c>
      <c r="BO288" s="4">
        <f t="shared" si="348"/>
        <v>18314656.408877298</v>
      </c>
      <c r="BP288" s="4">
        <f t="shared" si="348"/>
        <v>19434597.16214129</v>
      </c>
      <c r="BQ288" s="4">
        <f t="shared" si="348"/>
        <v>20558869.823170733</v>
      </c>
      <c r="BR288" s="4">
        <f t="shared" si="348"/>
        <v>21687400.001433764</v>
      </c>
      <c r="BS288" s="4">
        <f t="shared" si="348"/>
        <v>22817556.068090528</v>
      </c>
      <c r="BT288" s="4">
        <f t="shared" si="329"/>
        <v>16116700.17727245</v>
      </c>
      <c r="BU288" s="4">
        <f t="shared" si="349"/>
        <v>24078236.993520841</v>
      </c>
      <c r="BV288" s="4">
        <f t="shared" si="349"/>
        <v>25339385.36690953</v>
      </c>
      <c r="BW288" s="4">
        <f t="shared" si="349"/>
        <v>26600979.635271251</v>
      </c>
      <c r="BX288" s="4">
        <f t="shared" si="349"/>
        <v>27866566.48292527</v>
      </c>
      <c r="BY288" s="4">
        <f t="shared" si="349"/>
        <v>29136150.152480215</v>
      </c>
      <c r="BZ288" s="4">
        <f t="shared" si="349"/>
        <v>30409759.51782193</v>
      </c>
      <c r="CA288" s="4">
        <f t="shared" si="349"/>
        <v>31687395.518768214</v>
      </c>
      <c r="CB288" s="4">
        <f t="shared" si="349"/>
        <v>32969058.90709956</v>
      </c>
      <c r="CC288" s="4">
        <f t="shared" si="349"/>
        <v>34254764.207467988</v>
      </c>
      <c r="CD288" s="4">
        <f t="shared" si="349"/>
        <v>35544463.42021884</v>
      </c>
      <c r="CE288" s="4">
        <f t="shared" si="349"/>
        <v>36838088.921213947</v>
      </c>
      <c r="CF288" s="4">
        <f t="shared" si="349"/>
        <v>38133091.027971685</v>
      </c>
      <c r="CG288" s="4">
        <f t="shared" si="330"/>
        <v>30436576.632289208</v>
      </c>
    </row>
    <row r="289" spans="1:85" hidden="1" outlineLevel="2" x14ac:dyDescent="0.25">
      <c r="A289" s="20">
        <v>369</v>
      </c>
      <c r="B289" s="2" t="s">
        <v>198</v>
      </c>
      <c r="C289" s="2" t="s">
        <v>254</v>
      </c>
      <c r="AS289" s="4">
        <f t="shared" si="340"/>
        <v>28331.296762666672</v>
      </c>
      <c r="AT289" s="4"/>
      <c r="AU289" s="4">
        <f t="shared" si="347"/>
        <v>29410.538370833339</v>
      </c>
      <c r="AV289" s="4">
        <f t="shared" si="347"/>
        <v>30489.779979000006</v>
      </c>
      <c r="AW289" s="4">
        <f t="shared" si="347"/>
        <v>31569.021587166673</v>
      </c>
      <c r="AX289" s="4">
        <f t="shared" si="347"/>
        <v>32648.26319533334</v>
      </c>
      <c r="AY289" s="4">
        <f t="shared" si="347"/>
        <v>33727.504803500007</v>
      </c>
      <c r="AZ289" s="4">
        <f t="shared" si="347"/>
        <v>34806.746411666674</v>
      </c>
      <c r="BA289" s="4">
        <f t="shared" si="347"/>
        <v>35885.988019833341</v>
      </c>
      <c r="BB289" s="4">
        <f t="shared" si="347"/>
        <v>36965.229628000008</v>
      </c>
      <c r="BC289" s="4">
        <f t="shared" si="347"/>
        <v>38044.471236166675</v>
      </c>
      <c r="BD289" s="4">
        <f t="shared" si="347"/>
        <v>39123.712844333342</v>
      </c>
      <c r="BE289" s="4">
        <f t="shared" si="347"/>
        <v>40202.954452500009</v>
      </c>
      <c r="BF289" s="4">
        <f t="shared" si="347"/>
        <v>41282.196060666676</v>
      </c>
      <c r="BG289" s="4">
        <f t="shared" si="328"/>
        <v>34806.746411666667</v>
      </c>
      <c r="BH289" s="4">
        <f t="shared" si="348"/>
        <v>42361.437668833343</v>
      </c>
      <c r="BI289" s="4">
        <f t="shared" si="348"/>
        <v>43440.67927700001</v>
      </c>
      <c r="BJ289" s="4">
        <f t="shared" si="348"/>
        <v>44519.920885166677</v>
      </c>
      <c r="BK289" s="4">
        <f t="shared" si="348"/>
        <v>45599.162493333344</v>
      </c>
      <c r="BL289" s="4">
        <f t="shared" si="348"/>
        <v>46678.404101500011</v>
      </c>
      <c r="BM289" s="4">
        <f t="shared" si="348"/>
        <v>47757.645709666678</v>
      </c>
      <c r="BN289" s="4">
        <f t="shared" si="348"/>
        <v>48836.887317833345</v>
      </c>
      <c r="BO289" s="4">
        <f t="shared" si="348"/>
        <v>49916.128926000012</v>
      </c>
      <c r="BP289" s="4">
        <f t="shared" si="348"/>
        <v>50995.370534166679</v>
      </c>
      <c r="BQ289" s="4">
        <f t="shared" si="348"/>
        <v>52074.612142333346</v>
      </c>
      <c r="BR289" s="4">
        <f t="shared" si="348"/>
        <v>53153.853750500013</v>
      </c>
      <c r="BS289" s="4">
        <f t="shared" si="348"/>
        <v>54233.09535866668</v>
      </c>
      <c r="BT289" s="4">
        <f t="shared" si="329"/>
        <v>47757.645709666685</v>
      </c>
      <c r="BU289" s="4">
        <f t="shared" si="349"/>
        <v>55312.336966833347</v>
      </c>
      <c r="BV289" s="4">
        <f t="shared" si="349"/>
        <v>56391.578575000014</v>
      </c>
      <c r="BW289" s="4">
        <f t="shared" si="349"/>
        <v>57470.820183166681</v>
      </c>
      <c r="BX289" s="4">
        <f t="shared" si="349"/>
        <v>58550.061791333348</v>
      </c>
      <c r="BY289" s="4">
        <f t="shared" si="349"/>
        <v>59629.303399500015</v>
      </c>
      <c r="BZ289" s="4">
        <f t="shared" si="349"/>
        <v>60708.545007666682</v>
      </c>
      <c r="CA289" s="4">
        <f t="shared" si="349"/>
        <v>61787.786615833349</v>
      </c>
      <c r="CB289" s="4">
        <f t="shared" si="349"/>
        <v>62867.028224000016</v>
      </c>
      <c r="CC289" s="4">
        <f t="shared" si="349"/>
        <v>63946.269832166683</v>
      </c>
      <c r="CD289" s="4">
        <f t="shared" si="349"/>
        <v>65025.51144033335</v>
      </c>
      <c r="CE289" s="4">
        <f t="shared" si="349"/>
        <v>66104.753048500017</v>
      </c>
      <c r="CF289" s="4">
        <f t="shared" si="349"/>
        <v>67183.994656666677</v>
      </c>
      <c r="CG289" s="4">
        <f t="shared" si="330"/>
        <v>60708.545007666682</v>
      </c>
    </row>
    <row r="290" spans="1:85" hidden="1" outlineLevel="2" x14ac:dyDescent="0.25">
      <c r="A290" s="20">
        <v>370</v>
      </c>
      <c r="B290" s="2" t="s">
        <v>199</v>
      </c>
      <c r="C290" s="2" t="s">
        <v>255</v>
      </c>
      <c r="AS290" s="4">
        <f t="shared" si="340"/>
        <v>7014.203045999996</v>
      </c>
      <c r="AT290" s="4"/>
      <c r="AU290" s="4">
        <f t="shared" si="347"/>
        <v>7245.7947187499958</v>
      </c>
      <c r="AV290" s="4">
        <f t="shared" si="347"/>
        <v>7477.3863914999956</v>
      </c>
      <c r="AW290" s="4">
        <f t="shared" si="347"/>
        <v>7708.9780642499954</v>
      </c>
      <c r="AX290" s="4">
        <f t="shared" si="347"/>
        <v>7940.5697369999953</v>
      </c>
      <c r="AY290" s="4">
        <f t="shared" si="347"/>
        <v>8172.1614097499951</v>
      </c>
      <c r="AZ290" s="4">
        <f t="shared" si="347"/>
        <v>8403.7530824999958</v>
      </c>
      <c r="BA290" s="4">
        <f t="shared" si="347"/>
        <v>8635.3447552499965</v>
      </c>
      <c r="BB290" s="4">
        <f t="shared" si="347"/>
        <v>8866.9364279999972</v>
      </c>
      <c r="BC290" s="4">
        <f t="shared" si="347"/>
        <v>9098.528100749998</v>
      </c>
      <c r="BD290" s="4">
        <f t="shared" si="347"/>
        <v>9330.1197734999987</v>
      </c>
      <c r="BE290" s="4">
        <f t="shared" si="347"/>
        <v>9561.7114462499994</v>
      </c>
      <c r="BF290" s="4">
        <f t="shared" si="347"/>
        <v>9793.3031190000002</v>
      </c>
      <c r="BG290" s="4">
        <f t="shared" si="328"/>
        <v>8403.7530824999976</v>
      </c>
      <c r="BH290" s="4">
        <f t="shared" si="348"/>
        <v>10024.894791750001</v>
      </c>
      <c r="BI290" s="4">
        <f t="shared" si="348"/>
        <v>10256.486464500002</v>
      </c>
      <c r="BJ290" s="4">
        <f t="shared" si="348"/>
        <v>10488.078137250002</v>
      </c>
      <c r="BK290" s="4">
        <f t="shared" si="348"/>
        <v>10719.669810000003</v>
      </c>
      <c r="BL290" s="4">
        <f t="shared" si="348"/>
        <v>10951.261482750004</v>
      </c>
      <c r="BM290" s="4">
        <f t="shared" si="348"/>
        <v>11182.853155500005</v>
      </c>
      <c r="BN290" s="4">
        <f t="shared" si="348"/>
        <v>11414.444828250005</v>
      </c>
      <c r="BO290" s="4">
        <f t="shared" si="348"/>
        <v>11646.036501000006</v>
      </c>
      <c r="BP290" s="4">
        <f t="shared" si="348"/>
        <v>11877.628173750007</v>
      </c>
      <c r="BQ290" s="4">
        <f t="shared" si="348"/>
        <v>12109.219846500007</v>
      </c>
      <c r="BR290" s="4">
        <f t="shared" si="348"/>
        <v>12340.811519250008</v>
      </c>
      <c r="BS290" s="4">
        <f t="shared" si="348"/>
        <v>12572.403192000009</v>
      </c>
      <c r="BT290" s="4">
        <f t="shared" si="329"/>
        <v>11182.853155500005</v>
      </c>
      <c r="BU290" s="4">
        <f t="shared" si="349"/>
        <v>12803.99486475001</v>
      </c>
      <c r="BV290" s="4">
        <f t="shared" si="349"/>
        <v>13035.58653750001</v>
      </c>
      <c r="BW290" s="4">
        <f t="shared" si="349"/>
        <v>13267.178210250011</v>
      </c>
      <c r="BX290" s="4">
        <f t="shared" si="349"/>
        <v>13498.769883000012</v>
      </c>
      <c r="BY290" s="4">
        <f t="shared" si="349"/>
        <v>13730.361555750012</v>
      </c>
      <c r="BZ290" s="4">
        <f t="shared" si="349"/>
        <v>13961.953228500013</v>
      </c>
      <c r="CA290" s="4">
        <f t="shared" si="349"/>
        <v>14193.544901250014</v>
      </c>
      <c r="CB290" s="4">
        <f t="shared" si="349"/>
        <v>14425.136574000015</v>
      </c>
      <c r="CC290" s="4">
        <f t="shared" si="349"/>
        <v>14656.728246750015</v>
      </c>
      <c r="CD290" s="4">
        <f t="shared" si="349"/>
        <v>14888.319919500016</v>
      </c>
      <c r="CE290" s="4">
        <f t="shared" si="349"/>
        <v>15119.911592250017</v>
      </c>
      <c r="CF290" s="4">
        <f t="shared" si="349"/>
        <v>15351.503265000018</v>
      </c>
      <c r="CG290" s="4">
        <f t="shared" si="330"/>
        <v>13961.953228500013</v>
      </c>
    </row>
    <row r="291" spans="1:85" hidden="1" outlineLevel="2" x14ac:dyDescent="0.25">
      <c r="A291" s="20">
        <v>373</v>
      </c>
      <c r="B291" s="2" t="s">
        <v>200</v>
      </c>
      <c r="C291" s="2" t="s">
        <v>256</v>
      </c>
      <c r="AS291" s="4">
        <f t="shared" si="340"/>
        <v>4806.1269521666673</v>
      </c>
      <c r="AT291" s="4"/>
      <c r="AU291" s="4">
        <f t="shared" si="347"/>
        <v>4991.092267916667</v>
      </c>
      <c r="AV291" s="4">
        <f t="shared" si="347"/>
        <v>5176.0575836666667</v>
      </c>
      <c r="AW291" s="4">
        <f t="shared" si="347"/>
        <v>5361.0228994166664</v>
      </c>
      <c r="AX291" s="4">
        <f t="shared" si="347"/>
        <v>5545.9882151666661</v>
      </c>
      <c r="AY291" s="4">
        <f t="shared" si="347"/>
        <v>5730.9535309166658</v>
      </c>
      <c r="AZ291" s="4">
        <f t="shared" si="347"/>
        <v>5915.9188466666656</v>
      </c>
      <c r="BA291" s="4">
        <f t="shared" si="347"/>
        <v>6100.8841624166653</v>
      </c>
      <c r="BB291" s="4">
        <f t="shared" si="347"/>
        <v>6285.849478166665</v>
      </c>
      <c r="BC291" s="4">
        <f t="shared" si="347"/>
        <v>6470.8147939166647</v>
      </c>
      <c r="BD291" s="4">
        <f t="shared" si="347"/>
        <v>6655.7801096666644</v>
      </c>
      <c r="BE291" s="4">
        <f t="shared" si="347"/>
        <v>6840.7454254166641</v>
      </c>
      <c r="BF291" s="4">
        <f t="shared" si="347"/>
        <v>7025.7107411666639</v>
      </c>
      <c r="BG291" s="4">
        <f t="shared" si="328"/>
        <v>5915.9188466666665</v>
      </c>
      <c r="BH291" s="4">
        <f t="shared" si="348"/>
        <v>7210.6760569166636</v>
      </c>
      <c r="BI291" s="4">
        <f t="shared" si="348"/>
        <v>7395.6413726666633</v>
      </c>
      <c r="BJ291" s="4">
        <f t="shared" si="348"/>
        <v>7580.606688416663</v>
      </c>
      <c r="BK291" s="4">
        <f t="shared" si="348"/>
        <v>7765.5720041666627</v>
      </c>
      <c r="BL291" s="4">
        <f t="shared" si="348"/>
        <v>7950.5373199166625</v>
      </c>
      <c r="BM291" s="4">
        <f t="shared" si="348"/>
        <v>8135.5026356666622</v>
      </c>
      <c r="BN291" s="4">
        <f t="shared" si="348"/>
        <v>8320.4679514166619</v>
      </c>
      <c r="BO291" s="4">
        <f t="shared" si="348"/>
        <v>8505.4332671666616</v>
      </c>
      <c r="BP291" s="4">
        <f t="shared" si="348"/>
        <v>8690.3985829166613</v>
      </c>
      <c r="BQ291" s="4">
        <f t="shared" si="348"/>
        <v>8875.363898666661</v>
      </c>
      <c r="BR291" s="4">
        <f t="shared" si="348"/>
        <v>9060.3292144166608</v>
      </c>
      <c r="BS291" s="4">
        <f t="shared" si="348"/>
        <v>9245.2945301666605</v>
      </c>
      <c r="BT291" s="4">
        <f t="shared" si="329"/>
        <v>8135.5026356666631</v>
      </c>
      <c r="BU291" s="4">
        <f t="shared" si="349"/>
        <v>9430.2598459166602</v>
      </c>
      <c r="BV291" s="4">
        <f t="shared" si="349"/>
        <v>9615.2251616666599</v>
      </c>
      <c r="BW291" s="4">
        <f t="shared" si="349"/>
        <v>9800.1904774166596</v>
      </c>
      <c r="BX291" s="4">
        <f t="shared" si="349"/>
        <v>9985.1557931666594</v>
      </c>
      <c r="BY291" s="4">
        <f t="shared" si="349"/>
        <v>10170.121108916659</v>
      </c>
      <c r="BZ291" s="4">
        <f t="shared" si="349"/>
        <v>10355.086424666659</v>
      </c>
      <c r="CA291" s="4">
        <f t="shared" si="349"/>
        <v>10540.051740416659</v>
      </c>
      <c r="CB291" s="4">
        <f t="shared" si="349"/>
        <v>10725.017056166658</v>
      </c>
      <c r="CC291" s="4">
        <f t="shared" si="349"/>
        <v>10909.982371916658</v>
      </c>
      <c r="CD291" s="4">
        <f t="shared" si="349"/>
        <v>11094.947687666658</v>
      </c>
      <c r="CE291" s="4">
        <f t="shared" si="349"/>
        <v>11279.913003416657</v>
      </c>
      <c r="CF291" s="4">
        <f t="shared" si="349"/>
        <v>11464.878319166657</v>
      </c>
      <c r="CG291" s="4">
        <f t="shared" si="330"/>
        <v>10355.086424666659</v>
      </c>
    </row>
    <row r="292" spans="1:85" hidden="1" outlineLevel="2" x14ac:dyDescent="0.25">
      <c r="A292" s="20" t="s">
        <v>201</v>
      </c>
      <c r="AS292" s="4">
        <f>SUM(AS283:AS291)-AS36</f>
        <v>-26338.334305144846</v>
      </c>
      <c r="AT292" s="4"/>
      <c r="AU292" s="4">
        <f t="shared" ref="AU292:BF292" si="350">SUM(AU283:AU291)-AU36</f>
        <v>-0.33430515602231026</v>
      </c>
      <c r="AV292" s="4">
        <f t="shared" si="350"/>
        <v>-0.33430510014295578</v>
      </c>
      <c r="AW292" s="4">
        <f t="shared" si="350"/>
        <v>-0.33430515229701996</v>
      </c>
      <c r="AX292" s="4">
        <f t="shared" si="350"/>
        <v>-0.33430513739585876</v>
      </c>
      <c r="AY292" s="4">
        <f t="shared" si="350"/>
        <v>-0.33430518209934235</v>
      </c>
      <c r="AZ292" s="4">
        <f t="shared" si="350"/>
        <v>-0.33430512249469757</v>
      </c>
      <c r="BA292" s="4">
        <f t="shared" si="350"/>
        <v>-0.33430515974760056</v>
      </c>
      <c r="BB292" s="4">
        <f t="shared" si="350"/>
        <v>-0.33430514484643936</v>
      </c>
      <c r="BC292" s="4">
        <f t="shared" si="350"/>
        <v>-0.33430514484643936</v>
      </c>
      <c r="BD292" s="4">
        <f t="shared" si="350"/>
        <v>-0.33430515974760056</v>
      </c>
      <c r="BE292" s="4">
        <f t="shared" si="350"/>
        <v>-0.33430518209934235</v>
      </c>
      <c r="BF292" s="4">
        <f t="shared" si="350"/>
        <v>-0.33430518954992294</v>
      </c>
      <c r="BG292" s="4"/>
      <c r="BH292" s="4">
        <f t="shared" ref="BH292:BS292" si="351">SUM(BH283:BH291)-BH36</f>
        <v>-0.33430519700050354</v>
      </c>
      <c r="BI292" s="4">
        <f t="shared" si="351"/>
        <v>-0.33430510014295578</v>
      </c>
      <c r="BJ292" s="4">
        <f t="shared" si="351"/>
        <v>-0.33430508524179459</v>
      </c>
      <c r="BK292" s="4">
        <f t="shared" si="351"/>
        <v>-0.33430508524179459</v>
      </c>
      <c r="BL292" s="4">
        <f t="shared" si="351"/>
        <v>-0.33430510759353638</v>
      </c>
      <c r="BM292" s="4">
        <f t="shared" si="351"/>
        <v>-0.33430515229701996</v>
      </c>
      <c r="BN292" s="4">
        <f t="shared" si="351"/>
        <v>-0.33430515229701996</v>
      </c>
      <c r="BO292" s="4">
        <f t="shared" si="351"/>
        <v>-0.33430512249469757</v>
      </c>
      <c r="BP292" s="4">
        <f t="shared" si="351"/>
        <v>-0.33430507779121399</v>
      </c>
      <c r="BQ292" s="4">
        <f t="shared" si="351"/>
        <v>-0.3343050628900528</v>
      </c>
      <c r="BR292" s="4">
        <f t="shared" si="351"/>
        <v>-0.33430513739585876</v>
      </c>
      <c r="BS292" s="4">
        <f t="shared" si="351"/>
        <v>-0.33430513739585876</v>
      </c>
      <c r="BT292" s="4"/>
      <c r="BU292" s="4">
        <f t="shared" ref="BU292:CF292" si="352">SUM(BU283:BU291)-BU36</f>
        <v>-0.33430497348308563</v>
      </c>
      <c r="BV292" s="4">
        <f t="shared" si="352"/>
        <v>-0.33430479466915131</v>
      </c>
      <c r="BW292" s="4">
        <f t="shared" si="352"/>
        <v>-0.33430491387844086</v>
      </c>
      <c r="BX292" s="4">
        <f t="shared" si="352"/>
        <v>-0.33430486917495728</v>
      </c>
      <c r="BY292" s="4">
        <f t="shared" si="352"/>
        <v>-0.33430427312850952</v>
      </c>
      <c r="BZ292" s="4">
        <f t="shared" si="352"/>
        <v>-0.3343043178319931</v>
      </c>
      <c r="CA292" s="4">
        <f t="shared" si="352"/>
        <v>-0.33430440723896027</v>
      </c>
      <c r="CB292" s="4">
        <f t="shared" si="352"/>
        <v>-0.33430400490760803</v>
      </c>
      <c r="CC292" s="4">
        <f t="shared" si="352"/>
        <v>-0.33430385589599609</v>
      </c>
      <c r="CD292" s="4">
        <f t="shared" si="352"/>
        <v>-0.3343043327331543</v>
      </c>
      <c r="CE292" s="4">
        <f t="shared" si="352"/>
        <v>-0.33430403470993042</v>
      </c>
      <c r="CF292" s="4">
        <f t="shared" si="352"/>
        <v>-0.33430412411689758</v>
      </c>
      <c r="CG292" s="4"/>
    </row>
    <row r="293" spans="1:85" hidden="1" outlineLevel="2" x14ac:dyDescent="0.25">
      <c r="A293" s="64" t="s">
        <v>249</v>
      </c>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c r="AE293" s="49"/>
      <c r="AF293" s="49"/>
      <c r="AG293" s="49"/>
      <c r="AH293" s="49"/>
      <c r="AI293" s="49"/>
      <c r="AJ293" s="49"/>
      <c r="AK293" s="49"/>
      <c r="AL293" s="49"/>
      <c r="AM293" s="49"/>
      <c r="AN293" s="49"/>
      <c r="AO293" s="49"/>
      <c r="AP293" s="49"/>
      <c r="AQ293" s="49"/>
      <c r="AR293" s="49"/>
      <c r="AS293" s="47">
        <f>SUM(AS275:AS292)</f>
        <v>35459342.359414205</v>
      </c>
      <c r="AT293" s="47"/>
      <c r="AU293" s="47">
        <f>SUM(AU275:AU292)</f>
        <v>38607871.097415105</v>
      </c>
      <c r="AV293" s="47">
        <f t="shared" ref="AV293:BF293" si="353">SUM(AV275:AV292)</f>
        <v>41788586.079199389</v>
      </c>
      <c r="AW293" s="47">
        <f t="shared" si="353"/>
        <v>45006550.209496953</v>
      </c>
      <c r="AX293" s="47">
        <f t="shared" si="353"/>
        <v>48284835.035583884</v>
      </c>
      <c r="AY293" s="47">
        <f t="shared" si="353"/>
        <v>51611543.878692262</v>
      </c>
      <c r="AZ293" s="47">
        <f t="shared" si="353"/>
        <v>54986930.161274195</v>
      </c>
      <c r="BA293" s="47">
        <f t="shared" si="353"/>
        <v>58409532.827417694</v>
      </c>
      <c r="BB293" s="47">
        <f t="shared" si="353"/>
        <v>61887372.347161792</v>
      </c>
      <c r="BC293" s="47">
        <f t="shared" si="353"/>
        <v>65421622.638771944</v>
      </c>
      <c r="BD293" s="47">
        <f t="shared" si="353"/>
        <v>69265894.544993162</v>
      </c>
      <c r="BE293" s="47">
        <f t="shared" si="353"/>
        <v>73165445.690443441</v>
      </c>
      <c r="BF293" s="47">
        <f t="shared" si="353"/>
        <v>77112890.504683822</v>
      </c>
      <c r="BG293" s="47"/>
      <c r="BH293" s="47">
        <f t="shared" ref="BH293" si="354">SUM(BH275:BH292)</f>
        <v>82740192.992945209</v>
      </c>
      <c r="BI293" s="47">
        <f t="shared" ref="BI293" si="355">SUM(BI275:BI292)</f>
        <v>88399932.258920074</v>
      </c>
      <c r="BJ293" s="47">
        <f t="shared" ref="BJ293" si="356">SUM(BJ275:BJ292)</f>
        <v>94097224.901265383</v>
      </c>
      <c r="BK293" s="47">
        <f t="shared" ref="BK293" si="357">SUM(BK275:BK292)</f>
        <v>99854764.91138795</v>
      </c>
      <c r="BL293" s="47">
        <f t="shared" ref="BL293" si="358">SUM(BL275:BL292)</f>
        <v>105660532.93748382</v>
      </c>
      <c r="BM293" s="47">
        <f t="shared" ref="BM293" si="359">SUM(BM275:BM292)</f>
        <v>111514782.09740008</v>
      </c>
      <c r="BN293" s="47">
        <f t="shared" ref="BN293" si="360">SUM(BN275:BN292)</f>
        <v>117416029.04819947</v>
      </c>
      <c r="BO293" s="47">
        <f t="shared" ref="BO293" si="361">SUM(BO275:BO292)</f>
        <v>123372380.07582189</v>
      </c>
      <c r="BP293" s="47">
        <f t="shared" ref="BP293" si="362">SUM(BP275:BP292)</f>
        <v>129385023.74235593</v>
      </c>
      <c r="BQ293" s="47">
        <f t="shared" ref="BQ293" si="363">SUM(BQ275:BQ292)</f>
        <v>135449247.0857504</v>
      </c>
      <c r="BR293" s="47">
        <f t="shared" ref="BR293" si="364">SUM(BR275:BR292)</f>
        <v>141568639.24055493</v>
      </c>
      <c r="BS293" s="47">
        <f t="shared" ref="BS293" si="365">SUM(BS275:BS292)</f>
        <v>147736192.96247795</v>
      </c>
      <c r="BT293" s="47"/>
      <c r="BU293" s="47">
        <f t="shared" ref="BU293" si="366">SUM(BU275:BU292)</f>
        <v>154395824.05600876</v>
      </c>
      <c r="BV293" s="47">
        <f t="shared" ref="BV293" si="367">SUM(BV275:BV292)</f>
        <v>161086549.96572608</v>
      </c>
      <c r="BW293" s="47">
        <f t="shared" ref="BW293" si="368">SUM(BW275:BW292)</f>
        <v>167814029.49023843</v>
      </c>
      <c r="BX293" s="47">
        <f t="shared" ref="BX293" si="369">SUM(BX275:BX292)</f>
        <v>174601246.64730066</v>
      </c>
      <c r="BY293" s="47">
        <f t="shared" ref="BY293" si="370">SUM(BY275:BY292)</f>
        <v>181435022.90823367</v>
      </c>
      <c r="BZ293" s="47">
        <f t="shared" ref="BZ293" si="371">SUM(BZ275:BZ292)</f>
        <v>188315596.95252925</v>
      </c>
      <c r="CA293" s="47">
        <f t="shared" ref="CA293" si="372">SUM(CA275:CA292)</f>
        <v>195241384.45370859</v>
      </c>
      <c r="CB293" s="47">
        <f t="shared" ref="CB293" si="373">SUM(CB275:CB292)</f>
        <v>202221145.61988181</v>
      </c>
      <c r="CC293" s="47">
        <f t="shared" ref="CC293" si="374">SUM(CC275:CC292)</f>
        <v>209256093.99598882</v>
      </c>
      <c r="CD293" s="47">
        <f t="shared" ref="CD293" si="375">SUM(CD275:CD292)</f>
        <v>216341059.47386301</v>
      </c>
      <c r="CE293" s="47">
        <f t="shared" ref="CE293" si="376">SUM(CE275:CE292)</f>
        <v>223480020.62588391</v>
      </c>
      <c r="CF293" s="47">
        <f t="shared" ref="CF293" si="377">SUM(CF275:CF292)</f>
        <v>230666459.52076581</v>
      </c>
      <c r="CG293" s="47"/>
    </row>
    <row r="294" spans="1:85" hidden="1" outlineLevel="2" x14ac:dyDescent="0.25">
      <c r="A294" s="64" t="s">
        <v>201</v>
      </c>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c r="AE294" s="49"/>
      <c r="AF294" s="49"/>
      <c r="AG294" s="49"/>
      <c r="AH294" s="49"/>
      <c r="AI294" s="49"/>
      <c r="AJ294" s="49"/>
      <c r="AK294" s="49"/>
      <c r="AL294" s="49"/>
      <c r="AM294" s="49"/>
      <c r="AN294" s="49"/>
      <c r="AO294" s="49"/>
      <c r="AP294" s="49"/>
      <c r="AQ294" s="49"/>
      <c r="AR294" s="49"/>
      <c r="AS294" s="47">
        <f>+SUM(AS41)-AS293</f>
        <v>-5.4230019450187683E-3</v>
      </c>
      <c r="AT294" s="47"/>
      <c r="AU294" s="47">
        <f t="shared" ref="AU294:BF294" si="378">+SUM(AU41)-AU293</f>
        <v>-5.4231062531471252E-3</v>
      </c>
      <c r="AV294" s="47">
        <f t="shared" si="378"/>
        <v>-5.4230913519859314E-3</v>
      </c>
      <c r="AW294" s="47">
        <f t="shared" si="378"/>
        <v>-5.4231509566307068E-3</v>
      </c>
      <c r="AX294" s="47">
        <f t="shared" si="378"/>
        <v>-5.4231807589530945E-3</v>
      </c>
      <c r="AY294" s="47">
        <f t="shared" si="378"/>
        <v>-5.4230615496635437E-3</v>
      </c>
      <c r="AZ294" s="47">
        <f t="shared" si="378"/>
        <v>-5.4231956601142883E-3</v>
      </c>
      <c r="BA294" s="47">
        <f t="shared" si="378"/>
        <v>-5.4230913519859314E-3</v>
      </c>
      <c r="BB294" s="47">
        <f t="shared" si="378"/>
        <v>-5.4231956601142883E-3</v>
      </c>
      <c r="BC294" s="47">
        <f t="shared" si="378"/>
        <v>-5.4232403635978699E-3</v>
      </c>
      <c r="BD294" s="47">
        <f t="shared" si="378"/>
        <v>-5.4231584072113037E-3</v>
      </c>
      <c r="BE294" s="47">
        <f t="shared" si="378"/>
        <v>-5.4232478141784668E-3</v>
      </c>
      <c r="BF294" s="47">
        <f t="shared" si="378"/>
        <v>-5.4232180118560791E-3</v>
      </c>
      <c r="BG294" s="47"/>
      <c r="BH294" s="47">
        <f t="shared" ref="BH294:BS294" si="379">+SUM(BH41)-BH293</f>
        <v>-5.4231137037277222E-3</v>
      </c>
      <c r="BI294" s="47">
        <f t="shared" si="379"/>
        <v>-5.4233670234680176E-3</v>
      </c>
      <c r="BJ294" s="47">
        <f t="shared" si="379"/>
        <v>-5.4231882095336914E-3</v>
      </c>
      <c r="BK294" s="47">
        <f t="shared" si="379"/>
        <v>-5.4233521223068237E-3</v>
      </c>
      <c r="BL294" s="47">
        <f t="shared" si="379"/>
        <v>-5.423814058303833E-3</v>
      </c>
      <c r="BM294" s="47">
        <f t="shared" si="379"/>
        <v>-5.4240822792053223E-3</v>
      </c>
      <c r="BN294" s="47">
        <f t="shared" si="379"/>
        <v>-5.4234713315963745E-3</v>
      </c>
      <c r="BO294" s="47">
        <f t="shared" si="379"/>
        <v>-5.4238885641098022E-3</v>
      </c>
      <c r="BP294" s="47">
        <f t="shared" si="379"/>
        <v>-5.4239332675933838E-3</v>
      </c>
      <c r="BQ294" s="47">
        <f t="shared" si="379"/>
        <v>-5.4244101047515869E-3</v>
      </c>
      <c r="BR294" s="47">
        <f t="shared" si="379"/>
        <v>-5.4239332675933838E-3</v>
      </c>
      <c r="BS294" s="47">
        <f t="shared" si="379"/>
        <v>-5.4239630699157715E-3</v>
      </c>
      <c r="BT294" s="47"/>
      <c r="BU294" s="47">
        <f t="shared" ref="BU294:CF294" si="380">+SUM(BU41)-BU293</f>
        <v>-5.4237544536590576E-3</v>
      </c>
      <c r="BV294" s="47">
        <f t="shared" si="380"/>
        <v>-5.4240822792053223E-3</v>
      </c>
      <c r="BW294" s="47">
        <f t="shared" si="380"/>
        <v>-5.4244399070739746E-3</v>
      </c>
      <c r="BX294" s="47">
        <f t="shared" si="380"/>
        <v>-5.4246485233306885E-3</v>
      </c>
      <c r="BY294" s="47">
        <f t="shared" si="380"/>
        <v>-5.4256618022918701E-3</v>
      </c>
      <c r="BZ294" s="47">
        <f t="shared" si="380"/>
        <v>-5.4252445697784424E-3</v>
      </c>
      <c r="CA294" s="47">
        <f t="shared" si="380"/>
        <v>-5.4256021976470947E-3</v>
      </c>
      <c r="CB294" s="47">
        <f t="shared" si="380"/>
        <v>-5.4258108139038086E-3</v>
      </c>
      <c r="CC294" s="47">
        <f t="shared" si="380"/>
        <v>-5.4258108139038086E-3</v>
      </c>
      <c r="CD294" s="47">
        <f t="shared" si="380"/>
        <v>-5.4260194301605225E-3</v>
      </c>
      <c r="CE294" s="47">
        <f t="shared" si="380"/>
        <v>-5.4259002208709717E-3</v>
      </c>
      <c r="CF294" s="47">
        <f t="shared" si="380"/>
        <v>-5.4258108139038086E-3</v>
      </c>
      <c r="CG294" s="47"/>
    </row>
    <row r="295" spans="1:85" hidden="1" outlineLevel="1" x14ac:dyDescent="0.25">
      <c r="L295" s="33"/>
      <c r="M295" s="33"/>
    </row>
    <row r="296" spans="1:85" ht="15.6" hidden="1" outlineLevel="1" x14ac:dyDescent="0.3">
      <c r="A296" s="76" t="s">
        <v>276</v>
      </c>
      <c r="B296" s="59"/>
      <c r="C296" s="38" t="s">
        <v>251</v>
      </c>
      <c r="D296" s="61"/>
      <c r="E296" s="59"/>
      <c r="F296" s="38"/>
      <c r="G296" s="59"/>
      <c r="H296" s="38"/>
      <c r="I296" s="38"/>
      <c r="J296" s="38"/>
      <c r="K296" s="38"/>
      <c r="L296" s="38"/>
      <c r="M296" s="38"/>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row>
    <row r="297" spans="1:85" hidden="1" outlineLevel="2" x14ac:dyDescent="0.25">
      <c r="A297" s="20">
        <v>353</v>
      </c>
      <c r="B297" s="2" t="s">
        <v>167</v>
      </c>
      <c r="C297" s="2" t="s">
        <v>250</v>
      </c>
      <c r="AS297" s="4">
        <f t="shared" ref="AS297:BH304" si="381">SUMIF($D$96:$D$102,$A297,AS$96:AS$102)</f>
        <v>709469.99999999988</v>
      </c>
      <c r="AT297" s="4">
        <f t="shared" ref="AT297:AT299" si="382">AVERAGE(AH297:AS297,AF297)</f>
        <v>709469.99999999988</v>
      </c>
      <c r="AU297" s="4">
        <f t="shared" si="381"/>
        <v>709469.99999999988</v>
      </c>
      <c r="AV297" s="4">
        <f t="shared" si="381"/>
        <v>709469.99999999988</v>
      </c>
      <c r="AW297" s="4">
        <f t="shared" si="381"/>
        <v>709469.99999999988</v>
      </c>
      <c r="AX297" s="4">
        <f t="shared" si="381"/>
        <v>709469.99999999988</v>
      </c>
      <c r="AY297" s="4">
        <f t="shared" si="381"/>
        <v>709469.99999999988</v>
      </c>
      <c r="AZ297" s="4">
        <f t="shared" si="381"/>
        <v>709469.99999999988</v>
      </c>
      <c r="BA297" s="4">
        <f t="shared" si="381"/>
        <v>709469.99999999988</v>
      </c>
      <c r="BB297" s="4">
        <f t="shared" si="381"/>
        <v>709469.99999999988</v>
      </c>
      <c r="BC297" s="4">
        <f t="shared" si="381"/>
        <v>709469.99999999988</v>
      </c>
      <c r="BD297" s="4">
        <f t="shared" si="381"/>
        <v>709469.99999999988</v>
      </c>
      <c r="BE297" s="4">
        <f t="shared" si="381"/>
        <v>709469.99999999988</v>
      </c>
      <c r="BF297" s="4">
        <f t="shared" si="381"/>
        <v>709469.99999999977</v>
      </c>
      <c r="BG297" s="4">
        <f t="shared" ref="BG297:BG299" si="383">AVERAGE(AU297:BF297,AS297)</f>
        <v>709469.99999999988</v>
      </c>
      <c r="BH297" s="4">
        <f t="shared" si="381"/>
        <v>709469.99999999965</v>
      </c>
      <c r="BI297" s="4">
        <f t="shared" ref="AU297:CF304" si="384">SUMIF($D$96:$D$102,$A297,BI$96:BI$102)</f>
        <v>709469.99999999965</v>
      </c>
      <c r="BJ297" s="4">
        <f t="shared" si="384"/>
        <v>709469.99999999965</v>
      </c>
      <c r="BK297" s="4">
        <f t="shared" si="384"/>
        <v>709469.99999999965</v>
      </c>
      <c r="BL297" s="4">
        <f t="shared" si="384"/>
        <v>709469.99999999965</v>
      </c>
      <c r="BM297" s="4">
        <f t="shared" si="384"/>
        <v>709469.99999999965</v>
      </c>
      <c r="BN297" s="4">
        <f t="shared" si="384"/>
        <v>709469.99999999965</v>
      </c>
      <c r="BO297" s="4">
        <f t="shared" si="384"/>
        <v>709469.99999999965</v>
      </c>
      <c r="BP297" s="4">
        <f t="shared" si="384"/>
        <v>709469.99999999965</v>
      </c>
      <c r="BQ297" s="4">
        <f t="shared" si="384"/>
        <v>709469.99999999965</v>
      </c>
      <c r="BR297" s="4">
        <f t="shared" si="384"/>
        <v>709469.99999999965</v>
      </c>
      <c r="BS297" s="4">
        <f t="shared" si="384"/>
        <v>709469.99999999977</v>
      </c>
      <c r="BT297" s="4">
        <f t="shared" ref="BT297:BT299" si="385">AVERAGE(BH297:BS297,BF297)</f>
        <v>709469.99999999988</v>
      </c>
      <c r="BU297" s="4">
        <f t="shared" si="384"/>
        <v>709469.99999999988</v>
      </c>
      <c r="BV297" s="4">
        <f t="shared" si="384"/>
        <v>709470</v>
      </c>
      <c r="BW297" s="4">
        <f t="shared" si="384"/>
        <v>709470</v>
      </c>
      <c r="BX297" s="4">
        <f t="shared" si="384"/>
        <v>709470</v>
      </c>
      <c r="BY297" s="4">
        <f t="shared" si="384"/>
        <v>709470</v>
      </c>
      <c r="BZ297" s="4">
        <f t="shared" si="384"/>
        <v>709470</v>
      </c>
      <c r="CA297" s="4">
        <f t="shared" si="384"/>
        <v>709470.00000000012</v>
      </c>
      <c r="CB297" s="4">
        <f t="shared" si="384"/>
        <v>709470</v>
      </c>
      <c r="CC297" s="4">
        <f t="shared" si="384"/>
        <v>709470</v>
      </c>
      <c r="CD297" s="4">
        <f t="shared" si="384"/>
        <v>709469.99999999988</v>
      </c>
      <c r="CE297" s="4">
        <f t="shared" si="384"/>
        <v>709469.99999999977</v>
      </c>
      <c r="CF297" s="4">
        <f t="shared" si="384"/>
        <v>709469.99999999977</v>
      </c>
      <c r="CG297" s="4">
        <f t="shared" ref="CG297:CG299" si="386">AVERAGE(BU297:CF297,BS297)</f>
        <v>709470</v>
      </c>
    </row>
    <row r="298" spans="1:85" hidden="1" outlineLevel="2" x14ac:dyDescent="0.25">
      <c r="A298" s="20">
        <v>354</v>
      </c>
      <c r="B298" s="2" t="s">
        <v>186</v>
      </c>
      <c r="C298" s="2" t="s">
        <v>250</v>
      </c>
      <c r="AS298" s="4">
        <f t="shared" si="381"/>
        <v>1695090.0000000002</v>
      </c>
      <c r="AT298" s="4">
        <f t="shared" si="382"/>
        <v>1695090.0000000002</v>
      </c>
      <c r="AU298" s="4">
        <f t="shared" si="384"/>
        <v>1695090.0000000002</v>
      </c>
      <c r="AV298" s="4">
        <f t="shared" si="384"/>
        <v>1695090.0000000002</v>
      </c>
      <c r="AW298" s="4">
        <f t="shared" si="384"/>
        <v>1695090.0000000002</v>
      </c>
      <c r="AX298" s="4">
        <f t="shared" si="384"/>
        <v>1695090.0000000002</v>
      </c>
      <c r="AY298" s="4">
        <f t="shared" si="384"/>
        <v>1695090.0000000002</v>
      </c>
      <c r="AZ298" s="4">
        <f t="shared" si="384"/>
        <v>1695090.0000000002</v>
      </c>
      <c r="BA298" s="4">
        <f t="shared" si="384"/>
        <v>1695090.0000000002</v>
      </c>
      <c r="BB298" s="4">
        <f t="shared" si="384"/>
        <v>1695090.0000000002</v>
      </c>
      <c r="BC298" s="4">
        <f t="shared" si="384"/>
        <v>1695090.0000000002</v>
      </c>
      <c r="BD298" s="4">
        <f t="shared" si="384"/>
        <v>1695090.0000000002</v>
      </c>
      <c r="BE298" s="4">
        <f t="shared" si="384"/>
        <v>1695090.0000000002</v>
      </c>
      <c r="BF298" s="4">
        <f t="shared" si="384"/>
        <v>1695090.0000000002</v>
      </c>
      <c r="BG298" s="4">
        <f t="shared" si="383"/>
        <v>1695090.0000000002</v>
      </c>
      <c r="BH298" s="4">
        <f t="shared" si="384"/>
        <v>1695090.0000000002</v>
      </c>
      <c r="BI298" s="4">
        <f t="shared" si="384"/>
        <v>1695090.0000000002</v>
      </c>
      <c r="BJ298" s="4">
        <f t="shared" si="384"/>
        <v>1695090.0000000002</v>
      </c>
      <c r="BK298" s="4">
        <f t="shared" si="384"/>
        <v>1695090.0000000002</v>
      </c>
      <c r="BL298" s="4">
        <f t="shared" si="384"/>
        <v>1695090.0000000002</v>
      </c>
      <c r="BM298" s="4">
        <f t="shared" si="384"/>
        <v>1695090.0000000002</v>
      </c>
      <c r="BN298" s="4">
        <f t="shared" si="384"/>
        <v>1695090.0000000002</v>
      </c>
      <c r="BO298" s="4">
        <f t="shared" si="384"/>
        <v>1695090.0000000002</v>
      </c>
      <c r="BP298" s="4">
        <f t="shared" si="384"/>
        <v>1695090.0000000002</v>
      </c>
      <c r="BQ298" s="4">
        <f t="shared" si="384"/>
        <v>1695090.0000000002</v>
      </c>
      <c r="BR298" s="4">
        <f t="shared" si="384"/>
        <v>1695090.0000000002</v>
      </c>
      <c r="BS298" s="4">
        <f t="shared" si="384"/>
        <v>1695090.0000000002</v>
      </c>
      <c r="BT298" s="4">
        <f t="shared" si="385"/>
        <v>1695090.0000000002</v>
      </c>
      <c r="BU298" s="4">
        <f t="shared" si="384"/>
        <v>1695090.0000000002</v>
      </c>
      <c r="BV298" s="4">
        <f t="shared" si="384"/>
        <v>1695090.0000000002</v>
      </c>
      <c r="BW298" s="4">
        <f t="shared" si="384"/>
        <v>1695090.0000000002</v>
      </c>
      <c r="BX298" s="4">
        <f t="shared" si="384"/>
        <v>1695090.0000000002</v>
      </c>
      <c r="BY298" s="4">
        <f t="shared" si="384"/>
        <v>1695090.0000000002</v>
      </c>
      <c r="BZ298" s="4">
        <f t="shared" si="384"/>
        <v>1695090.0000000002</v>
      </c>
      <c r="CA298" s="4">
        <f t="shared" si="384"/>
        <v>1695090.0000000002</v>
      </c>
      <c r="CB298" s="4">
        <f t="shared" si="384"/>
        <v>1695090.0000000002</v>
      </c>
      <c r="CC298" s="4">
        <f t="shared" si="384"/>
        <v>1695090.0000000002</v>
      </c>
      <c r="CD298" s="4">
        <f t="shared" si="384"/>
        <v>1695090.0000000002</v>
      </c>
      <c r="CE298" s="4">
        <f t="shared" si="384"/>
        <v>1695090.0000000002</v>
      </c>
      <c r="CF298" s="4">
        <f t="shared" si="384"/>
        <v>1695090.0000000002</v>
      </c>
      <c r="CG298" s="4">
        <f t="shared" si="386"/>
        <v>1695090.0000000002</v>
      </c>
    </row>
    <row r="299" spans="1:85" hidden="1" outlineLevel="2" x14ac:dyDescent="0.25">
      <c r="A299" s="20">
        <v>355</v>
      </c>
      <c r="B299" s="2" t="s">
        <v>187</v>
      </c>
      <c r="C299" s="2" t="s">
        <v>250</v>
      </c>
      <c r="D299" s="117">
        <v>909980</v>
      </c>
      <c r="AS299" s="4">
        <f>SUMIF($D$96:$D$102,$A299,AS$96:AS$102)+$D$299</f>
        <v>15500710</v>
      </c>
      <c r="AT299" s="4">
        <f t="shared" si="382"/>
        <v>15500710</v>
      </c>
      <c r="AU299" s="4">
        <f t="shared" ref="AU299:CF299" si="387">SUMIF($D$96:$D$102,$A299,AU$96:AU$102)+$D$299</f>
        <v>15500710</v>
      </c>
      <c r="AV299" s="4">
        <f t="shared" si="387"/>
        <v>15500710</v>
      </c>
      <c r="AW299" s="4">
        <f t="shared" si="387"/>
        <v>15500710</v>
      </c>
      <c r="AX299" s="4">
        <f t="shared" si="387"/>
        <v>15500710</v>
      </c>
      <c r="AY299" s="4">
        <f t="shared" si="387"/>
        <v>15500710</v>
      </c>
      <c r="AZ299" s="4">
        <f t="shared" si="387"/>
        <v>15500710</v>
      </c>
      <c r="BA299" s="4">
        <f t="shared" si="387"/>
        <v>15500710</v>
      </c>
      <c r="BB299" s="4">
        <f t="shared" si="387"/>
        <v>15500710</v>
      </c>
      <c r="BC299" s="4">
        <f t="shared" si="387"/>
        <v>15500710</v>
      </c>
      <c r="BD299" s="4">
        <f t="shared" si="387"/>
        <v>15500710</v>
      </c>
      <c r="BE299" s="4">
        <f t="shared" si="387"/>
        <v>15500710</v>
      </c>
      <c r="BF299" s="4">
        <f t="shared" si="387"/>
        <v>15500710</v>
      </c>
      <c r="BG299" s="4">
        <f t="shared" si="383"/>
        <v>15500710</v>
      </c>
      <c r="BH299" s="4">
        <f t="shared" si="387"/>
        <v>15500710</v>
      </c>
      <c r="BI299" s="4">
        <f t="shared" si="387"/>
        <v>15500710</v>
      </c>
      <c r="BJ299" s="4">
        <f t="shared" si="387"/>
        <v>15500710</v>
      </c>
      <c r="BK299" s="4">
        <f t="shared" si="387"/>
        <v>15500710</v>
      </c>
      <c r="BL299" s="4">
        <f t="shared" si="387"/>
        <v>15500710</v>
      </c>
      <c r="BM299" s="4">
        <f t="shared" si="387"/>
        <v>15500710</v>
      </c>
      <c r="BN299" s="4">
        <f t="shared" si="387"/>
        <v>15500710</v>
      </c>
      <c r="BO299" s="4">
        <f t="shared" si="387"/>
        <v>15500710</v>
      </c>
      <c r="BP299" s="4">
        <f t="shared" si="387"/>
        <v>15500710</v>
      </c>
      <c r="BQ299" s="4">
        <f t="shared" si="387"/>
        <v>15500710</v>
      </c>
      <c r="BR299" s="4">
        <f t="shared" si="387"/>
        <v>15500710</v>
      </c>
      <c r="BS299" s="4">
        <f t="shared" si="387"/>
        <v>15500710</v>
      </c>
      <c r="BT299" s="4">
        <f t="shared" si="385"/>
        <v>15500710</v>
      </c>
      <c r="BU299" s="4">
        <f t="shared" si="387"/>
        <v>15500710</v>
      </c>
      <c r="BV299" s="4">
        <f t="shared" si="387"/>
        <v>15500710</v>
      </c>
      <c r="BW299" s="4">
        <f t="shared" si="387"/>
        <v>15500710</v>
      </c>
      <c r="BX299" s="4">
        <f t="shared" si="387"/>
        <v>15500710</v>
      </c>
      <c r="BY299" s="4">
        <f t="shared" si="387"/>
        <v>15500710</v>
      </c>
      <c r="BZ299" s="4">
        <f t="shared" si="387"/>
        <v>15500710</v>
      </c>
      <c r="CA299" s="4">
        <f t="shared" si="387"/>
        <v>15500710</v>
      </c>
      <c r="CB299" s="4">
        <f t="shared" si="387"/>
        <v>15500710</v>
      </c>
      <c r="CC299" s="4">
        <f t="shared" si="387"/>
        <v>15500710</v>
      </c>
      <c r="CD299" s="4">
        <f t="shared" si="387"/>
        <v>15500710</v>
      </c>
      <c r="CE299" s="4">
        <f t="shared" si="387"/>
        <v>15500710</v>
      </c>
      <c r="CF299" s="4">
        <f t="shared" si="387"/>
        <v>15500710</v>
      </c>
      <c r="CG299" s="4">
        <f t="shared" si="386"/>
        <v>15500710</v>
      </c>
    </row>
    <row r="300" spans="1:85" s="92" customFormat="1" hidden="1" outlineLevel="2" x14ac:dyDescent="0.25">
      <c r="A300" s="22" t="s">
        <v>201</v>
      </c>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1">
        <f>SUM(AS297:AS299)-AS47</f>
        <v>0</v>
      </c>
      <c r="AT300" s="41"/>
      <c r="AU300" s="41">
        <f t="shared" ref="AU300:CF300" si="388">SUM(AU297:AU299)-AU47</f>
        <v>0</v>
      </c>
      <c r="AV300" s="41">
        <f t="shared" si="388"/>
        <v>0</v>
      </c>
      <c r="AW300" s="41">
        <f t="shared" si="388"/>
        <v>0</v>
      </c>
      <c r="AX300" s="41">
        <f t="shared" si="388"/>
        <v>0</v>
      </c>
      <c r="AY300" s="41">
        <f t="shared" si="388"/>
        <v>0</v>
      </c>
      <c r="AZ300" s="41">
        <f t="shared" si="388"/>
        <v>0</v>
      </c>
      <c r="BA300" s="41">
        <f t="shared" si="388"/>
        <v>0</v>
      </c>
      <c r="BB300" s="41">
        <f t="shared" si="388"/>
        <v>0</v>
      </c>
      <c r="BC300" s="41">
        <f t="shared" si="388"/>
        <v>0</v>
      </c>
      <c r="BD300" s="41">
        <f t="shared" si="388"/>
        <v>0</v>
      </c>
      <c r="BE300" s="41">
        <f t="shared" si="388"/>
        <v>0</v>
      </c>
      <c r="BF300" s="41">
        <f t="shared" si="388"/>
        <v>0</v>
      </c>
      <c r="BG300" s="41"/>
      <c r="BH300" s="41">
        <f t="shared" si="388"/>
        <v>0</v>
      </c>
      <c r="BI300" s="41">
        <f t="shared" si="388"/>
        <v>0</v>
      </c>
      <c r="BJ300" s="41">
        <f t="shared" si="388"/>
        <v>0</v>
      </c>
      <c r="BK300" s="41">
        <f t="shared" si="388"/>
        <v>0</v>
      </c>
      <c r="BL300" s="41">
        <f t="shared" si="388"/>
        <v>0</v>
      </c>
      <c r="BM300" s="41">
        <f t="shared" si="388"/>
        <v>0</v>
      </c>
      <c r="BN300" s="41">
        <f t="shared" si="388"/>
        <v>0</v>
      </c>
      <c r="BO300" s="41">
        <f t="shared" si="388"/>
        <v>0</v>
      </c>
      <c r="BP300" s="41">
        <f t="shared" si="388"/>
        <v>0</v>
      </c>
      <c r="BQ300" s="41">
        <f t="shared" si="388"/>
        <v>0</v>
      </c>
      <c r="BR300" s="41">
        <f t="shared" si="388"/>
        <v>0</v>
      </c>
      <c r="BS300" s="41">
        <f t="shared" si="388"/>
        <v>0</v>
      </c>
      <c r="BT300" s="41"/>
      <c r="BU300" s="41">
        <f t="shared" si="388"/>
        <v>0</v>
      </c>
      <c r="BV300" s="41">
        <f t="shared" si="388"/>
        <v>0</v>
      </c>
      <c r="BW300" s="41">
        <f t="shared" si="388"/>
        <v>0</v>
      </c>
      <c r="BX300" s="41">
        <f t="shared" si="388"/>
        <v>0</v>
      </c>
      <c r="BY300" s="41">
        <f t="shared" si="388"/>
        <v>0</v>
      </c>
      <c r="BZ300" s="41">
        <f t="shared" si="388"/>
        <v>0</v>
      </c>
      <c r="CA300" s="41">
        <f t="shared" si="388"/>
        <v>0</v>
      </c>
      <c r="CB300" s="41">
        <f t="shared" si="388"/>
        <v>0</v>
      </c>
      <c r="CC300" s="41">
        <f t="shared" si="388"/>
        <v>0</v>
      </c>
      <c r="CD300" s="41">
        <f t="shared" si="388"/>
        <v>0</v>
      </c>
      <c r="CE300" s="41">
        <f t="shared" si="388"/>
        <v>0</v>
      </c>
      <c r="CF300" s="41">
        <f t="shared" si="388"/>
        <v>0</v>
      </c>
      <c r="CG300" s="41"/>
    </row>
    <row r="301" spans="1:85" hidden="1" outlineLevel="2" x14ac:dyDescent="0.25">
      <c r="A301" s="20">
        <v>362</v>
      </c>
      <c r="B301" s="2" t="s">
        <v>190</v>
      </c>
      <c r="C301" s="2" t="s">
        <v>252</v>
      </c>
      <c r="D301" s="117">
        <f>-D299</f>
        <v>-909980</v>
      </c>
      <c r="AS301" s="4">
        <f>SUMIF($D$96:$D$102,$A301,AS$96:AS$102)+$D$301</f>
        <v>0</v>
      </c>
      <c r="AT301" s="4">
        <f t="shared" ref="AT301:CG301" si="389">SUMIF($D$96:$D$102,$A301,AT$96:AT$102)+$D$301</f>
        <v>0</v>
      </c>
      <c r="AU301" s="4">
        <f t="shared" si="389"/>
        <v>0</v>
      </c>
      <c r="AV301" s="4">
        <f t="shared" si="389"/>
        <v>0</v>
      </c>
      <c r="AW301" s="4">
        <f t="shared" si="389"/>
        <v>0</v>
      </c>
      <c r="AX301" s="4">
        <f t="shared" si="389"/>
        <v>0</v>
      </c>
      <c r="AY301" s="4">
        <f t="shared" si="389"/>
        <v>0</v>
      </c>
      <c r="AZ301" s="4">
        <f t="shared" si="389"/>
        <v>0</v>
      </c>
      <c r="BA301" s="4">
        <f t="shared" si="389"/>
        <v>0</v>
      </c>
      <c r="BB301" s="4">
        <f t="shared" si="389"/>
        <v>0</v>
      </c>
      <c r="BC301" s="4">
        <f t="shared" si="389"/>
        <v>0</v>
      </c>
      <c r="BD301" s="4">
        <f t="shared" si="389"/>
        <v>0</v>
      </c>
      <c r="BE301" s="4">
        <f t="shared" si="389"/>
        <v>0</v>
      </c>
      <c r="BF301" s="4">
        <f t="shared" si="389"/>
        <v>0</v>
      </c>
      <c r="BG301" s="4">
        <f t="shared" si="389"/>
        <v>0</v>
      </c>
      <c r="BH301" s="4">
        <f t="shared" si="389"/>
        <v>0</v>
      </c>
      <c r="BI301" s="4">
        <f t="shared" si="389"/>
        <v>0</v>
      </c>
      <c r="BJ301" s="4">
        <f t="shared" si="389"/>
        <v>0</v>
      </c>
      <c r="BK301" s="4">
        <f t="shared" si="389"/>
        <v>0</v>
      </c>
      <c r="BL301" s="4">
        <f t="shared" si="389"/>
        <v>0</v>
      </c>
      <c r="BM301" s="4">
        <f t="shared" si="389"/>
        <v>0</v>
      </c>
      <c r="BN301" s="4">
        <f t="shared" si="389"/>
        <v>0</v>
      </c>
      <c r="BO301" s="4">
        <f t="shared" si="389"/>
        <v>0</v>
      </c>
      <c r="BP301" s="4">
        <f t="shared" si="389"/>
        <v>0</v>
      </c>
      <c r="BQ301" s="4">
        <f t="shared" si="389"/>
        <v>0</v>
      </c>
      <c r="BR301" s="4">
        <f t="shared" si="389"/>
        <v>0</v>
      </c>
      <c r="BS301" s="4">
        <f t="shared" si="389"/>
        <v>0</v>
      </c>
      <c r="BT301" s="4">
        <f t="shared" si="389"/>
        <v>0</v>
      </c>
      <c r="BU301" s="4">
        <f t="shared" si="389"/>
        <v>0</v>
      </c>
      <c r="BV301" s="4">
        <f t="shared" si="389"/>
        <v>0</v>
      </c>
      <c r="BW301" s="4">
        <f t="shared" si="389"/>
        <v>0</v>
      </c>
      <c r="BX301" s="4">
        <f t="shared" si="389"/>
        <v>0</v>
      </c>
      <c r="BY301" s="4">
        <f t="shared" si="389"/>
        <v>0</v>
      </c>
      <c r="BZ301" s="4">
        <f t="shared" si="389"/>
        <v>0</v>
      </c>
      <c r="CA301" s="4">
        <f t="shared" si="389"/>
        <v>0</v>
      </c>
      <c r="CB301" s="4">
        <f t="shared" si="389"/>
        <v>0</v>
      </c>
      <c r="CC301" s="4">
        <f t="shared" si="389"/>
        <v>0</v>
      </c>
      <c r="CD301" s="4">
        <f t="shared" si="389"/>
        <v>0</v>
      </c>
      <c r="CE301" s="4">
        <f t="shared" si="389"/>
        <v>0</v>
      </c>
      <c r="CF301" s="4">
        <f t="shared" si="389"/>
        <v>0</v>
      </c>
      <c r="CG301" s="4">
        <f t="shared" si="389"/>
        <v>0</v>
      </c>
    </row>
    <row r="302" spans="1:85" hidden="1" outlineLevel="2" x14ac:dyDescent="0.25">
      <c r="A302" s="20">
        <v>364</v>
      </c>
      <c r="B302" s="2" t="s">
        <v>191</v>
      </c>
      <c r="C302" s="2" t="s">
        <v>257</v>
      </c>
      <c r="AS302" s="4">
        <f>SUMIF($D$96:$D$102,$A302,AS$96:AS$102)+$D$302</f>
        <v>123121353.02900165</v>
      </c>
      <c r="AT302" s="4">
        <f t="shared" ref="AT302:AT304" si="390">AVERAGE(AH302:AS302,AF302)</f>
        <v>123121353.02900165</v>
      </c>
      <c r="AU302" s="4">
        <f t="shared" ref="AU302:CF302" si="391">SUMIF($D$96:$D$102,$A302,AU$96:AU$102)+$D$302</f>
        <v>136533667.05726984</v>
      </c>
      <c r="AV302" s="4">
        <f t="shared" si="391"/>
        <v>150264713.60845855</v>
      </c>
      <c r="AW302" s="4">
        <f t="shared" si="391"/>
        <v>164641889.67345223</v>
      </c>
      <c r="AX302" s="4">
        <f t="shared" si="391"/>
        <v>178768987.74478576</v>
      </c>
      <c r="AY302" s="4">
        <f t="shared" si="391"/>
        <v>192746330.71827722</v>
      </c>
      <c r="AZ302" s="4">
        <f t="shared" si="391"/>
        <v>206652677.95856866</v>
      </c>
      <c r="BA302" s="4">
        <f t="shared" si="391"/>
        <v>220583979.11999968</v>
      </c>
      <c r="BB302" s="4">
        <f t="shared" si="391"/>
        <v>234117945.9516502</v>
      </c>
      <c r="BC302" s="4">
        <f t="shared" si="391"/>
        <v>217976449.49457318</v>
      </c>
      <c r="BD302" s="4">
        <f t="shared" si="391"/>
        <v>231648515.53228676</v>
      </c>
      <c r="BE302" s="4">
        <f t="shared" si="391"/>
        <v>244874014.01226526</v>
      </c>
      <c r="BF302" s="4">
        <f t="shared" si="391"/>
        <v>71473454.145523727</v>
      </c>
      <c r="BG302" s="4">
        <f t="shared" ref="BG302:BG304" si="392">AVERAGE(AU302:BF302,AS302)</f>
        <v>182569536.77277789</v>
      </c>
      <c r="BH302" s="4">
        <f t="shared" si="391"/>
        <v>84713272.834434703</v>
      </c>
      <c r="BI302" s="4">
        <f t="shared" si="391"/>
        <v>97952914.273393542</v>
      </c>
      <c r="BJ302" s="4">
        <f t="shared" si="391"/>
        <v>111232084.81530446</v>
      </c>
      <c r="BK302" s="4">
        <f t="shared" si="391"/>
        <v>124512443.11557107</v>
      </c>
      <c r="BL302" s="4">
        <f t="shared" si="391"/>
        <v>137793635.7554248</v>
      </c>
      <c r="BM302" s="4">
        <f t="shared" si="391"/>
        <v>151063853.60959801</v>
      </c>
      <c r="BN302" s="4">
        <f t="shared" si="391"/>
        <v>164334093.68545014</v>
      </c>
      <c r="BO302" s="4">
        <f t="shared" si="391"/>
        <v>177604837.83041614</v>
      </c>
      <c r="BP302" s="4">
        <f t="shared" si="391"/>
        <v>190874826.27376845</v>
      </c>
      <c r="BQ302" s="4">
        <f t="shared" si="391"/>
        <v>204144004.61692035</v>
      </c>
      <c r="BR302" s="4">
        <f t="shared" si="391"/>
        <v>217391955.29842401</v>
      </c>
      <c r="BS302" s="4">
        <f t="shared" si="391"/>
        <v>173901378.71399471</v>
      </c>
      <c r="BT302" s="4">
        <f t="shared" ref="BT302:BT304" si="393">AVERAGE(BH302:BS302,BF302)</f>
        <v>146691750.38217109</v>
      </c>
      <c r="BU302" s="4">
        <f t="shared" si="391"/>
        <v>186303846.46697363</v>
      </c>
      <c r="BV302" s="4">
        <f t="shared" si="391"/>
        <v>198706145.37985</v>
      </c>
      <c r="BW302" s="4">
        <f t="shared" si="391"/>
        <v>211146916.61441788</v>
      </c>
      <c r="BX302" s="4">
        <f t="shared" si="391"/>
        <v>223588905.23965877</v>
      </c>
      <c r="BY302" s="4">
        <f t="shared" si="391"/>
        <v>236031738.14429995</v>
      </c>
      <c r="BZ302" s="4">
        <f t="shared" si="391"/>
        <v>248463251.79631051</v>
      </c>
      <c r="CA302" s="4">
        <f t="shared" si="391"/>
        <v>260894787.85789245</v>
      </c>
      <c r="CB302" s="4">
        <f t="shared" si="391"/>
        <v>273326839.64292973</v>
      </c>
      <c r="CC302" s="4">
        <f t="shared" si="391"/>
        <v>285758139.19306427</v>
      </c>
      <c r="CD302" s="4">
        <f t="shared" si="391"/>
        <v>298188647.40973836</v>
      </c>
      <c r="CE302" s="4">
        <f t="shared" si="391"/>
        <v>310598919.48932618</v>
      </c>
      <c r="CF302" s="4">
        <f t="shared" si="391"/>
        <v>323009060.28911829</v>
      </c>
      <c r="CG302" s="4">
        <f>AVERAGE(BU302:CF302,BS302)</f>
        <v>248455275.09519804</v>
      </c>
    </row>
    <row r="303" spans="1:85" hidden="1" outlineLevel="2" x14ac:dyDescent="0.25">
      <c r="A303" s="20">
        <v>365</v>
      </c>
      <c r="B303" s="2" t="s">
        <v>192</v>
      </c>
      <c r="C303" s="2" t="s">
        <v>257</v>
      </c>
      <c r="AS303" s="4">
        <f t="shared" si="381"/>
        <v>115101800.92446467</v>
      </c>
      <c r="AT303" s="4">
        <f t="shared" si="390"/>
        <v>115101800.92446467</v>
      </c>
      <c r="AU303" s="4">
        <f t="shared" si="384"/>
        <v>131099062.04980746</v>
      </c>
      <c r="AV303" s="4">
        <f t="shared" si="384"/>
        <v>147476484.82268944</v>
      </c>
      <c r="AW303" s="4">
        <f t="shared" si="384"/>
        <v>164624565.25623637</v>
      </c>
      <c r="AX303" s="4">
        <f t="shared" si="384"/>
        <v>181474370.3170287</v>
      </c>
      <c r="AY303" s="4">
        <f t="shared" si="384"/>
        <v>198145558.07136807</v>
      </c>
      <c r="AZ303" s="4">
        <f t="shared" si="384"/>
        <v>214732067.12817669</v>
      </c>
      <c r="BA303" s="4">
        <f t="shared" si="384"/>
        <v>231348339.46011677</v>
      </c>
      <c r="BB303" s="4">
        <f t="shared" si="384"/>
        <v>247490699.45939252</v>
      </c>
      <c r="BC303" s="4">
        <f t="shared" si="384"/>
        <v>228238262.24136844</v>
      </c>
      <c r="BD303" s="4">
        <f t="shared" si="384"/>
        <v>244545337.22240928</v>
      </c>
      <c r="BE303" s="4">
        <f t="shared" si="384"/>
        <v>260319777.95285487</v>
      </c>
      <c r="BF303" s="4">
        <f t="shared" si="384"/>
        <v>53499834.010111094</v>
      </c>
      <c r="BG303" s="4">
        <f t="shared" si="392"/>
        <v>186007396.8396942</v>
      </c>
      <c r="BH303" s="4">
        <f t="shared" si="384"/>
        <v>69291354.874617025</v>
      </c>
      <c r="BI303" s="4">
        <f t="shared" si="384"/>
        <v>85082664.327895731</v>
      </c>
      <c r="BJ303" s="4">
        <f t="shared" si="384"/>
        <v>100921121.30401371</v>
      </c>
      <c r="BK303" s="4">
        <f t="shared" si="384"/>
        <v>116760994.95443033</v>
      </c>
      <c r="BL303" s="4">
        <f t="shared" si="384"/>
        <v>132601863.74619347</v>
      </c>
      <c r="BM303" s="4">
        <f t="shared" si="384"/>
        <v>148429642.58852994</v>
      </c>
      <c r="BN303" s="4">
        <f t="shared" si="384"/>
        <v>164257447.93531588</v>
      </c>
      <c r="BO303" s="4">
        <f t="shared" si="384"/>
        <v>180085854.50014836</v>
      </c>
      <c r="BP303" s="4">
        <f t="shared" si="384"/>
        <v>195913359.71745637</v>
      </c>
      <c r="BQ303" s="4">
        <f t="shared" si="384"/>
        <v>211739898.70444676</v>
      </c>
      <c r="BR303" s="4">
        <f t="shared" si="384"/>
        <v>227541118.83551472</v>
      </c>
      <c r="BS303" s="4">
        <f t="shared" si="384"/>
        <v>182065802.5284068</v>
      </c>
      <c r="BT303" s="4">
        <f t="shared" si="393"/>
        <v>143706996.77131388</v>
      </c>
      <c r="BU303" s="4">
        <f t="shared" si="384"/>
        <v>196858590.32213745</v>
      </c>
      <c r="BV303" s="4">
        <f t="shared" si="384"/>
        <v>211651176.73531562</v>
      </c>
      <c r="BW303" s="4">
        <f t="shared" si="384"/>
        <v>226489650.21726507</v>
      </c>
      <c r="BX303" s="4">
        <f t="shared" si="384"/>
        <v>241329575.71684891</v>
      </c>
      <c r="BY303" s="4">
        <f t="shared" si="384"/>
        <v>256170508.21328664</v>
      </c>
      <c r="BZ303" s="4">
        <f t="shared" si="384"/>
        <v>270997939.90444255</v>
      </c>
      <c r="CA303" s="4">
        <f t="shared" si="384"/>
        <v>285825398.32415265</v>
      </c>
      <c r="CB303" s="4">
        <f t="shared" si="384"/>
        <v>300653471.86238497</v>
      </c>
      <c r="CC303" s="4">
        <f t="shared" si="384"/>
        <v>315480648.1879409</v>
      </c>
      <c r="CD303" s="4">
        <f t="shared" si="384"/>
        <v>330306880.66682118</v>
      </c>
      <c r="CE303" s="4">
        <f t="shared" si="384"/>
        <v>345108976.91026515</v>
      </c>
      <c r="CF303" s="4">
        <f t="shared" si="384"/>
        <v>359910916.5724383</v>
      </c>
      <c r="CG303" s="4">
        <f t="shared" ref="CG303:CG304" si="394">AVERAGE(BU303:CF303,BS303)</f>
        <v>270988425.85859275</v>
      </c>
    </row>
    <row r="304" spans="1:85" hidden="1" outlineLevel="2" x14ac:dyDescent="0.25">
      <c r="A304" s="20">
        <v>368</v>
      </c>
      <c r="B304" s="2" t="s">
        <v>196</v>
      </c>
      <c r="C304" s="2" t="s">
        <v>253</v>
      </c>
      <c r="AS304" s="4">
        <f t="shared" si="381"/>
        <v>102783000.71615963</v>
      </c>
      <c r="AT304" s="4">
        <f t="shared" si="390"/>
        <v>102783000.71615963</v>
      </c>
      <c r="AU304" s="4">
        <f t="shared" si="384"/>
        <v>116752299.4855998</v>
      </c>
      <c r="AV304" s="4">
        <f t="shared" si="384"/>
        <v>131053567.0585462</v>
      </c>
      <c r="AW304" s="4">
        <f t="shared" si="384"/>
        <v>146027796.52330872</v>
      </c>
      <c r="AX304" s="4">
        <f t="shared" si="384"/>
        <v>160741562.78971943</v>
      </c>
      <c r="AY304" s="4">
        <f t="shared" si="384"/>
        <v>175299354.94908252</v>
      </c>
      <c r="AZ304" s="4">
        <f t="shared" si="384"/>
        <v>189783203.07415468</v>
      </c>
      <c r="BA304" s="4">
        <f t="shared" si="384"/>
        <v>204293041.40338793</v>
      </c>
      <c r="BB304" s="4">
        <f t="shared" si="384"/>
        <v>218389044.95717815</v>
      </c>
      <c r="BC304" s="4">
        <f t="shared" si="384"/>
        <v>201577226.64457911</v>
      </c>
      <c r="BD304" s="4">
        <f t="shared" si="384"/>
        <v>215817064.36935967</v>
      </c>
      <c r="BE304" s="4">
        <f t="shared" si="384"/>
        <v>229591789.5399909</v>
      </c>
      <c r="BF304" s="4">
        <f t="shared" si="384"/>
        <v>48990274.957091145</v>
      </c>
      <c r="BG304" s="4">
        <f t="shared" si="392"/>
        <v>164699940.49755061</v>
      </c>
      <c r="BH304" s="4">
        <f t="shared" si="384"/>
        <v>62779915.024331354</v>
      </c>
      <c r="BI304" s="4">
        <f t="shared" si="384"/>
        <v>76569370.480807707</v>
      </c>
      <c r="BJ304" s="4">
        <f t="shared" si="384"/>
        <v>90399996.599413007</v>
      </c>
      <c r="BK304" s="4">
        <f t="shared" si="384"/>
        <v>104231859.80144043</v>
      </c>
      <c r="BL304" s="4">
        <f t="shared" si="384"/>
        <v>118064591.99139509</v>
      </c>
      <c r="BM304" s="4">
        <f t="shared" si="384"/>
        <v>131885893.63627176</v>
      </c>
      <c r="BN304" s="4">
        <f t="shared" si="384"/>
        <v>145707218.42564613</v>
      </c>
      <c r="BO304" s="4">
        <f t="shared" si="384"/>
        <v>159529068.21704754</v>
      </c>
      <c r="BP304" s="4">
        <f t="shared" si="384"/>
        <v>173350130.92416212</v>
      </c>
      <c r="BQ304" s="4">
        <f t="shared" si="384"/>
        <v>187170349.88934603</v>
      </c>
      <c r="BR304" s="4">
        <f t="shared" si="384"/>
        <v>200968459.65345421</v>
      </c>
      <c r="BS304" s="4">
        <f t="shared" si="384"/>
        <v>161258019.52552438</v>
      </c>
      <c r="BT304" s="4">
        <f t="shared" si="393"/>
        <v>127761934.54814854</v>
      </c>
      <c r="BU304" s="4">
        <f t="shared" si="384"/>
        <v>174175535.26177654</v>
      </c>
      <c r="BV304" s="4">
        <f t="shared" si="384"/>
        <v>187092875.14635745</v>
      </c>
      <c r="BW304" s="4">
        <f t="shared" si="384"/>
        <v>200050285.02593929</v>
      </c>
      <c r="BX304" s="4">
        <f t="shared" si="384"/>
        <v>213008962.85182726</v>
      </c>
      <c r="BY304" s="4">
        <f t="shared" si="384"/>
        <v>225968520.01823494</v>
      </c>
      <c r="BZ304" s="4">
        <f t="shared" si="384"/>
        <v>238916287.86763814</v>
      </c>
      <c r="CA304" s="4">
        <f t="shared" si="384"/>
        <v>251864079.05723432</v>
      </c>
      <c r="CB304" s="4">
        <f t="shared" si="384"/>
        <v>264812407.38717881</v>
      </c>
      <c r="CC304" s="4">
        <f t="shared" si="384"/>
        <v>277759952.24351263</v>
      </c>
      <c r="CD304" s="4">
        <f t="shared" si="384"/>
        <v>290706672.90399814</v>
      </c>
      <c r="CE304" s="4">
        <f t="shared" si="384"/>
        <v>303632317.06386638</v>
      </c>
      <c r="CF304" s="4">
        <f t="shared" si="384"/>
        <v>316557824.49216944</v>
      </c>
      <c r="CG304" s="4">
        <f t="shared" si="394"/>
        <v>238907979.91117367</v>
      </c>
    </row>
    <row r="305" spans="1:85" hidden="1" outlineLevel="2" x14ac:dyDescent="0.25">
      <c r="A305" s="20" t="s">
        <v>249</v>
      </c>
      <c r="AS305" s="4"/>
      <c r="AT305" s="4"/>
      <c r="AU305" s="4"/>
      <c r="AV305" s="4"/>
      <c r="AW305" s="4"/>
      <c r="AX305" s="4"/>
      <c r="AY305" s="4"/>
      <c r="AZ305" s="4"/>
      <c r="BA305" s="4"/>
      <c r="BB305" s="4"/>
      <c r="BC305" s="4"/>
      <c r="BD305" s="4"/>
      <c r="BE305" s="4"/>
      <c r="BF305" s="4"/>
      <c r="BG305" s="4">
        <f>SUM(BG301:BG304)</f>
        <v>533276874.11002266</v>
      </c>
      <c r="BH305" s="4"/>
      <c r="BI305" s="4"/>
      <c r="BJ305" s="4"/>
      <c r="BK305" s="4"/>
      <c r="BL305" s="4"/>
      <c r="BM305" s="4"/>
      <c r="BN305" s="4"/>
      <c r="BO305" s="4"/>
      <c r="BP305" s="4"/>
      <c r="BQ305" s="4"/>
      <c r="BR305" s="4"/>
      <c r="BS305" s="4"/>
      <c r="BT305" s="4">
        <f>SUM(BT301:BT304)</f>
        <v>418160681.70163345</v>
      </c>
      <c r="BU305" s="4"/>
      <c r="BV305" s="4"/>
      <c r="BW305" s="4"/>
      <c r="BX305" s="4"/>
      <c r="BY305" s="4"/>
      <c r="BZ305" s="4"/>
      <c r="CA305" s="4"/>
      <c r="CB305" s="4"/>
      <c r="CC305" s="4"/>
      <c r="CD305" s="4"/>
      <c r="CE305" s="4"/>
      <c r="CF305" s="4"/>
      <c r="CG305" s="4">
        <f>SUM(CG301:CG304)</f>
        <v>758351680.86496449</v>
      </c>
    </row>
    <row r="306" spans="1:85" hidden="1" outlineLevel="2" x14ac:dyDescent="0.25">
      <c r="A306" s="20" t="s">
        <v>201</v>
      </c>
      <c r="AS306" s="4">
        <f>SUM(AS301:AS304)-AS43</f>
        <v>0</v>
      </c>
      <c r="AT306" s="4"/>
      <c r="AU306" s="4">
        <f t="shared" ref="AU306:CF306" si="395">SUM(AU301:AU304)-AU43</f>
        <v>0</v>
      </c>
      <c r="AV306" s="4">
        <f t="shared" si="395"/>
        <v>0</v>
      </c>
      <c r="AW306" s="4">
        <f t="shared" si="395"/>
        <v>0</v>
      </c>
      <c r="AX306" s="4">
        <f t="shared" si="395"/>
        <v>8.9406967163085938E-7</v>
      </c>
      <c r="AY306" s="4">
        <f t="shared" si="395"/>
        <v>0</v>
      </c>
      <c r="AZ306" s="4">
        <f t="shared" si="395"/>
        <v>1.0728836059570313E-6</v>
      </c>
      <c r="BA306" s="4">
        <f t="shared" si="395"/>
        <v>0</v>
      </c>
      <c r="BB306" s="4">
        <f t="shared" si="395"/>
        <v>0</v>
      </c>
      <c r="BC306" s="4">
        <f t="shared" si="395"/>
        <v>0</v>
      </c>
      <c r="BD306" s="4">
        <f t="shared" si="395"/>
        <v>0</v>
      </c>
      <c r="BE306" s="4">
        <f t="shared" si="395"/>
        <v>0</v>
      </c>
      <c r="BF306" s="4">
        <f t="shared" si="395"/>
        <v>9.8347663879394531E-7</v>
      </c>
      <c r="BG306" s="4"/>
      <c r="BH306" s="4">
        <f t="shared" si="395"/>
        <v>0</v>
      </c>
      <c r="BI306" s="4">
        <f t="shared" si="395"/>
        <v>0</v>
      </c>
      <c r="BJ306" s="4">
        <f t="shared" si="395"/>
        <v>0</v>
      </c>
      <c r="BK306" s="4">
        <f t="shared" si="395"/>
        <v>8.3446502685546875E-7</v>
      </c>
      <c r="BL306" s="4">
        <f t="shared" si="395"/>
        <v>0</v>
      </c>
      <c r="BM306" s="4">
        <f t="shared" si="395"/>
        <v>7.7486038208007813E-7</v>
      </c>
      <c r="BN306" s="4">
        <f t="shared" si="395"/>
        <v>0</v>
      </c>
      <c r="BO306" s="4">
        <f t="shared" si="395"/>
        <v>0</v>
      </c>
      <c r="BP306" s="4">
        <f t="shared" si="395"/>
        <v>9.5367431640625E-7</v>
      </c>
      <c r="BQ306" s="4">
        <f t="shared" si="395"/>
        <v>0</v>
      </c>
      <c r="BR306" s="4">
        <f t="shared" si="395"/>
        <v>0</v>
      </c>
      <c r="BS306" s="4">
        <f t="shared" si="395"/>
        <v>8.3446502685546875E-7</v>
      </c>
      <c r="BT306" s="4"/>
      <c r="BU306" s="4">
        <f t="shared" si="395"/>
        <v>0</v>
      </c>
      <c r="BV306" s="4">
        <f t="shared" si="395"/>
        <v>0</v>
      </c>
      <c r="BW306" s="4">
        <f t="shared" si="395"/>
        <v>0</v>
      </c>
      <c r="BX306" s="4">
        <f t="shared" si="395"/>
        <v>9.5367431640625E-7</v>
      </c>
      <c r="BY306" s="4">
        <f t="shared" si="395"/>
        <v>0</v>
      </c>
      <c r="BZ306" s="4">
        <f t="shared" si="395"/>
        <v>0</v>
      </c>
      <c r="CA306" s="4">
        <f t="shared" si="395"/>
        <v>0</v>
      </c>
      <c r="CB306" s="4">
        <f t="shared" si="395"/>
        <v>0</v>
      </c>
      <c r="CC306" s="4">
        <f t="shared" si="395"/>
        <v>0</v>
      </c>
      <c r="CD306" s="4">
        <f t="shared" si="395"/>
        <v>0</v>
      </c>
      <c r="CE306" s="4">
        <f t="shared" si="395"/>
        <v>0</v>
      </c>
      <c r="CF306" s="4">
        <f t="shared" si="395"/>
        <v>0</v>
      </c>
      <c r="CG306" s="4"/>
    </row>
  </sheetData>
  <autoFilter ref="G58:CG232" xr:uid="{7889B3FD-F23E-4C8A-852F-694C5A44E2B9}"/>
  <sortState xmlns:xlrd2="http://schemas.microsoft.com/office/spreadsheetml/2017/richdata2" ref="A96:CN102">
    <sortCondition ref="D96:D102"/>
  </sortState>
  <mergeCells count="1">
    <mergeCell ref="A3:G4"/>
  </mergeCells>
  <pageMargins left="0.7" right="0.7" top="0.75" bottom="0.75" header="0.3" footer="0.3"/>
  <pageSetup orientation="portrait" r:id="rId1"/>
  <headerFooter>
    <oddHeader xml:space="preserve">&amp;RDEF’s Response to OPC POD 1 (1-26)
Q7
Page &amp;P of &amp;N
</oddHeader>
    <oddFooter>&amp;R20240025-OPCPOD1-00004318</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7B50-A77A-4B44-A235-83F35CC43424}">
  <dimension ref="A1:N114"/>
  <sheetViews>
    <sheetView tabSelected="1" zoomScale="70" zoomScaleNormal="70" workbookViewId="0">
      <selection activeCell="A2" sqref="A2"/>
    </sheetView>
  </sheetViews>
  <sheetFormatPr defaultColWidth="8.6640625" defaultRowHeight="14.4" x14ac:dyDescent="0.3"/>
  <cols>
    <col min="1" max="1" width="8.6640625" style="154"/>
    <col min="2" max="2" width="19" style="151" customWidth="1"/>
    <col min="3" max="3" width="20.33203125" style="151" bestFit="1" customWidth="1"/>
    <col min="4" max="4" width="11.6640625" style="151" bestFit="1" customWidth="1"/>
    <col min="5" max="5" width="13.88671875" style="151" bestFit="1" customWidth="1"/>
    <col min="6" max="6" width="18.88671875" style="151" bestFit="1" customWidth="1"/>
    <col min="7" max="7" width="1.88671875" style="152" customWidth="1"/>
    <col min="8" max="8" width="11.6640625" style="151" bestFit="1" customWidth="1"/>
    <col min="9" max="9" width="13.88671875" style="151" bestFit="1" customWidth="1"/>
    <col min="10" max="10" width="18.88671875" style="151" bestFit="1" customWidth="1"/>
    <col min="11" max="11" width="1.88671875" style="152" customWidth="1"/>
    <col min="12" max="12" width="11.6640625" style="151" bestFit="1" customWidth="1"/>
    <col min="13" max="13" width="13.88671875" style="151" bestFit="1" customWidth="1"/>
    <col min="14" max="14" width="18.88671875" style="151" bestFit="1" customWidth="1"/>
    <col min="15" max="16384" width="8.6640625" style="151"/>
  </cols>
  <sheetData>
    <row r="1" spans="1:14" x14ac:dyDescent="0.3">
      <c r="A1" s="141" t="s">
        <v>287</v>
      </c>
      <c r="B1" s="142">
        <v>-1</v>
      </c>
      <c r="C1" s="142">
        <f>+B1-1</f>
        <v>-2</v>
      </c>
      <c r="D1" s="142">
        <f t="shared" ref="D1:F1" si="0">+C1-1</f>
        <v>-3</v>
      </c>
      <c r="E1" s="142">
        <f t="shared" si="0"/>
        <v>-4</v>
      </c>
      <c r="F1" s="142">
        <f t="shared" si="0"/>
        <v>-5</v>
      </c>
      <c r="G1" s="149"/>
      <c r="H1" s="143">
        <f>+D1</f>
        <v>-3</v>
      </c>
      <c r="I1" s="143">
        <f t="shared" ref="I1" si="1">+E1</f>
        <v>-4</v>
      </c>
      <c r="J1" s="143">
        <f t="shared" ref="J1" si="2">+F1</f>
        <v>-5</v>
      </c>
      <c r="K1" s="149"/>
      <c r="L1" s="142">
        <f>+D1</f>
        <v>-3</v>
      </c>
      <c r="M1" s="142">
        <f t="shared" ref="M1" si="3">+E1</f>
        <v>-4</v>
      </c>
      <c r="N1" s="142">
        <f t="shared" ref="N1" si="4">+F1</f>
        <v>-5</v>
      </c>
    </row>
    <row r="2" spans="1:14" s="146" customFormat="1" ht="101.1" customHeight="1" x14ac:dyDescent="0.3">
      <c r="A2" s="147" t="s">
        <v>288</v>
      </c>
      <c r="B2" s="148" t="s">
        <v>291</v>
      </c>
      <c r="C2" s="148" t="s">
        <v>294</v>
      </c>
      <c r="D2" s="148" t="s">
        <v>292</v>
      </c>
      <c r="E2" s="148" t="s">
        <v>293</v>
      </c>
      <c r="F2" s="148" t="s">
        <v>295</v>
      </c>
      <c r="G2" s="150"/>
      <c r="H2" s="148" t="s">
        <v>292</v>
      </c>
      <c r="I2" s="148" t="s">
        <v>293</v>
      </c>
      <c r="J2" s="148" t="s">
        <v>295</v>
      </c>
      <c r="K2" s="150"/>
      <c r="L2" s="148" t="s">
        <v>292</v>
      </c>
      <c r="M2" s="148" t="s">
        <v>293</v>
      </c>
      <c r="N2" s="148" t="s">
        <v>295</v>
      </c>
    </row>
    <row r="3" spans="1:14" x14ac:dyDescent="0.3">
      <c r="A3" s="141" t="s">
        <v>286</v>
      </c>
      <c r="H3" s="153"/>
      <c r="I3" s="153"/>
      <c r="J3" s="153"/>
    </row>
    <row r="4" spans="1:14" x14ac:dyDescent="0.3">
      <c r="A4" s="154">
        <v>1</v>
      </c>
      <c r="B4" s="144" t="s">
        <v>290</v>
      </c>
      <c r="C4" s="145"/>
      <c r="D4" s="172">
        <v>2025</v>
      </c>
      <c r="E4" s="173"/>
      <c r="F4" s="173"/>
      <c r="H4" s="172">
        <v>2026</v>
      </c>
      <c r="I4" s="173"/>
      <c r="J4" s="173"/>
      <c r="L4" s="172">
        <v>2027</v>
      </c>
      <c r="M4" s="173"/>
      <c r="N4" s="173"/>
    </row>
    <row r="5" spans="1:14" ht="28.8" x14ac:dyDescent="0.3">
      <c r="A5" s="154">
        <f>+A4+1</f>
        <v>2</v>
      </c>
      <c r="B5" s="119" t="s">
        <v>277</v>
      </c>
      <c r="C5" s="119" t="s">
        <v>278</v>
      </c>
      <c r="D5" s="168" t="s">
        <v>298</v>
      </c>
      <c r="E5" s="132" t="s">
        <v>279</v>
      </c>
      <c r="F5" s="132" t="s">
        <v>283</v>
      </c>
      <c r="G5" s="155"/>
      <c r="H5" s="168" t="s">
        <v>298</v>
      </c>
      <c r="I5" s="132" t="s">
        <v>279</v>
      </c>
      <c r="J5" s="132" t="s">
        <v>283</v>
      </c>
      <c r="K5" s="155"/>
      <c r="L5" s="168" t="s">
        <v>298</v>
      </c>
      <c r="M5" s="132" t="s">
        <v>279</v>
      </c>
      <c r="N5" s="132" t="s">
        <v>283</v>
      </c>
    </row>
    <row r="6" spans="1:14" x14ac:dyDescent="0.3">
      <c r="A6" s="154">
        <f t="shared" ref="A6:A69" si="5">+A5+1</f>
        <v>3</v>
      </c>
      <c r="B6" s="156">
        <v>360</v>
      </c>
      <c r="C6" s="120" t="s">
        <v>252</v>
      </c>
      <c r="D6" s="121">
        <v>160849.949648379</v>
      </c>
      <c r="E6" s="122">
        <f>D6/D6</f>
        <v>1</v>
      </c>
      <c r="F6" s="123">
        <f>SUMIF(SPP!$A$262:$A$270,$B6,SPP!$BG$262:$BG$270)*E6</f>
        <v>0</v>
      </c>
      <c r="H6" s="121">
        <v>161049.542342381</v>
      </c>
      <c r="I6" s="122">
        <f>H6/H6</f>
        <v>1</v>
      </c>
      <c r="J6" s="123">
        <f>SUMIF(SPP!$A$262:$A$270,$B6,SPP!$BT$262:$BT$270)*I6</f>
        <v>0</v>
      </c>
      <c r="L6" s="121">
        <v>164785.77618853599</v>
      </c>
      <c r="M6" s="122">
        <f>L6/L6</f>
        <v>1</v>
      </c>
      <c r="N6" s="123">
        <f>SUMIF(SPP!$A$262:$A$270,$B6,SPP!$CG$262:$CG$270)*M6</f>
        <v>0</v>
      </c>
    </row>
    <row r="7" spans="1:14" x14ac:dyDescent="0.3">
      <c r="A7" s="154">
        <f t="shared" si="5"/>
        <v>4</v>
      </c>
      <c r="B7" s="156">
        <v>361</v>
      </c>
      <c r="C7" s="120" t="s">
        <v>252</v>
      </c>
      <c r="D7" s="121">
        <v>174245.89909632501</v>
      </c>
      <c r="E7" s="122">
        <f>D7/D7</f>
        <v>1</v>
      </c>
      <c r="F7" s="123">
        <f>SUMIF(SPP!$A$262:$A$270,$B7,SPP!$BG$262:$BG$270)*E7</f>
        <v>0</v>
      </c>
      <c r="H7" s="121">
        <v>211470.81862546899</v>
      </c>
      <c r="I7" s="122">
        <f>H7/H7</f>
        <v>1</v>
      </c>
      <c r="J7" s="123">
        <f>SUMIF(SPP!$A$262:$A$270,$B7,SPP!$BT$262:$BT$270)*I7</f>
        <v>0</v>
      </c>
      <c r="L7" s="121">
        <v>246529.70427979698</v>
      </c>
      <c r="M7" s="122">
        <f>L7/L7</f>
        <v>1</v>
      </c>
      <c r="N7" s="123">
        <f>SUMIF(SPP!$A$262:$A$270,$B7,SPP!$CG$262:$CG$270)*M7</f>
        <v>0</v>
      </c>
    </row>
    <row r="8" spans="1:14" x14ac:dyDescent="0.3">
      <c r="A8" s="154">
        <f t="shared" si="5"/>
        <v>5</v>
      </c>
      <c r="B8" s="156">
        <v>362</v>
      </c>
      <c r="C8" s="120" t="s">
        <v>252</v>
      </c>
      <c r="D8" s="121">
        <v>1838146.7531898001</v>
      </c>
      <c r="E8" s="122">
        <v>1</v>
      </c>
      <c r="F8" s="123">
        <f>SUMIF(SPP!$A$262:$A$270,$B8,SPP!$BG$262:$BG$270)*E8</f>
        <v>26665552.184300002</v>
      </c>
      <c r="H8" s="121">
        <v>1977048.54181149</v>
      </c>
      <c r="I8" s="122">
        <v>1</v>
      </c>
      <c r="J8" s="123">
        <f>SUMIF(SPP!$A$262:$A$270,$B8,SPP!$BT$262:$BT$270)*I8</f>
        <v>43525552.183834143</v>
      </c>
      <c r="L8" s="121">
        <v>2106074.3673624699</v>
      </c>
      <c r="M8" s="122">
        <v>1</v>
      </c>
      <c r="N8" s="123">
        <f>SUMIF(SPP!$A$262:$A$270,$B8,SPP!$CG$262:$CG$270)*M8</f>
        <v>59986863.067603104</v>
      </c>
    </row>
    <row r="9" spans="1:14" x14ac:dyDescent="0.3">
      <c r="A9" s="154">
        <f t="shared" si="5"/>
        <v>6</v>
      </c>
      <c r="B9" s="157">
        <v>362</v>
      </c>
      <c r="C9" s="133" t="s">
        <v>280</v>
      </c>
      <c r="D9" s="134">
        <v>4566.4227359999995</v>
      </c>
      <c r="E9" s="135">
        <f>1-E8</f>
        <v>0</v>
      </c>
      <c r="F9" s="136">
        <f>SUMIF(SPP!$A$262:$A$270,$B9,SPP!$BG$262:$BG$270)*E9</f>
        <v>0</v>
      </c>
      <c r="H9" s="134">
        <v>4566.4227359999995</v>
      </c>
      <c r="I9" s="135">
        <f>1-I8</f>
        <v>0</v>
      </c>
      <c r="J9" s="136">
        <f>SUMIF(SPP!$A$262:$A$270,$B9,SPP!$BT$262:$BT$270)*I9</f>
        <v>0</v>
      </c>
      <c r="L9" s="134">
        <v>4566.4227359999995</v>
      </c>
      <c r="M9" s="135">
        <f>1-M8</f>
        <v>0</v>
      </c>
      <c r="N9" s="136">
        <f>SUMIF(SPP!$A$262:$A$270,$B9,SPP!$CG$262:$CG$270)*M9</f>
        <v>0</v>
      </c>
    </row>
    <row r="10" spans="1:14" x14ac:dyDescent="0.3">
      <c r="A10" s="154">
        <f t="shared" si="5"/>
        <v>7</v>
      </c>
      <c r="B10" s="156">
        <v>363</v>
      </c>
      <c r="C10" s="124" t="s">
        <v>252</v>
      </c>
      <c r="D10" s="121">
        <v>82008.613846153894</v>
      </c>
      <c r="E10" s="122">
        <f>D10/D10</f>
        <v>1</v>
      </c>
      <c r="F10" s="123">
        <f>SUMIF(SPP!$A$262:$A$270,$B10,SPP!$BG$262:$BG$270)*E10</f>
        <v>0</v>
      </c>
      <c r="H10" s="121">
        <v>84990.000000000102</v>
      </c>
      <c r="I10" s="122">
        <f>H10/H10</f>
        <v>1</v>
      </c>
      <c r="J10" s="123">
        <f>SUMIF(SPP!$A$262:$A$270,$B10,SPP!$BT$262:$BT$270)*I10</f>
        <v>0</v>
      </c>
      <c r="L10" s="121">
        <v>195569.01037296501</v>
      </c>
      <c r="M10" s="122">
        <f>L10/L10</f>
        <v>1</v>
      </c>
      <c r="N10" s="123">
        <f>SUMIF(SPP!$A$262:$A$270,$B10,SPP!$CG$262:$CG$270)*M10</f>
        <v>0</v>
      </c>
    </row>
    <row r="11" spans="1:14" x14ac:dyDescent="0.3">
      <c r="A11" s="154">
        <f t="shared" si="5"/>
        <v>8</v>
      </c>
      <c r="B11" s="156">
        <v>364</v>
      </c>
      <c r="C11" s="120" t="s">
        <v>252</v>
      </c>
      <c r="D11" s="121">
        <v>920613.18602206395</v>
      </c>
      <c r="E11" s="122">
        <f>D11/SUM($D$11:$D$13)</f>
        <v>0.66815238801176213</v>
      </c>
      <c r="F11" s="123">
        <f>SUMIF(SPP!$A$262:$A$270,$B11,SPP!$BG$262:$BG$270)*E11</f>
        <v>207750546.06863382</v>
      </c>
      <c r="H11" s="121">
        <v>1100849.7385118699</v>
      </c>
      <c r="I11" s="122">
        <f>H11/SUM($H$11:$H$13)</f>
        <v>0.66892622984308059</v>
      </c>
      <c r="J11" s="123">
        <f>SUMIF(SPP!$A$262:$A$270,$B11,SPP!$BT$262:$BT$270)*I11</f>
        <v>350307724.33111727</v>
      </c>
      <c r="L11" s="121">
        <v>1186317.19636678</v>
      </c>
      <c r="M11" s="122">
        <f>L11/SUM($L$11:$L$13)</f>
        <v>0.66892622984307881</v>
      </c>
      <c r="N11" s="123">
        <f>SUMIF(SPP!$A$262:$A$270,$B11,SPP!$CG$262:$CG$270)*M11</f>
        <v>395328822.0782823</v>
      </c>
    </row>
    <row r="12" spans="1:14" x14ac:dyDescent="0.3">
      <c r="A12" s="154">
        <f t="shared" si="5"/>
        <v>9</v>
      </c>
      <c r="B12" s="156">
        <v>364</v>
      </c>
      <c r="C12" s="120" t="s">
        <v>253</v>
      </c>
      <c r="D12" s="121">
        <v>338285.04649509001</v>
      </c>
      <c r="E12" s="122">
        <f>D12/SUM($D$11:$D$13)</f>
        <v>0.2455167545676967</v>
      </c>
      <c r="F12" s="123">
        <f>SUMIF(SPP!$A$262:$A$270,$B12,SPP!$BG$262:$BG$270)*E12</f>
        <v>76339231.507079229</v>
      </c>
      <c r="H12" s="121">
        <v>404514.08977284702</v>
      </c>
      <c r="I12" s="122">
        <f t="shared" ref="I12:I13" si="6">H12/SUM($H$11:$H$13)</f>
        <v>0.24580110756617884</v>
      </c>
      <c r="J12" s="123">
        <f>SUMIF(SPP!$A$262:$A$270,$B12,SPP!$BT$262:$BT$270)*I12</f>
        <v>128722754.15149349</v>
      </c>
      <c r="L12" s="121">
        <v>435919.63924058597</v>
      </c>
      <c r="M12" s="122">
        <f>L12/SUM($L$11:$L$13)</f>
        <v>0.24580110756618018</v>
      </c>
      <c r="N12" s="123">
        <f>SUMIF(SPP!$A$262:$A$270,$B12,SPP!$CG$262:$CG$270)*M12</f>
        <v>145266036.7982139</v>
      </c>
    </row>
    <row r="13" spans="1:14" x14ac:dyDescent="0.3">
      <c r="A13" s="154">
        <f t="shared" si="5"/>
        <v>10</v>
      </c>
      <c r="B13" s="156">
        <v>364</v>
      </c>
      <c r="C13" s="120" t="s">
        <v>256</v>
      </c>
      <c r="D13" s="121">
        <v>118950.89672349099</v>
      </c>
      <c r="E13" s="122">
        <f>D13/SUM($D$11:$D$13)</f>
        <v>8.6330857420541224E-2</v>
      </c>
      <c r="F13" s="123">
        <f>SUMIF(SPP!$A$262:$A$270,$B13,SPP!$BG$262:$BG$270)*E13</f>
        <v>26843102.102891944</v>
      </c>
      <c r="H13" s="121">
        <v>140332.945737901</v>
      </c>
      <c r="I13" s="122">
        <f t="shared" si="6"/>
        <v>8.5272662590740622E-2</v>
      </c>
      <c r="J13" s="123">
        <f>SUMIF(SPP!$A$262:$A$270,$B13,SPP!$BT$262:$BT$270)*I13</f>
        <v>44656153.469755493</v>
      </c>
      <c r="L13" s="121">
        <v>151228.07493303</v>
      </c>
      <c r="M13" s="122">
        <f>L13/SUM($L$11:$L$13)</f>
        <v>8.527266259074108E-2</v>
      </c>
      <c r="N13" s="123">
        <f>SUMIF(SPP!$A$262:$A$270,$B13,SPP!$CG$262:$CG$270)*M13</f>
        <v>50395304.823649339</v>
      </c>
    </row>
    <row r="14" spans="1:14" x14ac:dyDescent="0.3">
      <c r="A14" s="154">
        <f t="shared" si="5"/>
        <v>11</v>
      </c>
      <c r="B14" s="156">
        <v>365</v>
      </c>
      <c r="C14" s="120" t="s">
        <v>252</v>
      </c>
      <c r="D14" s="121">
        <v>1149294.6512044</v>
      </c>
      <c r="E14" s="122">
        <f>D14/SUM($D$14:$D$15)</f>
        <v>0.69074092891545147</v>
      </c>
      <c r="F14" s="123">
        <f>SUMIF(SPP!$A$262:$A$270,$B14,SPP!$BG$262:$BG$270)*E14</f>
        <v>219186772.35267898</v>
      </c>
      <c r="H14" s="121">
        <v>1358042.7774986201</v>
      </c>
      <c r="I14" s="122">
        <f>H14/SUM($H$14:$H$15)</f>
        <v>0.68999999999999972</v>
      </c>
      <c r="J14" s="123">
        <f>SUMIF(SPP!$A$262:$A$270,$B14,SPP!$BT$262:$BT$270)*I14</f>
        <v>393704898.27243233</v>
      </c>
      <c r="L14" s="121">
        <v>1448481.10346349</v>
      </c>
      <c r="M14" s="122">
        <f>L14/SUM($L$14:$L$15)</f>
        <v>0.68999999999999884</v>
      </c>
      <c r="N14" s="123">
        <f>SUMIF(SPP!$A$262:$A$270,$B14,SPP!$CG$262:$CG$270)*M14</f>
        <v>445020072.68060511</v>
      </c>
    </row>
    <row r="15" spans="1:14" x14ac:dyDescent="0.3">
      <c r="A15" s="154">
        <f t="shared" si="5"/>
        <v>12</v>
      </c>
      <c r="B15" s="156">
        <v>365</v>
      </c>
      <c r="C15" s="120" t="s">
        <v>253</v>
      </c>
      <c r="D15" s="121">
        <v>514563.10369791102</v>
      </c>
      <c r="E15" s="122">
        <f>D15/SUM($D$14:$D$15)</f>
        <v>0.30925907108454842</v>
      </c>
      <c r="F15" s="123">
        <f>SUMIF(SPP!$A$262:$A$270,$B15,SPP!$BG$262:$BG$270)*E15</f>
        <v>98134473.829777956</v>
      </c>
      <c r="H15" s="121">
        <v>610135.16090517794</v>
      </c>
      <c r="I15" s="122">
        <f>H15/SUM($H$14:$H$15)</f>
        <v>0.31000000000000028</v>
      </c>
      <c r="J15" s="123">
        <f>SUMIF(SPP!$A$262:$A$270,$B15,SPP!$BT$262:$BT$270)*I15</f>
        <v>176881910.81804955</v>
      </c>
      <c r="L15" s="121">
        <v>650766.87257055705</v>
      </c>
      <c r="M15" s="122">
        <f>L15/SUM($L$14:$L$15)</f>
        <v>0.31000000000000116</v>
      </c>
      <c r="N15" s="123">
        <f>SUMIF(SPP!$A$262:$A$270,$B15,SPP!$CG$262:$CG$270)*M15</f>
        <v>199936554.39273673</v>
      </c>
    </row>
    <row r="16" spans="1:14" x14ac:dyDescent="0.3">
      <c r="A16" s="154">
        <f t="shared" si="5"/>
        <v>13</v>
      </c>
      <c r="B16" s="157">
        <v>365</v>
      </c>
      <c r="C16" s="133" t="s">
        <v>280</v>
      </c>
      <c r="D16" s="134">
        <v>3226.7226364297098</v>
      </c>
      <c r="E16" s="135"/>
      <c r="F16" s="136">
        <f>SUMIF(SPP!$A$262:$A$270,$B16,SPP!$BG$262:$BG$270)*E16</f>
        <v>0</v>
      </c>
      <c r="H16" s="134">
        <v>3226.7226364297098</v>
      </c>
      <c r="I16" s="135">
        <v>0</v>
      </c>
      <c r="J16" s="136">
        <f>SUMIF(SPP!$A$262:$A$270,$B16,SPP!$BT$262:$BT$270)*I16</f>
        <v>0</v>
      </c>
      <c r="L16" s="134">
        <v>3226.7226364297098</v>
      </c>
      <c r="M16" s="135"/>
      <c r="N16" s="136">
        <f>SUMIF(SPP!$A$262:$A$270,$B16,SPP!$CG$262:$CG$270)*M16</f>
        <v>0</v>
      </c>
    </row>
    <row r="17" spans="1:14" x14ac:dyDescent="0.3">
      <c r="A17" s="154">
        <f t="shared" si="5"/>
        <v>14</v>
      </c>
      <c r="B17" s="156">
        <v>366</v>
      </c>
      <c r="C17" s="120" t="s">
        <v>252</v>
      </c>
      <c r="D17" s="121">
        <v>548008.50866204</v>
      </c>
      <c r="E17" s="122">
        <f>+D17/SUM(D17:D18)</f>
        <v>1</v>
      </c>
      <c r="F17" s="123">
        <f>SUMIF(SPP!$A$262:$A$270,$B17,SPP!$BG$262:$BG$270)*E17</f>
        <v>865985.13000000024</v>
      </c>
      <c r="H17" s="121">
        <v>570398.33975322801</v>
      </c>
      <c r="I17" s="122">
        <f>+H17/SUM(H17:H18)</f>
        <v>1</v>
      </c>
      <c r="J17" s="123">
        <f>SUMIF(SPP!$A$262:$A$270,$B17,SPP!$BT$262:$BT$270)*I17</f>
        <v>865985.13000000024</v>
      </c>
      <c r="L17" s="121">
        <v>594291.62147149711</v>
      </c>
      <c r="M17" s="122">
        <f>+L17/SUM(L17:L18)</f>
        <v>1</v>
      </c>
      <c r="N17" s="123">
        <f>SUMIF(SPP!$A$262:$A$270,$B17,SPP!$CG$262:$CG$270)*M17</f>
        <v>865985.13000000024</v>
      </c>
    </row>
    <row r="18" spans="1:14" x14ac:dyDescent="0.3">
      <c r="A18" s="154">
        <f t="shared" si="5"/>
        <v>15</v>
      </c>
      <c r="B18" s="156">
        <v>366</v>
      </c>
      <c r="C18" s="120" t="s">
        <v>253</v>
      </c>
      <c r="D18" s="121">
        <v>0</v>
      </c>
      <c r="E18" s="122">
        <f>1-E17</f>
        <v>0</v>
      </c>
      <c r="F18" s="123">
        <f>SUMIF(SPP!$A$262:$A$270,$B18,SPP!$BG$262:$BG$270)*E18</f>
        <v>0</v>
      </c>
      <c r="H18" s="121">
        <v>0</v>
      </c>
      <c r="I18" s="122">
        <f>1-I17</f>
        <v>0</v>
      </c>
      <c r="J18" s="123">
        <f>SUMIF(SPP!$A$262:$A$270,$B18,SPP!$BT$262:$BT$270)*I18</f>
        <v>0</v>
      </c>
      <c r="L18" s="121">
        <v>0</v>
      </c>
      <c r="M18" s="122">
        <f>1-M17</f>
        <v>0</v>
      </c>
      <c r="N18" s="123">
        <f>SUMIF(SPP!$A$262:$A$270,$B18,SPP!$CG$262:$CG$270)*M18</f>
        <v>0</v>
      </c>
    </row>
    <row r="19" spans="1:14" x14ac:dyDescent="0.3">
      <c r="A19" s="154">
        <f t="shared" si="5"/>
        <v>16</v>
      </c>
      <c r="B19" s="156">
        <v>367</v>
      </c>
      <c r="C19" s="120" t="s">
        <v>252</v>
      </c>
      <c r="D19" s="121">
        <v>933614.46131436399</v>
      </c>
      <c r="E19" s="122">
        <f>+D19/SUM(D19:D20)</f>
        <v>0.63150716631371273</v>
      </c>
      <c r="F19" s="123">
        <f>SUMIF(SPP!$A$262:$A$270,$B19,SPP!$BG$262:$BG$270)*E19</f>
        <v>3982252.7682801755</v>
      </c>
      <c r="H19" s="121">
        <v>974028.83001279901</v>
      </c>
      <c r="I19" s="122">
        <f>+H19/SUM(H19:H20)</f>
        <v>0.62999999999999989</v>
      </c>
      <c r="J19" s="123">
        <f>SUMIF(SPP!$A$262:$A$270,$B19,SPP!$BT$262:$BT$270)*I19</f>
        <v>3972748.6524993894</v>
      </c>
      <c r="L19" s="121">
        <v>1019600.02737098</v>
      </c>
      <c r="M19" s="122">
        <f>+L19/SUM(L19:L20)</f>
        <v>0.62999999999999778</v>
      </c>
      <c r="N19" s="123">
        <f>SUMIF(SPP!$A$262:$A$270,$B19,SPP!$CG$262:$CG$270)*M19</f>
        <v>3972748.6524993763</v>
      </c>
    </row>
    <row r="20" spans="1:14" x14ac:dyDescent="0.3">
      <c r="A20" s="154">
        <f t="shared" si="5"/>
        <v>17</v>
      </c>
      <c r="B20" s="156">
        <v>367</v>
      </c>
      <c r="C20" s="120" t="s">
        <v>253</v>
      </c>
      <c r="D20" s="121">
        <v>544776.45982773101</v>
      </c>
      <c r="E20" s="122">
        <f>1-E19</f>
        <v>0.36849283368628727</v>
      </c>
      <c r="F20" s="123">
        <f>SUMIF(SPP!$A$262:$A$270,$B20,SPP!$BG$262:$BG$270)*E20</f>
        <v>2323697.4737823484</v>
      </c>
      <c r="H20" s="121">
        <v>572048.67794402502</v>
      </c>
      <c r="I20" s="122">
        <f>1-I19</f>
        <v>0.37000000000000011</v>
      </c>
      <c r="J20" s="123">
        <f>SUMIF(SPP!$A$262:$A$270,$B20,SPP!$BT$262:$BT$270)*I20</f>
        <v>2333201.5895631346</v>
      </c>
      <c r="L20" s="121">
        <v>598812.71448772389</v>
      </c>
      <c r="M20" s="122">
        <f>1-M19</f>
        <v>0.37000000000000222</v>
      </c>
      <c r="N20" s="123">
        <f>SUMIF(SPP!$A$262:$A$270,$B20,SPP!$CG$262:$CG$270)*M20</f>
        <v>2333201.5895631476</v>
      </c>
    </row>
    <row r="21" spans="1:14" x14ac:dyDescent="0.3">
      <c r="A21" s="154">
        <f t="shared" si="5"/>
        <v>18</v>
      </c>
      <c r="B21" s="156">
        <v>368</v>
      </c>
      <c r="C21" s="120" t="s">
        <v>253</v>
      </c>
      <c r="D21" s="121">
        <v>1379693.1167330001</v>
      </c>
      <c r="E21" s="122">
        <f>+D21/D21</f>
        <v>1</v>
      </c>
      <c r="F21" s="123">
        <f>SUMIF(SPP!$A$262:$A$270,$B21,SPP!$BG$262:$BG$270)*E21</f>
        <v>245272455.46413738</v>
      </c>
      <c r="H21" s="121">
        <v>1644053.4833016901</v>
      </c>
      <c r="I21" s="122">
        <f>+H21/H21</f>
        <v>1</v>
      </c>
      <c r="J21" s="123">
        <f>SUMIF(SPP!$A$262:$A$270,$B21,SPP!$BT$262:$BT$270)*I21</f>
        <v>466431708.19820982</v>
      </c>
      <c r="L21" s="121">
        <v>1758012.05383013</v>
      </c>
      <c r="M21" s="122">
        <f>+L21/L21</f>
        <v>1</v>
      </c>
      <c r="N21" s="123">
        <f>SUMIF(SPP!$A$262:$A$270,$B21,SPP!$CG$262:$CG$270)*M21</f>
        <v>531373712.87585038</v>
      </c>
    </row>
    <row r="22" spans="1:14" x14ac:dyDescent="0.3">
      <c r="A22" s="154">
        <f t="shared" si="5"/>
        <v>19</v>
      </c>
      <c r="B22" s="156">
        <v>369</v>
      </c>
      <c r="C22" s="120" t="s">
        <v>254</v>
      </c>
      <c r="D22" s="121">
        <v>192589.61823655502</v>
      </c>
      <c r="E22" s="122">
        <f>+D22/SUM(D22:D23)</f>
        <v>0.2738816503527004</v>
      </c>
      <c r="F22" s="123">
        <f>SUMIF(SPP!$A$262:$A$270,$B22,SPP!$BG$262:$BG$270)*E22</f>
        <v>163129.39132189189</v>
      </c>
      <c r="H22" s="121">
        <v>210133.29366867797</v>
      </c>
      <c r="I22" s="122">
        <f>+H22/SUM(H22:H23)</f>
        <v>0.28602903210232355</v>
      </c>
      <c r="J22" s="123">
        <f>SUMIF(SPP!$A$262:$A$270,$B22,SPP!$BT$262:$BT$270)*I22</f>
        <v>170364.61496107624</v>
      </c>
      <c r="L22" s="121">
        <v>229441.530050895</v>
      </c>
      <c r="M22" s="122">
        <f>+L22/SUM(L22:L23)</f>
        <v>0.298658018253455</v>
      </c>
      <c r="N22" s="123">
        <f>SUMIF(SPP!$A$262:$A$270,$B22,SPP!$CG$262:$CG$270)*M22</f>
        <v>177886.69181870302</v>
      </c>
    </row>
    <row r="23" spans="1:14" x14ac:dyDescent="0.3">
      <c r="A23" s="154">
        <f t="shared" si="5"/>
        <v>20</v>
      </c>
      <c r="B23" s="158">
        <v>369</v>
      </c>
      <c r="C23" s="120" t="s">
        <v>254</v>
      </c>
      <c r="D23" s="121">
        <v>510595.92920169502</v>
      </c>
      <c r="E23" s="122">
        <f>1-E22</f>
        <v>0.7261183496472996</v>
      </c>
      <c r="F23" s="123">
        <f>SUMIF(SPP!$A$262:$A$270,$B23,SPP!$BG$262:$BG$270)*E23</f>
        <v>432490.61867810803</v>
      </c>
      <c r="H23" s="121">
        <v>524523.92669874697</v>
      </c>
      <c r="I23" s="122">
        <f>1-I22</f>
        <v>0.71397096789767645</v>
      </c>
      <c r="J23" s="123">
        <f>SUMIF(SPP!$A$262:$A$270,$B23,SPP!$BT$262:$BT$270)*I23</f>
        <v>425255.39503892366</v>
      </c>
      <c r="L23" s="121">
        <v>538800.12437600992</v>
      </c>
      <c r="M23" s="122">
        <f>1-M22</f>
        <v>0.70134198174654494</v>
      </c>
      <c r="N23" s="123">
        <f>SUMIF(SPP!$A$262:$A$270,$B23,SPP!$CG$262:$CG$270)*M23</f>
        <v>417733.31818129681</v>
      </c>
    </row>
    <row r="24" spans="1:14" x14ac:dyDescent="0.3">
      <c r="A24" s="154">
        <f t="shared" si="5"/>
        <v>21</v>
      </c>
      <c r="B24" s="159">
        <v>370</v>
      </c>
      <c r="C24" s="137" t="s">
        <v>255</v>
      </c>
      <c r="D24" s="138">
        <v>437025.17842515302</v>
      </c>
      <c r="E24" s="139">
        <f>+D24/D24</f>
        <v>1</v>
      </c>
      <c r="F24" s="128">
        <f>SUMIF(SPP!$A$262:$A$270,$B24,SPP!$BG$262:$BG$270)*E24</f>
        <v>53786.310000000019</v>
      </c>
      <c r="H24" s="138">
        <v>474254.66545156698</v>
      </c>
      <c r="I24" s="139">
        <f>+H24/H24</f>
        <v>1</v>
      </c>
      <c r="J24" s="128">
        <f>SUMIF(SPP!$A$262:$A$270,$B24,SPP!$BT$262:$BT$270)*I24</f>
        <v>53786.310000000019</v>
      </c>
      <c r="L24" s="138">
        <v>512843.46001474099</v>
      </c>
      <c r="M24" s="139">
        <f>+L24/L24</f>
        <v>1</v>
      </c>
      <c r="N24" s="128">
        <f>SUMIF(SPP!$A$262:$A$270,$B24,SPP!$CG$262:$CG$270)*M24</f>
        <v>53786.310000000019</v>
      </c>
    </row>
    <row r="25" spans="1:14" x14ac:dyDescent="0.3">
      <c r="A25" s="154">
        <f t="shared" si="5"/>
        <v>22</v>
      </c>
      <c r="B25" s="159">
        <v>371</v>
      </c>
      <c r="C25" s="137" t="s">
        <v>255</v>
      </c>
      <c r="D25" s="138">
        <v>15972.628380998114</v>
      </c>
      <c r="E25" s="139">
        <f>+D25/SUM(D25:D26)</f>
        <v>0.40438460996441117</v>
      </c>
      <c r="F25" s="128">
        <f>SUMIF(SPP!$A$262:$A$270,$B25,SPP!$BG$262:$BG$270)*E25</f>
        <v>0</v>
      </c>
      <c r="H25" s="138">
        <v>22721.705999996371</v>
      </c>
      <c r="I25" s="139">
        <f>+H25/SUM(H25:H26)</f>
        <v>0.45518165572693658</v>
      </c>
      <c r="J25" s="128">
        <f>SUMIF(SPP!$A$262:$A$270,$B25,SPP!$BT$262:$BT$270)*I25</f>
        <v>0</v>
      </c>
      <c r="L25" s="138">
        <v>31728.986000000004</v>
      </c>
      <c r="M25" s="139">
        <f>+L25/SUM(L25:L26)</f>
        <v>0.51371604139881577</v>
      </c>
      <c r="N25" s="128">
        <f>SUMIF(SPP!$A$262:$A$270,$B25,SPP!$CG$262:$CG$270)*M25</f>
        <v>0</v>
      </c>
    </row>
    <row r="26" spans="1:14" x14ac:dyDescent="0.3">
      <c r="A26" s="154">
        <f t="shared" si="5"/>
        <v>23</v>
      </c>
      <c r="B26" s="156">
        <v>371</v>
      </c>
      <c r="C26" s="120" t="s">
        <v>281</v>
      </c>
      <c r="D26" s="121">
        <v>23525.977617889486</v>
      </c>
      <c r="E26" s="122">
        <f>1-E25</f>
        <v>0.59561539003558883</v>
      </c>
      <c r="F26" s="123">
        <f>SUMIF(SPP!$A$262:$A$270,$B26,SPP!$BG$262:$BG$270)*E26</f>
        <v>0</v>
      </c>
      <c r="H26" s="121">
        <v>27196.180000284625</v>
      </c>
      <c r="I26" s="122">
        <f>1-I25</f>
        <v>0.54481834427306342</v>
      </c>
      <c r="J26" s="123">
        <f>SUMIF(SPP!$A$262:$A$270,$B26,SPP!$BT$262:$BT$270)*I26</f>
        <v>0</v>
      </c>
      <c r="L26" s="121">
        <v>30034.680000391993</v>
      </c>
      <c r="M26" s="122">
        <f>1-M25</f>
        <v>0.48628395860118423</v>
      </c>
      <c r="N26" s="123">
        <f>SUMIF(SPP!$A$262:$A$270,$B26,SPP!$CG$262:$CG$270)*M26</f>
        <v>0</v>
      </c>
    </row>
    <row r="27" spans="1:14" x14ac:dyDescent="0.3">
      <c r="A27" s="154">
        <f t="shared" si="5"/>
        <v>24</v>
      </c>
      <c r="B27" s="158">
        <v>373</v>
      </c>
      <c r="C27" s="120" t="s">
        <v>252</v>
      </c>
      <c r="D27" s="121">
        <v>0</v>
      </c>
      <c r="E27" s="122">
        <f>+D27/SUM(D27:D28)</f>
        <v>0</v>
      </c>
      <c r="F27" s="123">
        <f>SUMIF(SPP!$A$262:$A$270,$B27,SPP!$BG$262:$BG$270)*E27</f>
        <v>0</v>
      </c>
      <c r="H27" s="121">
        <v>0</v>
      </c>
      <c r="I27" s="122">
        <f>+H27/SUM(H27:H28)</f>
        <v>0</v>
      </c>
      <c r="J27" s="123">
        <f>SUMIF(SPP!$A$262:$A$270,$B27,SPP!$BT$262:$BT$270)*I27</f>
        <v>0</v>
      </c>
      <c r="L27" s="121">
        <v>0</v>
      </c>
      <c r="M27" s="122">
        <f>+L27/SUM(L27:L28)</f>
        <v>0</v>
      </c>
      <c r="N27" s="123">
        <f>SUMIF(SPP!$A$262:$A$270,$B27,SPP!$CG$262:$CG$270)*M27</f>
        <v>0</v>
      </c>
    </row>
    <row r="28" spans="1:14" x14ac:dyDescent="0.3">
      <c r="A28" s="154">
        <f t="shared" si="5"/>
        <v>25</v>
      </c>
      <c r="B28" s="156">
        <v>373</v>
      </c>
      <c r="C28" s="120" t="s">
        <v>256</v>
      </c>
      <c r="D28" s="121">
        <v>729913.57231644401</v>
      </c>
      <c r="E28" s="122">
        <f>1-E27</f>
        <v>1</v>
      </c>
      <c r="F28" s="123">
        <f>SUMIF(SPP!$A$262:$A$270,$B28,SPP!$BG$262:$BG$270)*E28</f>
        <v>250213.47999999998</v>
      </c>
      <c r="H28" s="121">
        <v>773962.60703736905</v>
      </c>
      <c r="I28" s="122">
        <f>1-I27</f>
        <v>1</v>
      </c>
      <c r="J28" s="123">
        <f>SUMIF(SPP!$A$262:$A$270,$B28,SPP!$BT$262:$BT$270)*I28</f>
        <v>250213.47999999998</v>
      </c>
      <c r="L28" s="121">
        <v>820350.13752565207</v>
      </c>
      <c r="M28" s="122">
        <f>1-M27</f>
        <v>1</v>
      </c>
      <c r="N28" s="123">
        <f>SUMIF(SPP!$A$262:$A$270,$B28,SPP!$CG$262:$CG$270)*M28</f>
        <v>250213.47999999998</v>
      </c>
    </row>
    <row r="29" spans="1:14" x14ac:dyDescent="0.3">
      <c r="A29" s="154">
        <f t="shared" si="5"/>
        <v>26</v>
      </c>
      <c r="D29" s="160"/>
      <c r="F29" s="161">
        <f>SUM(F6:F28)</f>
        <v>908263688.68156171</v>
      </c>
      <c r="H29" s="160"/>
      <c r="J29" s="161">
        <f>SUM(J6:J28)</f>
        <v>1612302256.5969546</v>
      </c>
      <c r="L29" s="160"/>
      <c r="N29" s="161">
        <f>SUM(N6:N28)</f>
        <v>1835378921.8890035</v>
      </c>
    </row>
    <row r="30" spans="1:14" x14ac:dyDescent="0.3">
      <c r="A30" s="154">
        <f t="shared" si="5"/>
        <v>27</v>
      </c>
      <c r="C30" s="125" t="s">
        <v>201</v>
      </c>
      <c r="D30" s="160"/>
      <c r="F30" s="162">
        <f>SUM(SPP!BG262:BG270)-F29</f>
        <v>0</v>
      </c>
      <c r="H30" s="160"/>
      <c r="J30" s="162">
        <f>SUM(SPP!BT262:BT270)-J29</f>
        <v>0</v>
      </c>
      <c r="L30" s="160"/>
      <c r="N30" s="162">
        <f>SUM(SPP!CG262:CG270)-N29</f>
        <v>0</v>
      </c>
    </row>
    <row r="31" spans="1:14" x14ac:dyDescent="0.3">
      <c r="A31" s="154">
        <f t="shared" si="5"/>
        <v>28</v>
      </c>
      <c r="B31" s="140" t="s">
        <v>282</v>
      </c>
      <c r="C31" s="126" t="s">
        <v>252</v>
      </c>
      <c r="D31" s="163"/>
      <c r="E31" s="164"/>
      <c r="F31" s="127">
        <f>SUMIF($C$6:$C$28,$C31,$F$6:$F$28)/1000</f>
        <v>458451.10850389296</v>
      </c>
      <c r="H31" s="163"/>
      <c r="I31" s="164"/>
      <c r="J31" s="127">
        <f>SUMIF($C$6:$C$28,$C31,$J$6:$J$28)/1000</f>
        <v>792376.90856988321</v>
      </c>
      <c r="L31" s="163"/>
      <c r="M31" s="164"/>
      <c r="N31" s="127">
        <f>SUMIF($C$6:$C$28,$C31,$N$6:$N$28)/1000</f>
        <v>905174.49160898989</v>
      </c>
    </row>
    <row r="32" spans="1:14" x14ac:dyDescent="0.3">
      <c r="A32" s="154">
        <f t="shared" si="5"/>
        <v>29</v>
      </c>
      <c r="B32" s="165" t="s">
        <v>297</v>
      </c>
      <c r="C32" s="120" t="s">
        <v>280</v>
      </c>
      <c r="D32" s="160"/>
      <c r="F32" s="128">
        <f t="shared" ref="F32:F37" si="7">SUMIF($C$6:$C$28,$C32,$F$6:$F$28)/1000</f>
        <v>0</v>
      </c>
      <c r="H32" s="160"/>
      <c r="J32" s="128">
        <f t="shared" ref="J32:J37" si="8">SUMIF($C$6:$C$28,$C32,$J$6:$J$28)/1000</f>
        <v>0</v>
      </c>
      <c r="L32" s="160"/>
      <c r="N32" s="128">
        <f t="shared" ref="N32:N37" si="9">SUMIF($C$6:$C$28,$C32,$N$6:$N$28)/1000</f>
        <v>0</v>
      </c>
    </row>
    <row r="33" spans="1:14" x14ac:dyDescent="0.3">
      <c r="A33" s="154">
        <f t="shared" si="5"/>
        <v>30</v>
      </c>
      <c r="B33" s="165"/>
      <c r="C33" s="120" t="s">
        <v>253</v>
      </c>
      <c r="D33" s="160"/>
      <c r="F33" s="128">
        <f t="shared" si="7"/>
        <v>422069.85827477695</v>
      </c>
      <c r="H33" s="160"/>
      <c r="J33" s="128">
        <f t="shared" si="8"/>
        <v>774369.57475731603</v>
      </c>
      <c r="L33" s="160"/>
      <c r="N33" s="128">
        <f t="shared" si="9"/>
        <v>878909.50565636426</v>
      </c>
    </row>
    <row r="34" spans="1:14" x14ac:dyDescent="0.3">
      <c r="A34" s="154">
        <f t="shared" si="5"/>
        <v>31</v>
      </c>
      <c r="B34" s="165"/>
      <c r="C34" s="120" t="s">
        <v>256</v>
      </c>
      <c r="D34" s="160"/>
      <c r="F34" s="128">
        <f t="shared" si="7"/>
        <v>27093.315582891944</v>
      </c>
      <c r="H34" s="160"/>
      <c r="J34" s="128">
        <f t="shared" si="8"/>
        <v>44906.366949755487</v>
      </c>
      <c r="L34" s="160"/>
      <c r="N34" s="128">
        <f t="shared" si="9"/>
        <v>50645.518303649333</v>
      </c>
    </row>
    <row r="35" spans="1:14" x14ac:dyDescent="0.3">
      <c r="A35" s="154">
        <f t="shared" si="5"/>
        <v>32</v>
      </c>
      <c r="B35" s="165"/>
      <c r="C35" s="120" t="s">
        <v>254</v>
      </c>
      <c r="D35" s="160"/>
      <c r="F35" s="128">
        <f t="shared" si="7"/>
        <v>595.62000999999987</v>
      </c>
      <c r="H35" s="160"/>
      <c r="J35" s="128">
        <f t="shared" si="8"/>
        <v>595.62000999999987</v>
      </c>
      <c r="L35" s="160"/>
      <c r="N35" s="128">
        <f t="shared" si="9"/>
        <v>595.62000999999975</v>
      </c>
    </row>
    <row r="36" spans="1:14" x14ac:dyDescent="0.3">
      <c r="A36" s="154">
        <f t="shared" si="5"/>
        <v>33</v>
      </c>
      <c r="B36" s="165"/>
      <c r="C36" s="120" t="s">
        <v>255</v>
      </c>
      <c r="D36" s="160"/>
      <c r="F36" s="128">
        <f t="shared" si="7"/>
        <v>53.786310000000022</v>
      </c>
      <c r="H36" s="160"/>
      <c r="J36" s="128">
        <f t="shared" si="8"/>
        <v>53.786310000000022</v>
      </c>
      <c r="L36" s="160"/>
      <c r="N36" s="128">
        <f t="shared" si="9"/>
        <v>53.786310000000022</v>
      </c>
    </row>
    <row r="37" spans="1:14" x14ac:dyDescent="0.3">
      <c r="A37" s="154">
        <f t="shared" si="5"/>
        <v>34</v>
      </c>
      <c r="B37" s="166"/>
      <c r="C37" s="129" t="s">
        <v>281</v>
      </c>
      <c r="D37" s="167"/>
      <c r="E37" s="166"/>
      <c r="F37" s="130">
        <f t="shared" si="7"/>
        <v>0</v>
      </c>
      <c r="H37" s="167"/>
      <c r="I37" s="166"/>
      <c r="J37" s="130">
        <f t="shared" si="8"/>
        <v>0</v>
      </c>
      <c r="L37" s="167"/>
      <c r="M37" s="166"/>
      <c r="N37" s="130">
        <f t="shared" si="9"/>
        <v>0</v>
      </c>
    </row>
    <row r="38" spans="1:14" x14ac:dyDescent="0.3">
      <c r="A38" s="154">
        <f t="shared" si="5"/>
        <v>35</v>
      </c>
      <c r="F38" s="123">
        <f>SUM(F31:F37)</f>
        <v>908263.68868156185</v>
      </c>
      <c r="J38" s="123">
        <f>SUM(J31:J37)</f>
        <v>1612302.2565969548</v>
      </c>
      <c r="N38" s="123">
        <f>SUM(N31:N37)</f>
        <v>1835378.9218890036</v>
      </c>
    </row>
    <row r="39" spans="1:14" x14ac:dyDescent="0.3">
      <c r="A39" s="154">
        <f t="shared" si="5"/>
        <v>36</v>
      </c>
      <c r="C39" s="125" t="s">
        <v>201</v>
      </c>
      <c r="F39" s="131">
        <f>+F29-F38*1000</f>
        <v>0</v>
      </c>
      <c r="J39" s="131">
        <f>+J38-J29/1000</f>
        <v>0</v>
      </c>
      <c r="N39" s="162">
        <f>+N38-N29/1000</f>
        <v>0</v>
      </c>
    </row>
    <row r="40" spans="1:14" x14ac:dyDescent="0.3">
      <c r="A40" s="154">
        <f t="shared" si="5"/>
        <v>37</v>
      </c>
      <c r="B40" s="152"/>
      <c r="C40" s="152"/>
      <c r="D40" s="152"/>
      <c r="E40" s="152"/>
      <c r="F40" s="152"/>
      <c r="H40" s="152"/>
      <c r="I40" s="152"/>
      <c r="J40" s="152"/>
      <c r="L40" s="152"/>
      <c r="M40" s="152"/>
      <c r="N40" s="152"/>
    </row>
    <row r="41" spans="1:14" x14ac:dyDescent="0.3">
      <c r="A41" s="154">
        <f t="shared" si="5"/>
        <v>38</v>
      </c>
      <c r="B41" s="144" t="s">
        <v>210</v>
      </c>
      <c r="C41" s="145"/>
      <c r="D41" s="172">
        <v>2025</v>
      </c>
      <c r="E41" s="173"/>
      <c r="F41" s="173"/>
      <c r="H41" s="172">
        <v>2026</v>
      </c>
      <c r="I41" s="173"/>
      <c r="J41" s="173"/>
      <c r="L41" s="172">
        <v>2027</v>
      </c>
      <c r="M41" s="173"/>
      <c r="N41" s="173"/>
    </row>
    <row r="42" spans="1:14" ht="28.8" x14ac:dyDescent="0.3">
      <c r="A42" s="154">
        <f t="shared" si="5"/>
        <v>39</v>
      </c>
      <c r="B42" s="119" t="s">
        <v>277</v>
      </c>
      <c r="C42" s="119" t="s">
        <v>278</v>
      </c>
      <c r="D42" s="168" t="s">
        <v>299</v>
      </c>
      <c r="E42" s="132" t="s">
        <v>279</v>
      </c>
      <c r="F42" s="132" t="s">
        <v>284</v>
      </c>
      <c r="G42" s="155"/>
      <c r="H42" s="168" t="s">
        <v>299</v>
      </c>
      <c r="I42" s="132" t="s">
        <v>279</v>
      </c>
      <c r="J42" s="132" t="s">
        <v>284</v>
      </c>
      <c r="K42" s="155"/>
      <c r="L42" s="168" t="s">
        <v>299</v>
      </c>
      <c r="M42" s="132" t="s">
        <v>279</v>
      </c>
      <c r="N42" s="132" t="s">
        <v>284</v>
      </c>
    </row>
    <row r="43" spans="1:14" x14ac:dyDescent="0.3">
      <c r="A43" s="154">
        <f t="shared" si="5"/>
        <v>40</v>
      </c>
      <c r="B43" s="156">
        <v>360</v>
      </c>
      <c r="C43" s="120" t="s">
        <v>252</v>
      </c>
      <c r="D43" s="121">
        <v>6523.6770034719102</v>
      </c>
      <c r="E43" s="122">
        <f>D43/D43</f>
        <v>1</v>
      </c>
      <c r="F43" s="123">
        <f>SUMIF(SPP!$A$283:$A$291,$B43,SPP!$BG$283:$BG$291)*E43</f>
        <v>0</v>
      </c>
      <c r="H43" s="121">
        <v>7841.6529099987101</v>
      </c>
      <c r="I43" s="122">
        <f>H43/H43</f>
        <v>1</v>
      </c>
      <c r="J43" s="123">
        <f>SUMIF(SPP!$A$283:$A$291,$B43,SPP!$BT$283:$BT$291)*I43</f>
        <v>0</v>
      </c>
      <c r="L43" s="121">
        <v>9187.2076906899783</v>
      </c>
      <c r="M43" s="122">
        <f>L43/L43</f>
        <v>1</v>
      </c>
      <c r="N43" s="123">
        <f>SUMIF(SPP!$A$283:$A$291,$B43,SPP!$CG$283:$CG$291)*M43</f>
        <v>0</v>
      </c>
    </row>
    <row r="44" spans="1:14" x14ac:dyDescent="0.3">
      <c r="A44" s="154">
        <f t="shared" si="5"/>
        <v>41</v>
      </c>
      <c r="B44" s="156">
        <v>361</v>
      </c>
      <c r="C44" s="120" t="s">
        <v>252</v>
      </c>
      <c r="D44" s="121">
        <v>19127.902288806501</v>
      </c>
      <c r="E44" s="122">
        <f>D44/D44</f>
        <v>1</v>
      </c>
      <c r="F44" s="123">
        <f>SUMIF(SPP!$A$283:$A$291,$B44,SPP!$BG$283:$BG$291)*E44</f>
        <v>0</v>
      </c>
      <c r="H44" s="121">
        <v>28772.6517913358</v>
      </c>
      <c r="I44" s="122">
        <f>H44/H44</f>
        <v>1</v>
      </c>
      <c r="J44" s="123">
        <f>SUMIF(SPP!$A$283:$A$291,$B44,SPP!$BT$283:$BT$291)*I44</f>
        <v>0</v>
      </c>
      <c r="L44" s="121">
        <v>41002.180358472397</v>
      </c>
      <c r="M44" s="122">
        <f>L44/L44</f>
        <v>1</v>
      </c>
      <c r="N44" s="123">
        <f>SUMIF(SPP!$A$283:$A$291,$B44,SPP!$CG$283:$CG$291)*M44</f>
        <v>0</v>
      </c>
    </row>
    <row r="45" spans="1:14" x14ac:dyDescent="0.3">
      <c r="A45" s="154">
        <f t="shared" si="5"/>
        <v>42</v>
      </c>
      <c r="B45" s="156">
        <v>362</v>
      </c>
      <c r="C45" s="120" t="s">
        <v>252</v>
      </c>
      <c r="D45" s="121">
        <v>98300.403186843803</v>
      </c>
      <c r="E45" s="122">
        <v>1</v>
      </c>
      <c r="F45" s="123">
        <f>SUMIF(SPP!$A$283:$A$291,$B45,SPP!$BG$283:$BG$291)*E45</f>
        <v>492983.61789353873</v>
      </c>
      <c r="H45" s="121">
        <v>95099.075115128901</v>
      </c>
      <c r="I45" s="122">
        <v>1</v>
      </c>
      <c r="J45" s="123">
        <f>SUMIF(SPP!$A$283:$A$291,$B45,SPP!$BT$283:$BT$291)*I45</f>
        <v>1094147.8508879091</v>
      </c>
      <c r="L45" s="121">
        <v>96396.5875317303</v>
      </c>
      <c r="M45" s="122">
        <v>1</v>
      </c>
      <c r="N45" s="123">
        <f>SUMIF(SPP!$A$283:$A$291,$B45,SPP!$CG$283:$CG$291)*M45</f>
        <v>1995539.2280583908</v>
      </c>
    </row>
    <row r="46" spans="1:14" x14ac:dyDescent="0.3">
      <c r="A46" s="154">
        <f t="shared" si="5"/>
        <v>43</v>
      </c>
      <c r="B46" s="157">
        <v>362</v>
      </c>
      <c r="C46" s="133" t="s">
        <v>280</v>
      </c>
      <c r="D46" s="134">
        <v>1764.8236678442699</v>
      </c>
      <c r="E46" s="135">
        <f>1-E45</f>
        <v>0</v>
      </c>
      <c r="F46" s="136">
        <f>SUMIF(SPP!$A$283:$A$291,$B46,SPP!$BG$283:$BG$291)*E46</f>
        <v>0</v>
      </c>
      <c r="H46" s="134">
        <v>1873.0478866874698</v>
      </c>
      <c r="I46" s="135">
        <f>1-I45</f>
        <v>0</v>
      </c>
      <c r="J46" s="136">
        <f>SUMIF(SPP!$A$283:$A$291,$B46,SPP!$BT$283:$BT$291)*I46</f>
        <v>0</v>
      </c>
      <c r="L46" s="134">
        <v>1875.8931193152898</v>
      </c>
      <c r="M46" s="135">
        <f>1-M45</f>
        <v>0</v>
      </c>
      <c r="N46" s="136">
        <f>SUMIF(SPP!$A$283:$A$291,$B46,SPP!$CG$283:$CG$291)*M46</f>
        <v>0</v>
      </c>
    </row>
    <row r="47" spans="1:14" x14ac:dyDescent="0.3">
      <c r="A47" s="154">
        <f t="shared" si="5"/>
        <v>44</v>
      </c>
      <c r="B47" s="156">
        <v>363</v>
      </c>
      <c r="C47" s="124" t="s">
        <v>252</v>
      </c>
      <c r="D47" s="121">
        <v>4553.06128476923</v>
      </c>
      <c r="E47" s="122">
        <f>D47/D47</f>
        <v>1</v>
      </c>
      <c r="F47" s="123">
        <f>SUMIF(SPP!$A$283:$A$291,$B47,SPP!$BG$283:$BG$291)*E47</f>
        <v>0</v>
      </c>
      <c r="H47" s="121">
        <v>10306.898631</v>
      </c>
      <c r="I47" s="122">
        <f>H47/H47</f>
        <v>1</v>
      </c>
      <c r="J47" s="123">
        <f>SUMIF(SPP!$A$283:$A$291,$B47,SPP!$BT$283:$BT$291)*I47</f>
        <v>0</v>
      </c>
      <c r="L47" s="121">
        <v>18789.898795143501</v>
      </c>
      <c r="M47" s="122">
        <f>L47/L47</f>
        <v>1</v>
      </c>
      <c r="N47" s="123">
        <f>SUMIF(SPP!$A$283:$A$291,$B47,SPP!$CG$283:$CG$291)*M47</f>
        <v>0</v>
      </c>
    </row>
    <row r="48" spans="1:14" x14ac:dyDescent="0.3">
      <c r="A48" s="154">
        <f t="shared" si="5"/>
        <v>45</v>
      </c>
      <c r="B48" s="156">
        <v>364</v>
      </c>
      <c r="C48" s="120" t="s">
        <v>252</v>
      </c>
      <c r="D48" s="121">
        <v>317039.94575785298</v>
      </c>
      <c r="E48" s="122">
        <f>D48/SUM($D$48:$D$50)</f>
        <v>0.66814218741966669</v>
      </c>
      <c r="F48" s="123">
        <f>SUMIF(SPP!$A$283:$A$291,$B48,SPP!$BG$283:$BG$291)*E48</f>
        <v>10580413.015021259</v>
      </c>
      <c r="H48" s="121">
        <v>323942.37608143297</v>
      </c>
      <c r="I48" s="122">
        <f>H48/SUM($H$48:$H$50)</f>
        <v>0.66892622984308103</v>
      </c>
      <c r="J48" s="123">
        <f>SUMIF(SPP!$A$283:$A$291,$B48,SPP!$BT$283:$BT$291)*I48</f>
        <v>22012762.96749163</v>
      </c>
      <c r="L48" s="121">
        <v>351570.22115070897</v>
      </c>
      <c r="M48" s="122">
        <f>L48/SUM($L$48:$L$50)</f>
        <v>0.66892622984308092</v>
      </c>
      <c r="N48" s="123">
        <f>SUMIF(SPP!$A$283:$A$291,$B48,SPP!$CG$283:$CG$291)*M48</f>
        <v>37526308.651305169</v>
      </c>
    </row>
    <row r="49" spans="1:14" x14ac:dyDescent="0.3">
      <c r="A49" s="154">
        <f t="shared" si="5"/>
        <v>46</v>
      </c>
      <c r="B49" s="156">
        <v>364</v>
      </c>
      <c r="C49" s="120" t="s">
        <v>253</v>
      </c>
      <c r="D49" s="121">
        <v>116498.30180569</v>
      </c>
      <c r="E49" s="122">
        <f t="shared" ref="E49:E50" si="10">D49/SUM($D$48:$D$50)</f>
        <v>0.24551300629662759</v>
      </c>
      <c r="F49" s="123">
        <f>SUMIF(SPP!$A$283:$A$291,$B49,SPP!$BG$283:$BG$291)*E49</f>
        <v>3887838.6308904612</v>
      </c>
      <c r="H49" s="121">
        <v>119034.642799273</v>
      </c>
      <c r="I49" s="122">
        <f t="shared" ref="I49:I50" si="11">H49/SUM($H$48:$H$50)</f>
        <v>0.24580110756617785</v>
      </c>
      <c r="J49" s="123">
        <f>SUMIF(SPP!$A$283:$A$291,$B49,SPP!$BT$283:$BT$291)*I49</f>
        <v>8088726.7931928178</v>
      </c>
      <c r="L49" s="121">
        <v>129186.666467545</v>
      </c>
      <c r="M49" s="122">
        <f t="shared" ref="M49:M50" si="12">L49/SUM($L$48:$L$50)</f>
        <v>0.2458011075661781</v>
      </c>
      <c r="N49" s="123">
        <f>SUMIF(SPP!$A$283:$A$291,$B49,SPP!$CG$283:$CG$291)*M49</f>
        <v>13789275.734522868</v>
      </c>
    </row>
    <row r="50" spans="1:14" x14ac:dyDescent="0.3">
      <c r="A50" s="154">
        <f t="shared" si="5"/>
        <v>47</v>
      </c>
      <c r="B50" s="156">
        <v>364</v>
      </c>
      <c r="C50" s="120" t="s">
        <v>256</v>
      </c>
      <c r="D50" s="121">
        <v>40971.447718903</v>
      </c>
      <c r="E50" s="122">
        <f t="shared" si="10"/>
        <v>8.6344806283705666E-2</v>
      </c>
      <c r="F50" s="123">
        <f>SUMIF(SPP!$A$283:$A$291,$B50,SPP!$BG$283:$BG$291)*E50</f>
        <v>1367319.3062568738</v>
      </c>
      <c r="H50" s="121">
        <v>41295.1798001926</v>
      </c>
      <c r="I50" s="122">
        <f t="shared" si="11"/>
        <v>8.5272662590741094E-2</v>
      </c>
      <c r="J50" s="123">
        <f>SUMIF(SPP!$A$283:$A$291,$B50,SPP!$BT$283:$BT$291)*I50</f>
        <v>2806119.4575330196</v>
      </c>
      <c r="L50" s="121">
        <v>44817.092689233104</v>
      </c>
      <c r="M50" s="122">
        <f t="shared" si="12"/>
        <v>8.5272662590741011E-2</v>
      </c>
      <c r="N50" s="123">
        <f>SUMIF(SPP!$A$283:$A$291,$B50,SPP!$CG$283:$CG$291)*M50</f>
        <v>4783738.6443186887</v>
      </c>
    </row>
    <row r="51" spans="1:14" x14ac:dyDescent="0.3">
      <c r="A51" s="154">
        <f t="shared" si="5"/>
        <v>48</v>
      </c>
      <c r="B51" s="156">
        <v>365</v>
      </c>
      <c r="C51" s="120" t="s">
        <v>252</v>
      </c>
      <c r="D51" s="121">
        <v>162407.312692573</v>
      </c>
      <c r="E51" s="122">
        <f>D51/SUM($D$51:$D$52)</f>
        <v>0.69075115501766071</v>
      </c>
      <c r="F51" s="123">
        <f>SUMIF(SPP!$A$283:$A$291,$B51,SPP!$BG$283:$BG$291)*E51</f>
        <v>6786001.2565218322</v>
      </c>
      <c r="H51" s="121">
        <v>153257.58383736701</v>
      </c>
      <c r="I51" s="122">
        <f>H51/SUM($H$51:$H$52)</f>
        <v>0.68999999999999984</v>
      </c>
      <c r="J51" s="123">
        <f>SUMIF(SPP!$A$283:$A$291,$B51,SPP!$BT$283:$BT$291)*I51</f>
        <v>14943718.16807252</v>
      </c>
      <c r="L51" s="121">
        <v>168067.252429446</v>
      </c>
      <c r="M51" s="122">
        <f>L51/SUM($L$51:$L$52)</f>
        <v>0.68999999999999972</v>
      </c>
      <c r="N51" s="123">
        <f>SUMIF(SPP!$A$283:$A$291,$B51,SPP!$CG$283:$CG$291)*M51</f>
        <v>26204837.100233927</v>
      </c>
    </row>
    <row r="52" spans="1:14" x14ac:dyDescent="0.3">
      <c r="A52" s="154">
        <f t="shared" si="5"/>
        <v>49</v>
      </c>
      <c r="B52" s="156">
        <v>365</v>
      </c>
      <c r="C52" s="120" t="s">
        <v>253</v>
      </c>
      <c r="D52" s="121">
        <v>72709.648767188395</v>
      </c>
      <c r="E52" s="122">
        <f>D52/SUM($D$51:$D$52)</f>
        <v>0.30924884498233929</v>
      </c>
      <c r="F52" s="123">
        <f>SUMIF(SPP!$A$283:$A$291,$B52,SPP!$BG$283:$BG$291)*E52</f>
        <v>3038088.3700070325</v>
      </c>
      <c r="H52" s="121">
        <v>68854.856506643206</v>
      </c>
      <c r="I52" s="122">
        <f>H52/SUM($H$51:$H$52)</f>
        <v>0.31000000000000016</v>
      </c>
      <c r="J52" s="123">
        <f>SUMIF(SPP!$A$283:$A$291,$B52,SPP!$BT$283:$BT$291)*I52</f>
        <v>6713844.3943514274</v>
      </c>
      <c r="L52" s="121">
        <v>75508.475729171507</v>
      </c>
      <c r="M52" s="122">
        <f>L52/SUM($L$51:$L$52)</f>
        <v>0.31000000000000033</v>
      </c>
      <c r="N52" s="123">
        <f>SUMIF(SPP!$A$283:$A$291,$B52,SPP!$CG$283:$CG$291)*M52</f>
        <v>11773187.68271381</v>
      </c>
    </row>
    <row r="53" spans="1:14" x14ac:dyDescent="0.3">
      <c r="A53" s="154">
        <f t="shared" si="5"/>
        <v>50</v>
      </c>
      <c r="B53" s="157">
        <v>365</v>
      </c>
      <c r="C53" s="133" t="s">
        <v>280</v>
      </c>
      <c r="D53" s="134">
        <v>1405.5092798347798</v>
      </c>
      <c r="E53" s="135">
        <v>0</v>
      </c>
      <c r="F53" s="136">
        <f>SUMIF(SPP!$A$283:$A$291,$B53,SPP!$BG$283:$BG$291)*E53</f>
        <v>0</v>
      </c>
      <c r="H53" s="134">
        <v>1480.86890085189</v>
      </c>
      <c r="I53" s="135">
        <v>0</v>
      </c>
      <c r="J53" s="136">
        <f>SUMIF(SPP!$A$283:$A$291,$B53,SPP!$BT$283:$BT$291)*I53</f>
        <v>0</v>
      </c>
      <c r="L53" s="134">
        <v>1567.9359594157002</v>
      </c>
      <c r="M53" s="135">
        <v>0</v>
      </c>
      <c r="N53" s="136">
        <f>SUMIF(SPP!$A$283:$A$291,$B53,SPP!$CG$283:$CG$291)*M53</f>
        <v>0</v>
      </c>
    </row>
    <row r="54" spans="1:14" x14ac:dyDescent="0.3">
      <c r="A54" s="154">
        <f t="shared" si="5"/>
        <v>51</v>
      </c>
      <c r="B54" s="156">
        <v>366</v>
      </c>
      <c r="C54" s="120" t="s">
        <v>252</v>
      </c>
      <c r="D54" s="121">
        <v>83486.354094122391</v>
      </c>
      <c r="E54" s="122">
        <f>+D54/SUM(D54:D55)</f>
        <v>1</v>
      </c>
      <c r="F54" s="123">
        <f>SUMIF(SPP!$A$283:$A$291,$B54,SPP!$BG$283:$BG$291)*E54</f>
        <v>43573.105498666642</v>
      </c>
      <c r="H54" s="121">
        <v>83827.333364086007</v>
      </c>
      <c r="I54" s="122">
        <f>+H54/SUM(H54:H55)</f>
        <v>1</v>
      </c>
      <c r="J54" s="123">
        <f>SUMIF(SPP!$A$283:$A$291,$B54,SPP!$BT$283:$BT$291)*I54</f>
        <v>57089.738997666631</v>
      </c>
      <c r="L54" s="121">
        <v>84412.071043459291</v>
      </c>
      <c r="M54" s="122">
        <f>+L54/SUM(L54:L55)</f>
        <v>1</v>
      </c>
      <c r="N54" s="123">
        <f>SUMIF(SPP!$A$283:$A$291,$B54,SPP!$CG$283:$CG$291)*M54</f>
        <v>70606.37249666662</v>
      </c>
    </row>
    <row r="55" spans="1:14" x14ac:dyDescent="0.3">
      <c r="A55" s="154">
        <f t="shared" si="5"/>
        <v>52</v>
      </c>
      <c r="B55" s="156">
        <v>366</v>
      </c>
      <c r="C55" s="120" t="s">
        <v>253</v>
      </c>
      <c r="D55" s="121">
        <v>0</v>
      </c>
      <c r="E55" s="122">
        <f>1-E54</f>
        <v>0</v>
      </c>
      <c r="F55" s="123">
        <f>SUMIF(SPP!$A$283:$A$291,$B55,SPP!$BG$283:$BG$291)*E55</f>
        <v>0</v>
      </c>
      <c r="H55" s="121">
        <v>0</v>
      </c>
      <c r="I55" s="122">
        <f>1-I54</f>
        <v>0</v>
      </c>
      <c r="J55" s="123">
        <f>SUMIF(SPP!$A$283:$A$291,$B55,SPP!$BT$283:$BT$291)*I55</f>
        <v>0</v>
      </c>
      <c r="L55" s="121">
        <v>0</v>
      </c>
      <c r="M55" s="122">
        <f>1-M54</f>
        <v>0</v>
      </c>
      <c r="N55" s="123">
        <f>SUMIF(SPP!$A$283:$A$291,$B55,SPP!$CG$283:$CG$291)*M55</f>
        <v>0</v>
      </c>
    </row>
    <row r="56" spans="1:14" x14ac:dyDescent="0.3">
      <c r="A56" s="154">
        <f t="shared" si="5"/>
        <v>53</v>
      </c>
      <c r="B56" s="156">
        <v>367</v>
      </c>
      <c r="C56" s="120" t="s">
        <v>252</v>
      </c>
      <c r="D56" s="121">
        <v>247091.830433953</v>
      </c>
      <c r="E56" s="122">
        <f>+D56/SUM(D56:D57)</f>
        <v>0.63150179470008638</v>
      </c>
      <c r="F56" s="123">
        <f>SUMIF(SPP!$A$283:$A$291,$B56,SPP!$BG$283:$BG$291)*E56</f>
        <v>374413.09099755745</v>
      </c>
      <c r="H56" s="121">
        <v>258509.146917809</v>
      </c>
      <c r="I56" s="122">
        <f>+H56/SUM(H56:H57)</f>
        <v>0.63000000000000078</v>
      </c>
      <c r="J56" s="123">
        <f>SUMIF(SPP!$A$283:$A$291,$B56,SPP!$BT$283:$BT$291)*I56</f>
        <v>488814.8811505324</v>
      </c>
      <c r="L56" s="121">
        <v>271583.95228333998</v>
      </c>
      <c r="M56" s="122">
        <f>+L56/SUM(L56:L57)</f>
        <v>0.63000000000000012</v>
      </c>
      <c r="N56" s="123">
        <f>SUMIF(SPP!$A$283:$A$291,$B56,SPP!$CG$283:$CG$291)*M56</f>
        <v>604107.07510033168</v>
      </c>
    </row>
    <row r="57" spans="1:14" x14ac:dyDescent="0.3">
      <c r="A57" s="154">
        <f t="shared" si="5"/>
        <v>54</v>
      </c>
      <c r="B57" s="156">
        <v>367</v>
      </c>
      <c r="C57" s="120" t="s">
        <v>253</v>
      </c>
      <c r="D57" s="121">
        <v>144184.69879792701</v>
      </c>
      <c r="E57" s="122">
        <f>1-E56</f>
        <v>0.36849820529991362</v>
      </c>
      <c r="F57" s="123">
        <f>SUMIF(SPP!$A$283:$A$291,$B57,SPP!$BG$283:$BG$291)*E57</f>
        <v>218480.06328931861</v>
      </c>
      <c r="H57" s="121">
        <v>151822.832316808</v>
      </c>
      <c r="I57" s="122">
        <f>1-I56</f>
        <v>0.36999999999999922</v>
      </c>
      <c r="J57" s="123">
        <f>SUMIF(SPP!$A$283:$A$291,$B57,SPP!$BT$283:$BT$291)*I57</f>
        <v>287081.75559634343</v>
      </c>
      <c r="L57" s="121">
        <v>159501.686261644</v>
      </c>
      <c r="M57" s="122">
        <f>1-M56</f>
        <v>0.36999999999999988</v>
      </c>
      <c r="N57" s="123">
        <f>SUMIF(SPP!$A$283:$A$291,$B57,SPP!$CG$283:$CG$291)*M57</f>
        <v>354793.04410654382</v>
      </c>
    </row>
    <row r="58" spans="1:14" x14ac:dyDescent="0.3">
      <c r="A58" s="154">
        <f t="shared" si="5"/>
        <v>55</v>
      </c>
      <c r="B58" s="156">
        <v>368</v>
      </c>
      <c r="C58" s="120" t="s">
        <v>253</v>
      </c>
      <c r="D58" s="121">
        <v>306215.02959141496</v>
      </c>
      <c r="E58" s="122">
        <f>+D58/D58</f>
        <v>1</v>
      </c>
      <c r="F58" s="123">
        <f>SUMIF(SPP!$A$283:$A$291,$B58,SPP!$BG$283:$BG$291)*E58</f>
        <v>6098350.1349913133</v>
      </c>
      <c r="H58" s="121">
        <v>296103.70179698005</v>
      </c>
      <c r="I58" s="122">
        <f>+H58/H58</f>
        <v>1</v>
      </c>
      <c r="J58" s="123">
        <f>SUMIF(SPP!$A$283:$A$291,$B58,SPP!$BT$283:$BT$291)*I58</f>
        <v>16116700.17727245</v>
      </c>
      <c r="L58" s="121">
        <v>316391.322110473</v>
      </c>
      <c r="M58" s="122">
        <f>+L58/L58</f>
        <v>1</v>
      </c>
      <c r="N58" s="123">
        <f>SUMIF(SPP!$A$283:$A$291,$B58,SPP!$CG$283:$CG$291)*M58</f>
        <v>30436576.632289208</v>
      </c>
    </row>
    <row r="59" spans="1:14" x14ac:dyDescent="0.3">
      <c r="A59" s="154">
        <f t="shared" si="5"/>
        <v>56</v>
      </c>
      <c r="B59" s="156">
        <v>369</v>
      </c>
      <c r="C59" s="120" t="s">
        <v>254</v>
      </c>
      <c r="D59" s="121">
        <v>-1968.3398423967899</v>
      </c>
      <c r="E59" s="122">
        <f>+D59/SUM(D59:D60)</f>
        <v>-9.0578751224095026E-3</v>
      </c>
      <c r="F59" s="123">
        <f>SUMIF(SPP!$A$283:$A$291,$B59,SPP!$BG$283:$BG$291)*E59</f>
        <v>-315.27516241425172</v>
      </c>
      <c r="H59" s="121">
        <v>-3471.9651067423702</v>
      </c>
      <c r="I59" s="122">
        <f>+H59/SUM(H59:H60)</f>
        <v>-1.5424691847170513E-2</v>
      </c>
      <c r="J59" s="123">
        <f>SUMIF(SPP!$A$283:$A$291,$B59,SPP!$BT$283:$BT$291)*I59</f>
        <v>-736.64696841795353</v>
      </c>
      <c r="L59" s="121">
        <v>-4345.3452609362794</v>
      </c>
      <c r="M59" s="122">
        <f>+L59/SUM(L59:L60)</f>
        <v>-1.8588588211216533E-2</v>
      </c>
      <c r="N59" s="123">
        <f>SUMIF(SPP!$A$283:$A$291,$B59,SPP!$CG$283:$CG$291)*M59</f>
        <v>-1128.4861440496213</v>
      </c>
    </row>
    <row r="60" spans="1:14" x14ac:dyDescent="0.3">
      <c r="A60" s="154">
        <f t="shared" si="5"/>
        <v>57</v>
      </c>
      <c r="B60" s="158">
        <v>369</v>
      </c>
      <c r="C60" s="120" t="s">
        <v>254</v>
      </c>
      <c r="D60" s="121">
        <v>219275.358960716</v>
      </c>
      <c r="E60" s="122">
        <f>1-E59</f>
        <v>1.0090578751224095</v>
      </c>
      <c r="F60" s="123">
        <f>SUMIF(SPP!$A$283:$A$291,$B60,SPP!$BG$283:$BG$291)*E60</f>
        <v>35122.021574080922</v>
      </c>
      <c r="H60" s="121">
        <v>228563.340749314</v>
      </c>
      <c r="I60" s="122">
        <f>1-I59</f>
        <v>1.0154246918471705</v>
      </c>
      <c r="J60" s="123">
        <f>SUMIF(SPP!$A$283:$A$291,$B60,SPP!$BT$283:$BT$291)*I60</f>
        <v>48494.292678084639</v>
      </c>
      <c r="L60" s="121">
        <v>238109.48116848498</v>
      </c>
      <c r="M60" s="122">
        <f>1-M59</f>
        <v>1.0185885882112165</v>
      </c>
      <c r="N60" s="123">
        <f>SUMIF(SPP!$A$283:$A$291,$B60,SPP!$CG$283:$CG$291)*M60</f>
        <v>61837.031151716299</v>
      </c>
    </row>
    <row r="61" spans="1:14" x14ac:dyDescent="0.3">
      <c r="A61" s="154">
        <f t="shared" si="5"/>
        <v>58</v>
      </c>
      <c r="B61" s="159">
        <v>370</v>
      </c>
      <c r="C61" s="137" t="s">
        <v>255</v>
      </c>
      <c r="D61" s="138">
        <v>140096.456860915</v>
      </c>
      <c r="E61" s="139">
        <f>+D61/D61</f>
        <v>1</v>
      </c>
      <c r="F61" s="128">
        <f>SUMIF(SPP!$A$283:$A$291,$B61,SPP!$BG$283:$BG$291)*E61</f>
        <v>8403.7530824999976</v>
      </c>
      <c r="H61" s="138">
        <v>161307.04285574902</v>
      </c>
      <c r="I61" s="139">
        <f>+H61/H61</f>
        <v>1</v>
      </c>
      <c r="J61" s="128">
        <f>SUMIF(SPP!$A$283:$A$291,$B61,SPP!$BT$283:$BT$291)*I61</f>
        <v>11182.853155500005</v>
      </c>
      <c r="L61" s="138">
        <v>184766.90191678301</v>
      </c>
      <c r="M61" s="139">
        <f>+L61/L61</f>
        <v>1</v>
      </c>
      <c r="N61" s="128">
        <f>SUMIF(SPP!$A$283:$A$291,$B61,SPP!$CG$283:$CG$291)*M61</f>
        <v>13961.953228500013</v>
      </c>
    </row>
    <row r="62" spans="1:14" x14ac:dyDescent="0.3">
      <c r="A62" s="154">
        <f t="shared" si="5"/>
        <v>59</v>
      </c>
      <c r="B62" s="159">
        <v>371</v>
      </c>
      <c r="C62" s="137" t="s">
        <v>255</v>
      </c>
      <c r="D62" s="138">
        <v>611.45952015535522</v>
      </c>
      <c r="E62" s="139">
        <f>+D62/SUM(D62:D63)</f>
        <v>0.15617512901908095</v>
      </c>
      <c r="F62" s="128">
        <f>SUMIF(SPP!$A$283:$A$291,$B62,SPP!$BG$283:$BG$291)*E62</f>
        <v>0</v>
      </c>
      <c r="H62" s="138">
        <v>347.45785023091594</v>
      </c>
      <c r="I62" s="139">
        <f>+H62/SUM(H62:H63)</f>
        <v>5.6417203949411229E-2</v>
      </c>
      <c r="J62" s="128">
        <f>SUMIF(SPP!$A$283:$A$291,$B62,SPP!$BT$283:$BT$291)*I62</f>
        <v>0</v>
      </c>
      <c r="L62" s="138">
        <v>911.91542869905425</v>
      </c>
      <c r="M62" s="139">
        <f>+L62/SUM(L62:L63)</f>
        <v>9.5287278770942591E-2</v>
      </c>
      <c r="N62" s="128">
        <f>SUMIF(SPP!$A$283:$A$291,$B62,SPP!$CG$283:$CG$291)*M62</f>
        <v>0</v>
      </c>
    </row>
    <row r="63" spans="1:14" x14ac:dyDescent="0.3">
      <c r="A63" s="154">
        <f t="shared" si="5"/>
        <v>60</v>
      </c>
      <c r="B63" s="156">
        <v>371</v>
      </c>
      <c r="C63" s="120" t="s">
        <v>281</v>
      </c>
      <c r="D63" s="121">
        <v>3303.7574801177748</v>
      </c>
      <c r="E63" s="122">
        <f>1-E62</f>
        <v>0.84382487098091907</v>
      </c>
      <c r="F63" s="123">
        <f>SUMIF(SPP!$A$283:$A$291,$B63,SPP!$BG$283:$BG$291)*E63</f>
        <v>0</v>
      </c>
      <c r="H63" s="121">
        <v>5811.2637082227448</v>
      </c>
      <c r="I63" s="122">
        <f>1-I62</f>
        <v>0.94358279605058881</v>
      </c>
      <c r="J63" s="123">
        <f>SUMIF(SPP!$A$283:$A$291,$B63,SPP!$BT$283:$BT$291)*I63</f>
        <v>0</v>
      </c>
      <c r="L63" s="121">
        <v>8658.2542777018662</v>
      </c>
      <c r="M63" s="122">
        <f>1-M62</f>
        <v>0.90471272122905744</v>
      </c>
      <c r="N63" s="123">
        <f>SUMIF(SPP!$A$283:$A$291,$B63,SPP!$CG$283:$CG$291)*M63</f>
        <v>0</v>
      </c>
    </row>
    <row r="64" spans="1:14" x14ac:dyDescent="0.3">
      <c r="A64" s="154">
        <f t="shared" si="5"/>
        <v>61</v>
      </c>
      <c r="B64" s="158">
        <v>373</v>
      </c>
      <c r="C64" s="120" t="s">
        <v>252</v>
      </c>
      <c r="D64" s="121">
        <v>0</v>
      </c>
      <c r="E64" s="122">
        <f>+D64/SUM(D64:D65)</f>
        <v>0</v>
      </c>
      <c r="F64" s="123">
        <f>SUMIF(SPP!$A$283:$A$291,$B64,SPP!$BG$283:$BG$291)*E64</f>
        <v>0</v>
      </c>
      <c r="H64" s="121">
        <v>0</v>
      </c>
      <c r="I64" s="122">
        <f>+H64/SUM(H64:H65)</f>
        <v>0</v>
      </c>
      <c r="J64" s="123">
        <f>SUMIF(SPP!$A$283:$A$291,$B64,SPP!$BT$283:$BT$291)*I64</f>
        <v>0</v>
      </c>
      <c r="L64" s="121">
        <v>0</v>
      </c>
      <c r="M64" s="122">
        <f>+L64/SUM(L64:L65)</f>
        <v>0</v>
      </c>
      <c r="N64" s="123">
        <f>SUMIF(SPP!$A$283:$A$291,$B64,SPP!$CG$283:$CG$291)*M64</f>
        <v>0</v>
      </c>
    </row>
    <row r="65" spans="1:14" x14ac:dyDescent="0.3">
      <c r="A65" s="154">
        <f t="shared" si="5"/>
        <v>62</v>
      </c>
      <c r="B65" s="156">
        <v>373</v>
      </c>
      <c r="C65" s="120" t="s">
        <v>256</v>
      </c>
      <c r="D65" s="121">
        <v>210200.89585623</v>
      </c>
      <c r="E65" s="122">
        <f>1-E64</f>
        <v>1</v>
      </c>
      <c r="F65" s="123">
        <f>SUMIF(SPP!$A$283:$A$291,$B65,SPP!$BG$283:$BG$291)*E65</f>
        <v>5915.9188466666665</v>
      </c>
      <c r="H65" s="121">
        <v>224044.33267213299</v>
      </c>
      <c r="I65" s="122">
        <f>1-I64</f>
        <v>1</v>
      </c>
      <c r="J65" s="123">
        <f>SUMIF(SPP!$A$283:$A$291,$B65,SPP!$BT$283:$BT$291)*I65</f>
        <v>8135.5026356666631</v>
      </c>
      <c r="L65" s="121">
        <v>241676.553380809</v>
      </c>
      <c r="M65" s="122">
        <f>1-M64</f>
        <v>1</v>
      </c>
      <c r="N65" s="123">
        <f>SUMIF(SPP!$A$283:$A$291,$B65,SPP!$CG$283:$CG$291)*M65</f>
        <v>10355.086424666659</v>
      </c>
    </row>
    <row r="66" spans="1:14" x14ac:dyDescent="0.3">
      <c r="A66" s="154">
        <f t="shared" si="5"/>
        <v>63</v>
      </c>
      <c r="D66" s="160"/>
      <c r="F66" s="161">
        <f>SUM(F43:F65)</f>
        <v>32936587.009708688</v>
      </c>
      <c r="H66" s="160"/>
      <c r="J66" s="161">
        <f>SUM(J43:J65)</f>
        <v>72676082.186047152</v>
      </c>
      <c r="L66" s="160"/>
      <c r="N66" s="161">
        <f>SUM(N43:N65)</f>
        <v>127623995.74980643</v>
      </c>
    </row>
    <row r="67" spans="1:14" x14ac:dyDescent="0.3">
      <c r="A67" s="154">
        <f t="shared" si="5"/>
        <v>64</v>
      </c>
      <c r="C67" s="125" t="s">
        <v>201</v>
      </c>
      <c r="D67" s="160"/>
      <c r="F67" s="162">
        <f>SUM(SPP!BG283:BG291)-F66</f>
        <v>0</v>
      </c>
      <c r="H67" s="160"/>
      <c r="J67" s="162">
        <f>SUM(SPP!BT283:BT291)-J66</f>
        <v>0</v>
      </c>
      <c r="L67" s="160"/>
      <c r="N67" s="162">
        <f>SUM(SPP!CG283:CG291)-N66</f>
        <v>0</v>
      </c>
    </row>
    <row r="68" spans="1:14" x14ac:dyDescent="0.3">
      <c r="A68" s="154">
        <f t="shared" si="5"/>
        <v>65</v>
      </c>
      <c r="B68" s="140" t="s">
        <v>282</v>
      </c>
      <c r="C68" s="126" t="s">
        <v>252</v>
      </c>
      <c r="D68" s="163"/>
      <c r="E68" s="164"/>
      <c r="F68" s="127">
        <f>SUMIF($C$43:$C$65,$C68,$F$43:$F$65)/1000</f>
        <v>18277.384085932859</v>
      </c>
      <c r="H68" s="163"/>
      <c r="I68" s="164"/>
      <c r="J68" s="127">
        <f>SUMIF($C$43:$C$65,$C68,$J$43:$J$65)/1000</f>
        <v>38596.533606600256</v>
      </c>
      <c r="L68" s="163"/>
      <c r="M68" s="164"/>
      <c r="N68" s="127">
        <f>SUMIF($C$43:$C$65,$C68,$N$43:$N$65)/1000</f>
        <v>66401.398427194479</v>
      </c>
    </row>
    <row r="69" spans="1:14" x14ac:dyDescent="0.3">
      <c r="A69" s="154">
        <f t="shared" si="5"/>
        <v>66</v>
      </c>
      <c r="B69" s="165" t="s">
        <v>297</v>
      </c>
      <c r="C69" s="120" t="s">
        <v>280</v>
      </c>
      <c r="D69" s="160"/>
      <c r="F69" s="128">
        <f t="shared" ref="F69:F74" si="13">SUMIF($C$43:$C$65,$C69,$F$43:$F$65)/1000</f>
        <v>0</v>
      </c>
      <c r="H69" s="160"/>
      <c r="J69" s="128">
        <f t="shared" ref="J69:J74" si="14">SUMIF($C$43:$C$65,$C69,$J$43:$J$65)/1000</f>
        <v>0</v>
      </c>
      <c r="L69" s="160"/>
      <c r="N69" s="128">
        <f t="shared" ref="N69:N74" si="15">SUMIF($C$43:$C$65,$C69,$N$43:$N$65)/1000</f>
        <v>0</v>
      </c>
    </row>
    <row r="70" spans="1:14" x14ac:dyDescent="0.3">
      <c r="A70" s="154">
        <f t="shared" ref="A70:A114" si="16">+A69+1</f>
        <v>67</v>
      </c>
      <c r="B70" s="165"/>
      <c r="C70" s="120" t="s">
        <v>253</v>
      </c>
      <c r="D70" s="160"/>
      <c r="F70" s="128">
        <f t="shared" si="13"/>
        <v>13242.757199178126</v>
      </c>
      <c r="H70" s="160"/>
      <c r="J70" s="128">
        <f t="shared" si="14"/>
        <v>31206.353120413038</v>
      </c>
      <c r="L70" s="160"/>
      <c r="N70" s="128">
        <f t="shared" si="15"/>
        <v>56353.833093632427</v>
      </c>
    </row>
    <row r="71" spans="1:14" x14ac:dyDescent="0.3">
      <c r="A71" s="154">
        <f t="shared" si="16"/>
        <v>68</v>
      </c>
      <c r="B71" s="165"/>
      <c r="C71" s="120" t="s">
        <v>256</v>
      </c>
      <c r="D71" s="160"/>
      <c r="F71" s="128">
        <f t="shared" si="13"/>
        <v>1373.2352251035404</v>
      </c>
      <c r="H71" s="160"/>
      <c r="J71" s="128">
        <f t="shared" si="14"/>
        <v>2814.254960168686</v>
      </c>
      <c r="L71" s="160"/>
      <c r="N71" s="128">
        <f t="shared" si="15"/>
        <v>4794.0937307433551</v>
      </c>
    </row>
    <row r="72" spans="1:14" x14ac:dyDescent="0.3">
      <c r="A72" s="154">
        <f t="shared" si="16"/>
        <v>69</v>
      </c>
      <c r="B72" s="165"/>
      <c r="C72" s="120" t="s">
        <v>254</v>
      </c>
      <c r="D72" s="160"/>
      <c r="F72" s="128">
        <f t="shared" si="13"/>
        <v>34.806746411666666</v>
      </c>
      <c r="H72" s="160"/>
      <c r="J72" s="128">
        <f t="shared" si="14"/>
        <v>47.757645709666683</v>
      </c>
      <c r="L72" s="160"/>
      <c r="N72" s="128">
        <f t="shared" si="15"/>
        <v>60.708545007666672</v>
      </c>
    </row>
    <row r="73" spans="1:14" x14ac:dyDescent="0.3">
      <c r="A73" s="154">
        <f t="shared" si="16"/>
        <v>70</v>
      </c>
      <c r="B73" s="165"/>
      <c r="C73" s="120" t="s">
        <v>255</v>
      </c>
      <c r="D73" s="160"/>
      <c r="F73" s="128">
        <f t="shared" si="13"/>
        <v>8.403753082499998</v>
      </c>
      <c r="H73" s="160"/>
      <c r="J73" s="128">
        <f t="shared" si="14"/>
        <v>11.182853155500004</v>
      </c>
      <c r="L73" s="160"/>
      <c r="N73" s="128">
        <f t="shared" si="15"/>
        <v>13.961953228500013</v>
      </c>
    </row>
    <row r="74" spans="1:14" x14ac:dyDescent="0.3">
      <c r="A74" s="154">
        <f t="shared" si="16"/>
        <v>71</v>
      </c>
      <c r="B74" s="166"/>
      <c r="C74" s="129" t="s">
        <v>281</v>
      </c>
      <c r="D74" s="167"/>
      <c r="E74" s="166"/>
      <c r="F74" s="130">
        <f t="shared" si="13"/>
        <v>0</v>
      </c>
      <c r="H74" s="167"/>
      <c r="I74" s="166"/>
      <c r="J74" s="130">
        <f t="shared" si="14"/>
        <v>0</v>
      </c>
      <c r="L74" s="167"/>
      <c r="M74" s="166"/>
      <c r="N74" s="130">
        <f t="shared" si="15"/>
        <v>0</v>
      </c>
    </row>
    <row r="75" spans="1:14" x14ac:dyDescent="0.3">
      <c r="A75" s="154">
        <f t="shared" si="16"/>
        <v>72</v>
      </c>
      <c r="F75" s="123">
        <f>SUM(F68:F74)</f>
        <v>32936.587009708695</v>
      </c>
      <c r="J75" s="123">
        <f>SUM(J68:J74)</f>
        <v>72676.082186047148</v>
      </c>
      <c r="N75" s="123">
        <f>SUM(N68:N74)</f>
        <v>127623.99574980642</v>
      </c>
    </row>
    <row r="76" spans="1:14" x14ac:dyDescent="0.3">
      <c r="A76" s="154">
        <f t="shared" si="16"/>
        <v>73</v>
      </c>
      <c r="C76" s="125" t="s">
        <v>201</v>
      </c>
      <c r="F76" s="131">
        <f>+F66-F75*1000</f>
        <v>0</v>
      </c>
      <c r="J76" s="131">
        <f>+J75-J66/1000</f>
        <v>0</v>
      </c>
      <c r="N76" s="162">
        <f>+N75-N66/1000</f>
        <v>0</v>
      </c>
    </row>
    <row r="77" spans="1:14" x14ac:dyDescent="0.3">
      <c r="A77" s="154">
        <f t="shared" si="16"/>
        <v>74</v>
      </c>
      <c r="B77" s="152"/>
      <c r="C77" s="152"/>
      <c r="D77" s="152"/>
      <c r="E77" s="152"/>
      <c r="F77" s="152"/>
      <c r="H77" s="152"/>
      <c r="I77" s="152"/>
      <c r="J77" s="152"/>
      <c r="L77" s="152"/>
      <c r="M77" s="152"/>
      <c r="N77" s="152"/>
    </row>
    <row r="78" spans="1:14" x14ac:dyDescent="0.3">
      <c r="A78" s="154">
        <f t="shared" si="16"/>
        <v>75</v>
      </c>
      <c r="B78" s="144" t="s">
        <v>289</v>
      </c>
      <c r="C78" s="145"/>
      <c r="D78" s="172">
        <v>2025</v>
      </c>
      <c r="E78" s="173"/>
      <c r="F78" s="173"/>
      <c r="H78" s="172">
        <v>2026</v>
      </c>
      <c r="I78" s="173"/>
      <c r="J78" s="173"/>
      <c r="L78" s="172">
        <v>2027</v>
      </c>
      <c r="M78" s="173"/>
      <c r="N78" s="173"/>
    </row>
    <row r="79" spans="1:14" ht="28.8" x14ac:dyDescent="0.3">
      <c r="A79" s="154">
        <f t="shared" si="16"/>
        <v>76</v>
      </c>
      <c r="B79" s="119" t="s">
        <v>277</v>
      </c>
      <c r="C79" s="119" t="s">
        <v>278</v>
      </c>
      <c r="D79" s="168" t="s">
        <v>300</v>
      </c>
      <c r="E79" s="132" t="s">
        <v>279</v>
      </c>
      <c r="F79" s="132" t="s">
        <v>285</v>
      </c>
      <c r="G79" s="155"/>
      <c r="H79" s="168" t="s">
        <v>300</v>
      </c>
      <c r="I79" s="132" t="s">
        <v>279</v>
      </c>
      <c r="J79" s="132" t="s">
        <v>285</v>
      </c>
      <c r="K79" s="155"/>
      <c r="L79" s="168" t="s">
        <v>300</v>
      </c>
      <c r="M79" s="132" t="s">
        <v>279</v>
      </c>
      <c r="N79" s="132" t="s">
        <v>285</v>
      </c>
    </row>
    <row r="80" spans="1:14" x14ac:dyDescent="0.3">
      <c r="A80" s="154">
        <f t="shared" si="16"/>
        <v>77</v>
      </c>
      <c r="B80" s="156">
        <v>360</v>
      </c>
      <c r="C80" s="120" t="s">
        <v>252</v>
      </c>
      <c r="D80" s="121">
        <v>1427.87744609629</v>
      </c>
      <c r="E80" s="122">
        <f>D80/D80</f>
        <v>1</v>
      </c>
      <c r="F80" s="123">
        <f>SUMIF(SPP!$A$242:$A$250,$B80,SPP!$BG$242:$BG$250)*E80</f>
        <v>0</v>
      </c>
      <c r="H80" s="121">
        <v>1427.90463143751</v>
      </c>
      <c r="I80" s="122">
        <f>H80/H80</f>
        <v>1</v>
      </c>
      <c r="J80" s="123">
        <f>SUMIF(SPP!$A$242:$A$250,$B80,SPP!$BT$242:$BT$250)*I80</f>
        <v>0</v>
      </c>
      <c r="L80" s="121">
        <v>1483.0449299449999</v>
      </c>
      <c r="M80" s="122">
        <f>L80/L80</f>
        <v>1</v>
      </c>
      <c r="N80" s="123">
        <f>SUMIF(SPP!$A$242:$A$250,$B80,SPP!$CG$242:$CG$250)*M80</f>
        <v>0</v>
      </c>
    </row>
    <row r="81" spans="1:14" x14ac:dyDescent="0.3">
      <c r="A81" s="154">
        <f t="shared" si="16"/>
        <v>78</v>
      </c>
      <c r="B81" s="156">
        <v>361</v>
      </c>
      <c r="C81" s="120" t="s">
        <v>252</v>
      </c>
      <c r="D81" s="121">
        <v>10227.3487124975</v>
      </c>
      <c r="E81" s="122">
        <f>D81/D81</f>
        <v>1</v>
      </c>
      <c r="F81" s="123">
        <f>SUMIF(SPP!$A$242:$A$250,$B81,SPP!$BG$242:$BG$250)*E81</f>
        <v>0</v>
      </c>
      <c r="H81" s="121">
        <v>12794.735826853899</v>
      </c>
      <c r="I81" s="122">
        <f>H81/H81</f>
        <v>1</v>
      </c>
      <c r="J81" s="123">
        <f>SUMIF(SPP!$A$242:$A$250,$B81,SPP!$BT$242:$BT$250)*I81</f>
        <v>0</v>
      </c>
      <c r="L81" s="121">
        <v>15270.090201274701</v>
      </c>
      <c r="M81" s="122">
        <f>L81/L81</f>
        <v>1</v>
      </c>
      <c r="N81" s="123">
        <f>SUMIF(SPP!$A$242:$A$250,$B81,SPP!$CG$242:$CG$250)*M81</f>
        <v>0</v>
      </c>
    </row>
    <row r="82" spans="1:14" x14ac:dyDescent="0.3">
      <c r="A82" s="154">
        <f t="shared" si="16"/>
        <v>79</v>
      </c>
      <c r="B82" s="156">
        <v>362</v>
      </c>
      <c r="C82" s="120" t="s">
        <v>252</v>
      </c>
      <c r="D82" s="121">
        <v>32934.427926518998</v>
      </c>
      <c r="E82" s="122">
        <v>1</v>
      </c>
      <c r="F82" s="123">
        <f>SUMIF(SPP!$A$242:$A$250,$B82,SPP!$BG$242:$BG$250)*E82</f>
        <v>449424.23299739877</v>
      </c>
      <c r="H82" s="121">
        <v>35450.058257145203</v>
      </c>
      <c r="I82" s="122">
        <v>1</v>
      </c>
      <c r="J82" s="123">
        <f>SUMIF(SPP!$A$242:$A$250,$B82,SPP!$BT$242:$BT$250)*I82</f>
        <v>752904.232988314</v>
      </c>
      <c r="L82" s="121">
        <v>37774.772872843896</v>
      </c>
      <c r="M82" s="122">
        <v>1</v>
      </c>
      <c r="N82" s="123">
        <f>SUMIF(SPP!$A$242:$A$250,$B82,SPP!$CG$242:$CG$250)*M82</f>
        <v>1048609.7952218074</v>
      </c>
    </row>
    <row r="83" spans="1:14" x14ac:dyDescent="0.3">
      <c r="A83" s="154">
        <f t="shared" si="16"/>
        <v>80</v>
      </c>
      <c r="B83" s="157">
        <v>362</v>
      </c>
      <c r="C83" s="133" t="s">
        <v>280</v>
      </c>
      <c r="D83" s="134">
        <v>108.22421884319999</v>
      </c>
      <c r="E83" s="135"/>
      <c r="F83" s="136">
        <f>SUMIF(SPP!$A$242:$A$250,$B83,SPP!$BG$242:$BG$250)*E83</f>
        <v>0</v>
      </c>
      <c r="H83" s="134">
        <v>108.22421884319999</v>
      </c>
      <c r="I83" s="135"/>
      <c r="J83" s="136">
        <f>SUMIF(SPP!$A$242:$A$250,$B83,SPP!$BT$242:$BT$250)*I83</f>
        <v>0</v>
      </c>
      <c r="L83" s="134">
        <v>108.22421884319999</v>
      </c>
      <c r="M83" s="135"/>
      <c r="N83" s="136">
        <f>SUMIF(SPP!$A$242:$A$250,$B83,SPP!$CG$242:$CG$250)*M83</f>
        <v>0</v>
      </c>
    </row>
    <row r="84" spans="1:14" x14ac:dyDescent="0.3">
      <c r="A84" s="154">
        <f t="shared" si="16"/>
        <v>81</v>
      </c>
      <c r="B84" s="156">
        <v>363</v>
      </c>
      <c r="C84" s="124" t="s">
        <v>252</v>
      </c>
      <c r="D84" s="121">
        <v>5592.3952859999999</v>
      </c>
      <c r="E84" s="122">
        <f>D84/D84</f>
        <v>1</v>
      </c>
      <c r="F84" s="123">
        <f>SUMIF(SPP!$A$242:$A$250,$B84,SPP!$BG$242:$BG$250)*E84</f>
        <v>0</v>
      </c>
      <c r="H84" s="121">
        <v>5813.3159999999998</v>
      </c>
      <c r="I84" s="122">
        <f>H84/H84</f>
        <v>1</v>
      </c>
      <c r="J84" s="123">
        <f>SUMIF(SPP!$A$242:$A$250,$B84,SPP!$BT$242:$BT$250)*I84</f>
        <v>0</v>
      </c>
      <c r="L84" s="121">
        <v>13069.647826773002</v>
      </c>
      <c r="M84" s="122">
        <f>L84/L84</f>
        <v>1</v>
      </c>
      <c r="N84" s="123">
        <f>SUMIF(SPP!$A$242:$A$250,$B84,SPP!$CG$242:$CG$250)*M84</f>
        <v>0</v>
      </c>
    </row>
    <row r="85" spans="1:14" x14ac:dyDescent="0.3">
      <c r="A85" s="154">
        <f t="shared" si="16"/>
        <v>82</v>
      </c>
      <c r="B85" s="156">
        <v>364</v>
      </c>
      <c r="C85" s="120" t="s">
        <v>252</v>
      </c>
      <c r="D85" s="121">
        <v>38223.0386902104</v>
      </c>
      <c r="E85" s="122">
        <f>D85/SUM($D$85:$D$87)</f>
        <v>0.66892622984308037</v>
      </c>
      <c r="F85" s="123">
        <f>SUMIF(SPP!$A$242:$A$250,$B85,SPP!$BG$242:$BG$250)*E85</f>
        <v>7982622.5592429526</v>
      </c>
      <c r="H85" s="121">
        <v>46080.292784500503</v>
      </c>
      <c r="I85" s="122">
        <f>H85/SUM($H$85:$H$87)</f>
        <v>0.66892622984308092</v>
      </c>
      <c r="J85" s="123">
        <f>SUMIF(SPP!$A$242:$A$250,$B85,SPP!$BT$242:$BT$250)*I85</f>
        <v>14296093.184572715</v>
      </c>
      <c r="L85" s="121">
        <v>49767.749772228999</v>
      </c>
      <c r="M85" s="122">
        <f>L85/SUM($L$85:$L$87)</f>
        <v>0.66892622984308037</v>
      </c>
      <c r="N85" s="123">
        <f>SUMIF(SPP!$A$242:$A$250,$B85,SPP!$CG$242:$CG$250)*M85</f>
        <v>16313459.400687786</v>
      </c>
    </row>
    <row r="86" spans="1:14" x14ac:dyDescent="0.3">
      <c r="A86" s="154">
        <f t="shared" si="16"/>
        <v>83</v>
      </c>
      <c r="B86" s="156">
        <v>364</v>
      </c>
      <c r="C86" s="120" t="s">
        <v>253</v>
      </c>
      <c r="D86" s="121">
        <v>14045.293524822</v>
      </c>
      <c r="E86" s="122">
        <f t="shared" ref="E86:E87" si="17">D86/SUM($D$85:$D$87)</f>
        <v>0.24580110756617851</v>
      </c>
      <c r="F86" s="123">
        <f>SUMIF(SPP!$A$242:$A$250,$B86,SPP!$BG$242:$BG$250)*E86</f>
        <v>2933264.3553310311</v>
      </c>
      <c r="H86" s="121">
        <v>16932.490457222801</v>
      </c>
      <c r="I86" s="122">
        <f t="shared" ref="I86:I87" si="18">H86/SUM($H$85:$H$87)</f>
        <v>0.24580110756617818</v>
      </c>
      <c r="J86" s="123">
        <f>SUMIF(SPP!$A$242:$A$250,$B86,SPP!$BT$242:$BT$250)*I86</f>
        <v>5253188.4412150951</v>
      </c>
      <c r="L86" s="121">
        <v>18287.469483682798</v>
      </c>
      <c r="M86" s="122">
        <f t="shared" ref="M86:M87" si="19">L86/SUM($L$85:$L$87)</f>
        <v>0.24580110756617857</v>
      </c>
      <c r="N86" s="123">
        <f>SUMIF(SPP!$A$242:$A$250,$B86,SPP!$CG$242:$CG$250)*M86</f>
        <v>5994482.2164704129</v>
      </c>
    </row>
    <row r="87" spans="1:14" x14ac:dyDescent="0.3">
      <c r="A87" s="154">
        <f t="shared" si="16"/>
        <v>84</v>
      </c>
      <c r="B87" s="156">
        <v>364</v>
      </c>
      <c r="C87" s="120" t="s">
        <v>256</v>
      </c>
      <c r="D87" s="121">
        <v>4872.55565114819</v>
      </c>
      <c r="E87" s="122">
        <f t="shared" si="17"/>
        <v>8.5272662590741094E-2</v>
      </c>
      <c r="F87" s="123">
        <f>SUMIF(SPP!$A$242:$A$250,$B87,SPP!$BG$242:$BG$250)*E87</f>
        <v>1017600.2221399569</v>
      </c>
      <c r="H87" s="121">
        <v>5874.1742861795692</v>
      </c>
      <c r="I87" s="122">
        <f t="shared" si="18"/>
        <v>8.5272662590741038E-2</v>
      </c>
      <c r="J87" s="123">
        <f>SUMIF(SPP!$A$242:$A$250,$B87,SPP!$BT$242:$BT$250)*I87</f>
        <v>1822422.0790083753</v>
      </c>
      <c r="L87" s="121">
        <v>6344.2399847637098</v>
      </c>
      <c r="M87" s="122">
        <f t="shared" si="19"/>
        <v>8.5272662590740997E-2</v>
      </c>
      <c r="N87" s="123">
        <f>SUMIF(SPP!$A$242:$A$250,$B87,SPP!$CG$242:$CG$250)*M87</f>
        <v>2079589.7321726042</v>
      </c>
    </row>
    <row r="88" spans="1:14" x14ac:dyDescent="0.3">
      <c r="A88" s="154">
        <f t="shared" si="16"/>
        <v>85</v>
      </c>
      <c r="B88" s="156">
        <v>365</v>
      </c>
      <c r="C88" s="120" t="s">
        <v>252</v>
      </c>
      <c r="D88" s="121">
        <v>30927.092779651</v>
      </c>
      <c r="E88" s="122">
        <f>D88/SUM($D$88:$D$89)</f>
        <v>0.69000000000000006</v>
      </c>
      <c r="F88" s="123">
        <f>SUMIF(SPP!$A$242:$A$250,$B88,SPP!$BG$242:$BG$250)*E88</f>
        <v>5564141.9824800566</v>
      </c>
      <c r="H88" s="121">
        <v>36928.222119023005</v>
      </c>
      <c r="I88" s="122">
        <f>H88/SUM($H$88:$H$89)</f>
        <v>0.69000000000000117</v>
      </c>
      <c r="J88" s="123">
        <f>SUMIF(SPP!$A$242:$A$250,$B88,SPP!$BT$242:$BT$250)*I88</f>
        <v>10607949.297966376</v>
      </c>
      <c r="L88" s="121">
        <v>39469.513427092403</v>
      </c>
      <c r="M88" s="122">
        <f>L88/SUM($L$88:$L$89)</f>
        <v>0.69000000000000095</v>
      </c>
      <c r="N88" s="123">
        <f>SUMIF(SPP!$A$242:$A$250,$B88,SPP!$CG$242:$CG$250)*M88</f>
        <v>12099095.494074335</v>
      </c>
    </row>
    <row r="89" spans="1:14" x14ac:dyDescent="0.3">
      <c r="A89" s="154">
        <f t="shared" si="16"/>
        <v>86</v>
      </c>
      <c r="B89" s="156">
        <v>365</v>
      </c>
      <c r="C89" s="120" t="s">
        <v>253</v>
      </c>
      <c r="D89" s="121">
        <v>13894.7808140461</v>
      </c>
      <c r="E89" s="122">
        <f>D89/SUM($D$88:$D$89)</f>
        <v>0.31</v>
      </c>
      <c r="F89" s="123">
        <f>SUMIF(SPP!$A$242:$A$250,$B89,SPP!$BG$242:$BG$250)*E89</f>
        <v>2499831.905172199</v>
      </c>
      <c r="H89" s="121">
        <v>16590.940372314599</v>
      </c>
      <c r="I89" s="122">
        <f>H89/SUM($H$88:$H$89)</f>
        <v>0.30999999999999894</v>
      </c>
      <c r="J89" s="123">
        <f>SUMIF(SPP!$A$242:$A$250,$B89,SPP!$BT$242:$BT$250)*I89</f>
        <v>4765890.2643037103</v>
      </c>
      <c r="L89" s="121">
        <v>17732.679945505202</v>
      </c>
      <c r="M89" s="122">
        <f>L89/SUM($L$88:$L$89)</f>
        <v>0.30999999999999905</v>
      </c>
      <c r="N89" s="123">
        <f>SUMIF(SPP!$A$242:$A$250,$B89,SPP!$CG$242:$CG$250)*M89</f>
        <v>5435825.5118304743</v>
      </c>
    </row>
    <row r="90" spans="1:14" x14ac:dyDescent="0.3">
      <c r="A90" s="154">
        <f t="shared" si="16"/>
        <v>87</v>
      </c>
      <c r="B90" s="157">
        <v>365</v>
      </c>
      <c r="C90" s="133" t="s">
        <v>280</v>
      </c>
      <c r="D90" s="134">
        <v>95.833662301962292</v>
      </c>
      <c r="E90" s="135"/>
      <c r="F90" s="136">
        <f>SUMIF(SPP!$A$242:$A$250,$B90,SPP!$BG$242:$BG$250)*E90</f>
        <v>0</v>
      </c>
      <c r="H90" s="134">
        <v>95.833662301962292</v>
      </c>
      <c r="I90" s="135"/>
      <c r="J90" s="136">
        <f>SUMIF(SPP!$A$242:$A$250,$B90,SPP!$BT$242:$BT$250)*I90</f>
        <v>0</v>
      </c>
      <c r="L90" s="134">
        <v>95.833662301962292</v>
      </c>
      <c r="M90" s="135"/>
      <c r="N90" s="136">
        <f>SUMIF(SPP!$A$242:$A$250,$B90,SPP!$CG$242:$CG$250)*M90</f>
        <v>0</v>
      </c>
    </row>
    <row r="91" spans="1:14" x14ac:dyDescent="0.3">
      <c r="A91" s="154">
        <f t="shared" si="16"/>
        <v>88</v>
      </c>
      <c r="B91" s="156">
        <v>366</v>
      </c>
      <c r="C91" s="120" t="s">
        <v>252</v>
      </c>
      <c r="D91" s="121">
        <v>8609.7678410354201</v>
      </c>
      <c r="E91" s="122">
        <f>+D91/SUM(D91:D92)</f>
        <v>1</v>
      </c>
      <c r="F91" s="123">
        <f>SUMIF(SPP!$A$242:$A$250,$B91,SPP!$BG$242:$BG$250)*E91</f>
        <v>13555.356908000002</v>
      </c>
      <c r="H91" s="121">
        <v>8961.1432889056505</v>
      </c>
      <c r="I91" s="122">
        <f>+H91/SUM(H91:H92)</f>
        <v>1</v>
      </c>
      <c r="J91" s="123">
        <f>SUMIF(SPP!$A$242:$A$250,$B91,SPP!$BT$242:$BT$250)*I91</f>
        <v>13555.356908</v>
      </c>
      <c r="L91" s="121">
        <v>9335.7641859819505</v>
      </c>
      <c r="M91" s="122">
        <f>+L91/SUM(L91:L92)</f>
        <v>1</v>
      </c>
      <c r="N91" s="123">
        <f>SUMIF(SPP!$A$242:$A$250,$B91,SPP!$CG$242:$CG$250)*M91</f>
        <v>13555.356908</v>
      </c>
    </row>
    <row r="92" spans="1:14" x14ac:dyDescent="0.3">
      <c r="A92" s="154">
        <f t="shared" si="16"/>
        <v>89</v>
      </c>
      <c r="B92" s="156">
        <v>366</v>
      </c>
      <c r="C92" s="120" t="s">
        <v>253</v>
      </c>
      <c r="D92" s="121">
        <v>0</v>
      </c>
      <c r="E92" s="122">
        <f>1-E91</f>
        <v>0</v>
      </c>
      <c r="F92" s="123">
        <f>SUMIF(SPP!$A$242:$A$250,$B92,SPP!$BG$242:$BG$250)*E92</f>
        <v>0</v>
      </c>
      <c r="H92" s="121">
        <v>0</v>
      </c>
      <c r="I92" s="122">
        <f>1-I91</f>
        <v>0</v>
      </c>
      <c r="J92" s="123">
        <f>SUMIF(SPP!$A$242:$A$250,$B92,SPP!$BT$242:$BT$250)*I92</f>
        <v>0</v>
      </c>
      <c r="L92" s="121">
        <v>0</v>
      </c>
      <c r="M92" s="122">
        <f>1-M91</f>
        <v>0</v>
      </c>
      <c r="N92" s="123">
        <f>SUMIF(SPP!$A$242:$A$250,$B92,SPP!$CG$242:$CG$250)*M92</f>
        <v>0</v>
      </c>
    </row>
    <row r="93" spans="1:14" x14ac:dyDescent="0.3">
      <c r="A93" s="154">
        <f t="shared" si="16"/>
        <v>90</v>
      </c>
      <c r="B93" s="156">
        <v>367</v>
      </c>
      <c r="C93" s="120" t="s">
        <v>252</v>
      </c>
      <c r="D93" s="121">
        <v>27439.118408402599</v>
      </c>
      <c r="E93" s="122">
        <f>+D93/SUM(D93:D94)</f>
        <v>0.63000000000000067</v>
      </c>
      <c r="F93" s="123">
        <f>SUMIF(SPP!$A$242:$A$250,$B93,SPP!$BG$242:$BG$250)*E93</f>
        <v>117240.59873098183</v>
      </c>
      <c r="H93" s="121">
        <v>28694.1745630279</v>
      </c>
      <c r="I93" s="122">
        <f>+H93/SUM(H93:H94)</f>
        <v>0.63000000000000023</v>
      </c>
      <c r="J93" s="123">
        <f>SUMIF(SPP!$A$242:$A$250,$B93,SPP!$BT$242:$BT$250)*I93</f>
        <v>117240.59873098176</v>
      </c>
      <c r="L93" s="121">
        <v>30033.417877670003</v>
      </c>
      <c r="M93" s="122">
        <f>+L93/SUM(L93:L94)</f>
        <v>0.63000000000000078</v>
      </c>
      <c r="N93" s="123">
        <f>SUMIF(SPP!$A$242:$A$250,$B93,SPP!$CG$242:$CG$250)*M93</f>
        <v>117240.59873098186</v>
      </c>
    </row>
    <row r="94" spans="1:14" x14ac:dyDescent="0.3">
      <c r="A94" s="154">
        <f t="shared" si="16"/>
        <v>91</v>
      </c>
      <c r="B94" s="156">
        <v>367</v>
      </c>
      <c r="C94" s="120" t="s">
        <v>253</v>
      </c>
      <c r="D94" s="121">
        <v>16115.037795411001</v>
      </c>
      <c r="E94" s="122">
        <f>1-E93</f>
        <v>0.36999999999999933</v>
      </c>
      <c r="F94" s="123">
        <f>SUMIF(SPP!$A$242:$A$250,$B94,SPP!$BG$242:$BG$250)*E94</f>
        <v>68855.589730893887</v>
      </c>
      <c r="H94" s="121">
        <v>16852.134267175101</v>
      </c>
      <c r="I94" s="122">
        <f>1-I93</f>
        <v>0.36999999999999977</v>
      </c>
      <c r="J94" s="123">
        <f>SUMIF(SPP!$A$242:$A$250,$B94,SPP!$BT$242:$BT$250)*I94</f>
        <v>68855.589730893989</v>
      </c>
      <c r="L94" s="121">
        <v>17638.6739916474</v>
      </c>
      <c r="M94" s="122">
        <f>1-M93</f>
        <v>0.36999999999999922</v>
      </c>
      <c r="N94" s="123">
        <f>SUMIF(SPP!$A$242:$A$250,$B94,SPP!$CG$242:$CG$250)*M94</f>
        <v>68855.589730893887</v>
      </c>
    </row>
    <row r="95" spans="1:14" x14ac:dyDescent="0.3">
      <c r="A95" s="154">
        <f t="shared" si="16"/>
        <v>92</v>
      </c>
      <c r="B95" s="156">
        <v>368</v>
      </c>
      <c r="C95" s="120" t="s">
        <v>253</v>
      </c>
      <c r="D95" s="121">
        <v>39319.6436544596</v>
      </c>
      <c r="E95" s="122">
        <f>+D95/D95</f>
        <v>1</v>
      </c>
      <c r="F95" s="123">
        <f>SUMIF(SPP!$A$242:$A$250,$B95,SPP!$BG$242:$BG$250)*E95</f>
        <v>6562130.397195451</v>
      </c>
      <c r="H95" s="121">
        <v>47317.231683962702</v>
      </c>
      <c r="I95" s="122">
        <f>+H95/H95</f>
        <v>1</v>
      </c>
      <c r="J95" s="123">
        <f>SUMIF(SPP!$A$242:$A$250,$B95,SPP!$BT$242:$BT$250)*I95</f>
        <v>13318519.439404458</v>
      </c>
      <c r="L95" s="121">
        <v>50694.6580142401</v>
      </c>
      <c r="M95" s="122">
        <f>+L95/L95</f>
        <v>1</v>
      </c>
      <c r="N95" s="123">
        <f>SUMIF(SPP!$A$242:$A$250,$B95,SPP!$CG$242:$CG$250)*M95</f>
        <v>15315971.599954352</v>
      </c>
    </row>
    <row r="96" spans="1:14" x14ac:dyDescent="0.3">
      <c r="A96" s="154">
        <f t="shared" si="16"/>
        <v>93</v>
      </c>
      <c r="B96" s="156">
        <v>369</v>
      </c>
      <c r="C96" s="120" t="s">
        <v>254</v>
      </c>
      <c r="D96" s="121">
        <v>7766.4892745245306</v>
      </c>
      <c r="E96" s="122">
        <f>+D96/D96</f>
        <v>1</v>
      </c>
      <c r="F96" s="123">
        <f>SUMIF(SPP!$A$242:$A$250,$B96,SPP!$BG$242:$BG$250)*E96</f>
        <v>13625.759999999998</v>
      </c>
      <c r="H96" s="121">
        <v>8473.7854592828389</v>
      </c>
      <c r="I96" s="122">
        <f>+H96/H96</f>
        <v>1</v>
      </c>
      <c r="J96" s="123">
        <f>SUMIF(SPP!$A$242:$A$250,$B96,SPP!$BT$242:$BT$250)*I96</f>
        <v>13625.759999999997</v>
      </c>
      <c r="L96" s="121">
        <v>9251.0363377930589</v>
      </c>
      <c r="M96" s="122">
        <f>+L96/L96</f>
        <v>1</v>
      </c>
      <c r="N96" s="123">
        <f>SUMIF(SPP!$A$242:$A$250,$B96,SPP!$CG$242:$CG$250)*M96</f>
        <v>13625.759999999997</v>
      </c>
    </row>
    <row r="97" spans="1:14" x14ac:dyDescent="0.3">
      <c r="A97" s="154">
        <f t="shared" si="16"/>
        <v>94</v>
      </c>
      <c r="B97" s="158">
        <v>370</v>
      </c>
      <c r="C97" s="120" t="s">
        <v>254</v>
      </c>
      <c r="D97" s="121">
        <v>11381.8431624807</v>
      </c>
      <c r="E97" s="122">
        <f>+D97/SUM(D97:D98)</f>
        <v>0.29003001438841158</v>
      </c>
      <c r="F97" s="123">
        <f>SUMIF(SPP!$A$242:$A$250,$B97,SPP!$BG$242:$BG$250)*E97</f>
        <v>810.07279814977448</v>
      </c>
      <c r="H97" s="121">
        <v>11692.3483407477</v>
      </c>
      <c r="I97" s="122">
        <f>+H97/SUM(H97:H98)</f>
        <v>0.28523460815972246</v>
      </c>
      <c r="J97" s="123">
        <f>SUMIF(SPP!$A$242:$A$250,$B97,SPP!$BT$242:$BT$250)*I97</f>
        <v>796.67891493347872</v>
      </c>
      <c r="L97" s="121">
        <v>12010.6161641488</v>
      </c>
      <c r="M97" s="122">
        <f>+L97/SUM(L97:L98)</f>
        <v>0.27309595285773192</v>
      </c>
      <c r="N97" s="123">
        <f>SUMIF(SPP!$A$242:$A$250,$B97,SPP!$CG$242:$CG$250)*M97</f>
        <v>762.77485680696236</v>
      </c>
    </row>
    <row r="98" spans="1:14" x14ac:dyDescent="0.3">
      <c r="A98" s="154">
        <f t="shared" si="16"/>
        <v>95</v>
      </c>
      <c r="B98" s="159">
        <v>370</v>
      </c>
      <c r="C98" s="137" t="s">
        <v>255</v>
      </c>
      <c r="D98" s="138">
        <v>27861.830243120701</v>
      </c>
      <c r="E98" s="122">
        <f>1-E97</f>
        <v>0.70996998561158842</v>
      </c>
      <c r="F98" s="128">
        <f>SUMIF(SPP!$A$242:$A$250,$B98,SPP!$BG$242:$BG$250)*E98</f>
        <v>1982.9926018502254</v>
      </c>
      <c r="H98" s="138">
        <v>29299.691216388899</v>
      </c>
      <c r="I98" s="122">
        <f>1-I97</f>
        <v>0.71476539184027754</v>
      </c>
      <c r="J98" s="128">
        <f>SUMIF(SPP!$A$242:$A$250,$B98,SPP!$BT$242:$BT$250)*I98</f>
        <v>1996.3864850665223</v>
      </c>
      <c r="L98" s="138">
        <v>31968.857125247301</v>
      </c>
      <c r="M98" s="122">
        <f>1-M97</f>
        <v>0.72690404714226808</v>
      </c>
      <c r="N98" s="128">
        <f>SUMIF(SPP!$A$242:$A$250,$B98,SPP!$CG$242:$CG$250)*M98</f>
        <v>2030.2905431930385</v>
      </c>
    </row>
    <row r="99" spans="1:14" x14ac:dyDescent="0.3">
      <c r="A99" s="154">
        <f t="shared" si="16"/>
        <v>96</v>
      </c>
      <c r="B99" s="159">
        <v>371</v>
      </c>
      <c r="C99" s="137" t="s">
        <v>255</v>
      </c>
      <c r="D99" s="138">
        <v>645.56184675299983</v>
      </c>
      <c r="E99" s="139"/>
      <c r="F99" s="128">
        <f>SUMIF(SPP!$A$242:$A$250,$B99,SPP!$BG$242:$BG$250)*E99</f>
        <v>0</v>
      </c>
      <c r="H99" s="138">
        <v>1387.6096030817598</v>
      </c>
      <c r="I99" s="139"/>
      <c r="J99" s="128">
        <f>SUMIF(SPP!$A$242:$A$250,$B99,SPP!$BT$242:$BT$250)*I99</f>
        <v>0</v>
      </c>
      <c r="L99" s="138">
        <v>2360.7906927438503</v>
      </c>
      <c r="M99" s="139"/>
      <c r="N99" s="128">
        <f>SUMIF(SPP!$A$242:$A$250,$B99,SPP!$CG$242:$CG$250)*M99</f>
        <v>0</v>
      </c>
    </row>
    <row r="100" spans="1:14" x14ac:dyDescent="0.3">
      <c r="A100" s="154">
        <f t="shared" si="16"/>
        <v>97</v>
      </c>
      <c r="B100" s="156">
        <v>371</v>
      </c>
      <c r="C100" s="120" t="s">
        <v>281</v>
      </c>
      <c r="D100" s="121">
        <v>2326.5888332128302</v>
      </c>
      <c r="E100" s="122">
        <v>1</v>
      </c>
      <c r="F100" s="123">
        <f>SUMIF(SPP!$A$242:$A$250,$B100,SPP!$BG$242:$BG$250)*E100</f>
        <v>0</v>
      </c>
      <c r="H100" s="121">
        <v>2708.7805000304397</v>
      </c>
      <c r="I100" s="122">
        <v>1</v>
      </c>
      <c r="J100" s="123">
        <f>SUMIF(SPP!$A$242:$A$250,$B100,SPP!$BT$242:$BT$250)*I100</f>
        <v>0</v>
      </c>
      <c r="L100" s="121">
        <v>2990.6513333757998</v>
      </c>
      <c r="M100" s="122">
        <f>1-M99</f>
        <v>1</v>
      </c>
      <c r="N100" s="123">
        <f>SUMIF(SPP!$A$242:$A$250,$B100,SPP!$CG$242:$CG$250)*M100</f>
        <v>0</v>
      </c>
    </row>
    <row r="101" spans="1:14" x14ac:dyDescent="0.3">
      <c r="A101" s="154">
        <f t="shared" si="16"/>
        <v>98</v>
      </c>
      <c r="B101" s="158">
        <v>372</v>
      </c>
      <c r="C101" s="120" t="s">
        <v>252</v>
      </c>
      <c r="D101" s="121">
        <v>0</v>
      </c>
      <c r="E101" s="122"/>
      <c r="F101" s="123">
        <f>SUMIF(SPP!$A$242:$A$250,$B101,SPP!$BG$242:$BG$250)*E101</f>
        <v>0</v>
      </c>
      <c r="H101" s="121">
        <v>0</v>
      </c>
      <c r="I101" s="122"/>
      <c r="J101" s="123">
        <f>SUMIF(SPP!$A$242:$A$250,$B101,SPP!$BT$242:$BT$250)*I101</f>
        <v>0</v>
      </c>
      <c r="L101" s="121">
        <v>0</v>
      </c>
      <c r="M101" s="122"/>
      <c r="N101" s="123">
        <f>SUMIF(SPP!$A$242:$A$250,$B101,SPP!$CG$242:$CG$250)*M101</f>
        <v>0</v>
      </c>
    </row>
    <row r="102" spans="1:14" x14ac:dyDescent="0.3">
      <c r="A102" s="154">
        <f t="shared" si="16"/>
        <v>99</v>
      </c>
      <c r="B102" s="156">
        <v>373</v>
      </c>
      <c r="C102" s="120" t="s">
        <v>256</v>
      </c>
      <c r="D102" s="121">
        <v>30802.705829885599</v>
      </c>
      <c r="E102" s="122">
        <f>+D102/D102</f>
        <v>1</v>
      </c>
      <c r="F102" s="123">
        <f>SUMIF(SPP!$A$242:$A$250,$B102,SPP!$BG$242:$BG$250)*E102</f>
        <v>1626.6453299999998</v>
      </c>
      <c r="H102" s="121">
        <v>32659.962240972</v>
      </c>
      <c r="I102" s="122">
        <f>+H102/H102</f>
        <v>1</v>
      </c>
      <c r="J102" s="123">
        <f>SUMIF(SPP!$A$242:$A$250,$B102,SPP!$BT$242:$BT$250)*I102</f>
        <v>1626.6453300000001</v>
      </c>
      <c r="L102" s="121">
        <v>34620.009220597502</v>
      </c>
      <c r="M102" s="122">
        <f>+L102/L102</f>
        <v>1</v>
      </c>
      <c r="N102" s="123">
        <f>SUMIF(SPP!$A$242:$A$250,$B102,SPP!$CG$242:$CG$250)*M102</f>
        <v>1626.6453300000001</v>
      </c>
    </row>
    <row r="103" spans="1:14" x14ac:dyDescent="0.3">
      <c r="A103" s="154">
        <f t="shared" si="16"/>
        <v>100</v>
      </c>
      <c r="D103" s="160"/>
      <c r="F103" s="161">
        <f>SUM(F80:F102)</f>
        <v>27226712.670658924</v>
      </c>
      <c r="H103" s="160"/>
      <c r="J103" s="161">
        <f>SUM(J80:J102)</f>
        <v>51034663.955558918</v>
      </c>
      <c r="L103" s="160"/>
      <c r="N103" s="161">
        <f>SUM(N80:N102)</f>
        <v>58504730.766511641</v>
      </c>
    </row>
    <row r="104" spans="1:14" x14ac:dyDescent="0.3">
      <c r="A104" s="154">
        <f t="shared" si="16"/>
        <v>101</v>
      </c>
      <c r="C104" s="125" t="s">
        <v>201</v>
      </c>
      <c r="D104" s="160"/>
      <c r="F104" s="162">
        <f>SUM(SPP!BG242:BG250)-F103</f>
        <v>0</v>
      </c>
      <c r="H104" s="160"/>
      <c r="J104" s="162">
        <f>SUM(SPP!BT242:BT250)-J103</f>
        <v>0</v>
      </c>
      <c r="L104" s="160"/>
      <c r="N104" s="162">
        <f>SUM(SPP!CG242:CG250)-N103</f>
        <v>0</v>
      </c>
    </row>
    <row r="105" spans="1:14" x14ac:dyDescent="0.3">
      <c r="A105" s="154">
        <f t="shared" si="16"/>
        <v>102</v>
      </c>
      <c r="B105" s="140" t="s">
        <v>282</v>
      </c>
      <c r="C105" s="126" t="s">
        <v>252</v>
      </c>
      <c r="D105" s="163"/>
      <c r="E105" s="164"/>
      <c r="F105" s="127">
        <f>SUMIF($C$80:$C$102,$C105,$F$80:$F$102)/1000</f>
        <v>14126.984730359389</v>
      </c>
      <c r="H105" s="163"/>
      <c r="I105" s="164"/>
      <c r="J105" s="127">
        <f>SUMIF($C$80:$C$102,$C105,$J$80:$J$102)/1000</f>
        <v>25787.74267116639</v>
      </c>
      <c r="L105" s="163"/>
      <c r="M105" s="164"/>
      <c r="N105" s="127">
        <f>SUMIF($C$80:$C$102,$C105,$N$80:$N$102)/1000</f>
        <v>29591.960645622908</v>
      </c>
    </row>
    <row r="106" spans="1:14" x14ac:dyDescent="0.3">
      <c r="A106" s="154">
        <f t="shared" si="16"/>
        <v>103</v>
      </c>
      <c r="B106" s="165" t="s">
        <v>297</v>
      </c>
      <c r="C106" s="120" t="s">
        <v>280</v>
      </c>
      <c r="D106" s="160"/>
      <c r="F106" s="128">
        <f t="shared" ref="F106:F111" si="20">SUMIF($C$80:$C$102,$C106,$F$80:$F$102)/1000</f>
        <v>0</v>
      </c>
      <c r="H106" s="160"/>
      <c r="J106" s="128">
        <f t="shared" ref="J106:J111" si="21">SUMIF($C$80:$C$102,$C106,$J$80:$J$102)/1000</f>
        <v>0</v>
      </c>
      <c r="L106" s="160"/>
      <c r="N106" s="128">
        <f t="shared" ref="N106:N111" si="22">SUMIF($C$80:$C$102,$C106,$N$80:$N$102)/1000</f>
        <v>0</v>
      </c>
    </row>
    <row r="107" spans="1:14" x14ac:dyDescent="0.3">
      <c r="A107" s="154">
        <f t="shared" si="16"/>
        <v>104</v>
      </c>
      <c r="B107" s="165"/>
      <c r="C107" s="120" t="s">
        <v>253</v>
      </c>
      <c r="D107" s="160"/>
      <c r="F107" s="128">
        <f t="shared" si="20"/>
        <v>12064.082247429576</v>
      </c>
      <c r="H107" s="160"/>
      <c r="J107" s="128">
        <f t="shared" si="21"/>
        <v>23406.453734654158</v>
      </c>
      <c r="L107" s="160"/>
      <c r="N107" s="128">
        <f t="shared" si="22"/>
        <v>26815.134917986132</v>
      </c>
    </row>
    <row r="108" spans="1:14" x14ac:dyDescent="0.3">
      <c r="A108" s="154">
        <f t="shared" si="16"/>
        <v>105</v>
      </c>
      <c r="B108" s="165"/>
      <c r="C108" s="120" t="s">
        <v>256</v>
      </c>
      <c r="D108" s="160"/>
      <c r="F108" s="128">
        <f t="shared" si="20"/>
        <v>1019.2268674699569</v>
      </c>
      <c r="H108" s="160"/>
      <c r="J108" s="128">
        <f t="shared" si="21"/>
        <v>1824.0487243383752</v>
      </c>
      <c r="L108" s="160"/>
      <c r="N108" s="128">
        <f t="shared" si="22"/>
        <v>2081.2163775026042</v>
      </c>
    </row>
    <row r="109" spans="1:14" x14ac:dyDescent="0.3">
      <c r="A109" s="154">
        <f t="shared" si="16"/>
        <v>106</v>
      </c>
      <c r="B109" s="165"/>
      <c r="C109" s="120" t="s">
        <v>254</v>
      </c>
      <c r="D109" s="160"/>
      <c r="F109" s="128">
        <f t="shared" si="20"/>
        <v>14.435832798149773</v>
      </c>
      <c r="H109" s="160"/>
      <c r="J109" s="128">
        <f t="shared" si="21"/>
        <v>14.422438914933474</v>
      </c>
      <c r="L109" s="160"/>
      <c r="N109" s="128">
        <f t="shared" si="22"/>
        <v>14.388534856806958</v>
      </c>
    </row>
    <row r="110" spans="1:14" x14ac:dyDescent="0.3">
      <c r="A110" s="154">
        <f t="shared" si="16"/>
        <v>107</v>
      </c>
      <c r="B110" s="165"/>
      <c r="C110" s="120" t="s">
        <v>255</v>
      </c>
      <c r="D110" s="160"/>
      <c r="F110" s="128">
        <f t="shared" si="20"/>
        <v>1.9829926018502253</v>
      </c>
      <c r="H110" s="160"/>
      <c r="J110" s="128">
        <f t="shared" si="21"/>
        <v>1.9963864850665223</v>
      </c>
      <c r="L110" s="160"/>
      <c r="N110" s="128">
        <f t="shared" si="22"/>
        <v>2.0302905431930385</v>
      </c>
    </row>
    <row r="111" spans="1:14" x14ac:dyDescent="0.3">
      <c r="A111" s="154">
        <f t="shared" si="16"/>
        <v>108</v>
      </c>
      <c r="B111" s="166"/>
      <c r="C111" s="129" t="s">
        <v>281</v>
      </c>
      <c r="D111" s="167"/>
      <c r="E111" s="166"/>
      <c r="F111" s="130">
        <f t="shared" si="20"/>
        <v>0</v>
      </c>
      <c r="H111" s="167"/>
      <c r="I111" s="166"/>
      <c r="J111" s="130">
        <f t="shared" si="21"/>
        <v>0</v>
      </c>
      <c r="L111" s="167"/>
      <c r="M111" s="166"/>
      <c r="N111" s="130">
        <f t="shared" si="22"/>
        <v>0</v>
      </c>
    </row>
    <row r="112" spans="1:14" x14ac:dyDescent="0.3">
      <c r="A112" s="154">
        <f t="shared" si="16"/>
        <v>109</v>
      </c>
      <c r="F112" s="123">
        <f>SUM(F105:F111)</f>
        <v>27226.712670658919</v>
      </c>
      <c r="J112" s="123">
        <f>SUM(J105:J111)</f>
        <v>51034.663955558921</v>
      </c>
      <c r="N112" s="123">
        <f>SUM(N105:N111)</f>
        <v>58504.730766511646</v>
      </c>
    </row>
    <row r="113" spans="1:14" x14ac:dyDescent="0.3">
      <c r="A113" s="154">
        <f t="shared" si="16"/>
        <v>110</v>
      </c>
      <c r="C113" s="125" t="s">
        <v>201</v>
      </c>
      <c r="F113" s="131">
        <f>+F103-F112*1000</f>
        <v>0</v>
      </c>
      <c r="J113" s="131">
        <f>+J112-J103/1000</f>
        <v>0</v>
      </c>
      <c r="N113" s="162">
        <f>+N112-N103/1000</f>
        <v>0</v>
      </c>
    </row>
    <row r="114" spans="1:14" x14ac:dyDescent="0.3">
      <c r="A114" s="154">
        <f t="shared" si="16"/>
        <v>111</v>
      </c>
      <c r="B114" s="170" t="s">
        <v>296</v>
      </c>
      <c r="C114" s="171"/>
      <c r="D114" s="171"/>
      <c r="E114" s="171"/>
      <c r="F114" s="171"/>
      <c r="G114" s="171"/>
      <c r="H114" s="171"/>
      <c r="I114" s="171"/>
      <c r="J114" s="171"/>
      <c r="K114" s="171"/>
      <c r="L114" s="171"/>
      <c r="M114" s="171"/>
      <c r="N114" s="171"/>
    </row>
  </sheetData>
  <mergeCells count="10">
    <mergeCell ref="B114:N114"/>
    <mergeCell ref="D78:F78"/>
    <mergeCell ref="H78:J78"/>
    <mergeCell ref="L78:N78"/>
    <mergeCell ref="D4:F4"/>
    <mergeCell ref="H4:J4"/>
    <mergeCell ref="L4:N4"/>
    <mergeCell ref="D41:F41"/>
    <mergeCell ref="H41:J41"/>
    <mergeCell ref="L41:N41"/>
  </mergeCells>
  <hyperlinks>
    <hyperlink ref="B114" r:id="rId1" xr:uid="{33A6B991-71E0-45DC-B984-B6A345C64FDB}"/>
  </hyperlinks>
  <pageMargins left="0.7" right="0.7" top="0.75" bottom="0.75" header="0.3" footer="0.3"/>
  <pageSetup orientation="portrait" r:id="rId2"/>
  <headerFooter>
    <oddHeader xml:space="preserve">&amp;RDEF’s Response to OPC POD 1 (1-26)
Q7
Page &amp;P of &amp;N
</oddHeader>
    <oddFooter>&amp;R20240025-OPCPOD1-00004318</oddFooter>
  </headerFooter>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9b4577-d510-4d0a-9b77-58a7ce050573">
      <Terms xmlns="http://schemas.microsoft.com/office/infopath/2007/PartnerControls"/>
    </lcf76f155ced4ddcb4097134ff3c332f>
    <TaxCatchAll xmlns="fb449c68-7da9-4414-a7d8-785e223757ce" xsi:nil="true"/>
    <Comments xmlns="1f9b4577-d510-4d0a-9b77-58a7ce05057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F4EAD043515EE408A808D1623B876BF" ma:contentTypeVersion="17" ma:contentTypeDescription="Create a new document." ma:contentTypeScope="" ma:versionID="ee1357eecb535bd679445169d0e79377">
  <xsd:schema xmlns:xsd="http://www.w3.org/2001/XMLSchema" xmlns:xs="http://www.w3.org/2001/XMLSchema" xmlns:p="http://schemas.microsoft.com/office/2006/metadata/properties" xmlns:ns2="1f9b4577-d510-4d0a-9b77-58a7ce050573" xmlns:ns3="cb0cb807-e4cb-4197-a0a9-ff4221d065c9" xmlns:ns4="fb449c68-7da9-4414-a7d8-785e223757ce" targetNamespace="http://schemas.microsoft.com/office/2006/metadata/properties" ma:root="true" ma:fieldsID="d5e45ae70f718ca9b395ba1023921dba" ns2:_="" ns3:_="" ns4:_="">
    <xsd:import namespace="1f9b4577-d510-4d0a-9b77-58a7ce050573"/>
    <xsd:import namespace="cb0cb807-e4cb-4197-a0a9-ff4221d065c9"/>
    <xsd:import namespace="fb449c68-7da9-4414-a7d8-785e223757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Comment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9b4577-d510-4d0a-9b77-58a7ce050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6a659c-b33e-46f9-a878-2211c7a73f6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0cb807-e4cb-4197-a0a9-ff4221d065c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49c68-7da9-4414-a7d8-785e223757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6767940-a93d-42dc-ba06-3854c77682a6}" ma:internalName="TaxCatchAll" ma:showField="CatchAllData" ma:web="cb0cb807-e4cb-4197-a0a9-ff4221d065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0570FD-264D-404E-9C86-FA20EA96BA93}">
  <ds:schemaRefs>
    <ds:schemaRef ds:uri="http://schemas.microsoft.com/office/2006/metadata/properties"/>
    <ds:schemaRef ds:uri="http://schemas.microsoft.com/office/infopath/2007/PartnerControls"/>
    <ds:schemaRef ds:uri="1f9b4577-d510-4d0a-9b77-58a7ce050573"/>
    <ds:schemaRef ds:uri="fb449c68-7da9-4414-a7d8-785e223757ce"/>
  </ds:schemaRefs>
</ds:datastoreItem>
</file>

<file path=customXml/itemProps2.xml><?xml version="1.0" encoding="utf-8"?>
<ds:datastoreItem xmlns:ds="http://schemas.openxmlformats.org/officeDocument/2006/customXml" ds:itemID="{8914EA47-232A-4AF3-A148-84FAE8DC03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9b4577-d510-4d0a-9b77-58a7ce050573"/>
    <ds:schemaRef ds:uri="cb0cb807-e4cb-4197-a0a9-ff4221d065c9"/>
    <ds:schemaRef ds:uri="fb449c68-7da9-4414-a7d8-785e22375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71B792-069A-4792-9E11-F5C1375C78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SPP</vt:lpstr>
      <vt:lpstr>SPP COS Splits</vt:lpstr>
    </vt:vector>
  </TitlesOfParts>
  <Company>Duke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Yager, Kourtni M.</dc:creator>
  <cp:lastModifiedBy>Hampton, Monique</cp:lastModifiedBy>
  <cp:lastPrinted>2024-04-14T23:00:22Z</cp:lastPrinted>
  <dcterms:created xsi:type="dcterms:W3CDTF">2023-08-10T15:33:55Z</dcterms:created>
  <dcterms:modified xsi:type="dcterms:W3CDTF">2024-04-14T23:00:25Z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0x0101000F4EAD043515EE408A808D1623B876BF</vt:lpwstr>
  </property>
</Properties>
</file>