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SA\Documents\Projects\ROE Studies\CCW Projects\11662 - TECO - Electric\Workpapers\Confidential Workbooks\"/>
    </mc:Choice>
  </mc:AlternateContent>
  <bookViews>
    <workbookView xWindow="0" yWindow="0" windowWidth="28800" windowHeight="11745"/>
  </bookViews>
  <sheets>
    <sheet name="Table CCW-1 Dist Auth ROEs" sheetId="1" r:id="rId1"/>
    <sheet name="Table 1 Authorized ROEs" sheetId="2" r:id="rId2"/>
    <sheet name="Table 1 2024 Download" sheetId="3" r:id="rId3"/>
    <sheet name="Table 1 2023 Download" sheetId="4" r:id="rId4"/>
    <sheet name="Table 1 2022 Q3&amp;Q4 Download" sheetId="5" r:id="rId5"/>
    <sheet name="Table 1 2022 Q1&amp;2 Download" sheetId="6" r:id="rId6"/>
    <sheet name="Table 1 2021 Q3-Q4 Download" sheetId="7" r:id="rId7"/>
    <sheet name="Table 1 2021 Q2 Download" sheetId="8" r:id="rId8"/>
    <sheet name="Table 1 2020 Download" sheetId="9" r:id="rId9"/>
    <sheet name="Table 1 2020 Q1 Download" sheetId="10" r:id="rId10"/>
    <sheet name="Table 1 2019 Data" sheetId="11" r:id="rId11"/>
    <sheet name="Table 1 Authorized ROEs VI Elec" sheetId="12" r:id="rId12"/>
    <sheet name="Table 1 2014 - 2018 data" sheetId="13" r:id="rId13"/>
  </sheets>
  <externalReferences>
    <externalReference r:id="rId14"/>
    <externalReference r:id="rId15"/>
    <externalReference r:id="rId16"/>
    <externalReference r:id="rId17"/>
    <externalReference r:id="rId18"/>
  </externalReferences>
  <definedNames>
    <definedName name="_" localSheetId="3" hidden="1">#REF!</definedName>
    <definedName name="_" localSheetId="2" hidden="1">#REF!</definedName>
    <definedName name="_" hidden="1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1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Fill" localSheetId="3" hidden="1">#REF!</definedName>
    <definedName name="_Fill" localSheetId="2" hidden="1">#REF!</definedName>
    <definedName name="_Fill" hidden="1">#REF!</definedName>
    <definedName name="_xlnm._FilterDatabase" localSheetId="12" hidden="1">'Table 1 2014 - 2018 data'!$J$187:$K$194</definedName>
    <definedName name="_xlnm._FilterDatabase" localSheetId="6" hidden="1">'Table 1 2021 Q3-Q4 Download'!$A$6:$I$6</definedName>
    <definedName name="_xlnm._FilterDatabase" localSheetId="5" hidden="1">'Table 1 2022 Q1&amp;2 Download'!$A$5:$I$16</definedName>
    <definedName name="_xlnm._FilterDatabase" localSheetId="4" hidden="1">'Table 1 2022 Q3&amp;Q4 Download'!#REF!</definedName>
    <definedName name="_xlnm._FilterDatabase" localSheetId="3" hidden="1">'Table 1 2023 Download'!$A$104:$I$104</definedName>
    <definedName name="_xlnm._FilterDatabase" localSheetId="2" hidden="1">'Table 1 2024 Download'!$A$100:$I$100</definedName>
    <definedName name="_xlnm._FilterDatabase" localSheetId="1" hidden="1">'Table 1 Authorized ROEs'!$E$358:$H$358</definedName>
    <definedName name="_xlnm._FilterDatabase" localSheetId="11" hidden="1">'Table 1 Authorized ROEs VI Elec'!$E$117:$H$117</definedName>
    <definedName name="_Key1" localSheetId="3" hidden="1">#REF!</definedName>
    <definedName name="_Key1" localSheetId="2" hidden="1">#REF!</definedName>
    <definedName name="_Key1" hidden="1">#REF!</definedName>
    <definedName name="_Key2" localSheetId="3" hidden="1">#REF!</definedName>
    <definedName name="_Key2" localSheetId="2" hidden="1">#REF!</definedName>
    <definedName name="_Key2" hidden="1">#REF!</definedName>
    <definedName name="_Order1" hidden="1">255</definedName>
    <definedName name="_Order2" hidden="1">255</definedName>
    <definedName name="_Regression_Out" localSheetId="3" hidden="1">#REF!</definedName>
    <definedName name="_Regression_Out" localSheetId="2" hidden="1">#REF!</definedName>
    <definedName name="_Regression_Out" hidden="1">#REF!</definedName>
    <definedName name="_Regression_X" localSheetId="3" hidden="1">#REF!</definedName>
    <definedName name="_Regression_X" localSheetId="2" hidden="1">#REF!</definedName>
    <definedName name="_Regression_X" hidden="1">#REF!</definedName>
    <definedName name="_Regression_Y" localSheetId="3" hidden="1">#REF!</definedName>
    <definedName name="_Regression_Y" localSheetId="2" hidden="1">#REF!</definedName>
    <definedName name="_Regression_Y" hidden="1">#REF!</definedName>
    <definedName name="_Sort" localSheetId="3" hidden="1">#REF!</definedName>
    <definedName name="_Sort" localSheetId="2" hidden="1">#REF!</definedName>
    <definedName name="_Sort" hidden="1">#REF!</definedName>
    <definedName name="a" hidden="1">{"Print_Detail",#N/A,FALSE,"Redemption_Maturity Extract"}</definedName>
    <definedName name="AvgStockPrice">'[1]Stock Prices (WP)'!$F$2:$IU$2</definedName>
    <definedName name="CIQWBGuid" hidden="1">"d5478d2e-4960-4aa9-b51f-b57792b0e820"</definedName>
    <definedName name="CIQWBInfo" hidden="1">"{ ""CIQVersion"":""9.45.614.5792"" }"</definedName>
    <definedName name="clean_spreads" localSheetId="3">#REF!</definedName>
    <definedName name="clean_spreads" localSheetId="2">#REF!</definedName>
    <definedName name="clean_spreads">#REF!</definedName>
    <definedName name="CommercialExAIGMetrics" localSheetId="3">[2]Appendix!#REF!</definedName>
    <definedName name="CommercialExAIGMetrics" localSheetId="2">[2]Appendix!#REF!</definedName>
    <definedName name="CommercialExAIGMetrics">[2]Appendix!#REF!</definedName>
    <definedName name="CompanyList">OFFSET('[1]Company List'!$A$9:$B$9,0,0,'[1]Company List'!$A$2,2)</definedName>
    <definedName name="CR" localSheetId="3">#REF!</definedName>
    <definedName name="CR" localSheetId="2">#REF!</definedName>
    <definedName name="CR">#REF!</definedName>
    <definedName name="dd" hidden="1">{"Print_Detail",#N/A,FALSE,"Redemption_Maturity Extract"}</definedName>
    <definedName name="ddd" hidden="1">{"Full",#N/A,FALSE,"Sec MTN B Summary"}</definedName>
    <definedName name="dddd" hidden="1">{"RedPrem_InitRed View",#N/A,FALSE,"Sec MTN B Summary"}</definedName>
    <definedName name="dddddd" hidden="1">{"Pivot1",#N/A,FALSE,"Redemption_Maturity Extract"}</definedName>
    <definedName name="dddddddd" hidden="1">{"Pivot2",#N/A,FALSE,"Redemption_Maturity Extract"}</definedName>
    <definedName name="EV__LASTREFTIME__" hidden="1">39198.5712152778</definedName>
    <definedName name="Fig3_HTML_Control" hidden="1">{"'Sheet1'!$A$1:$O$40"}</definedName>
    <definedName name="Fig3_jhlkqFL" hidden="1">{"'Sheet1'!$A$1:$O$40"}</definedName>
    <definedName name="Fig3_Key1" localSheetId="3" hidden="1">#REF!</definedName>
    <definedName name="Fig3_Key1" localSheetId="2" hidden="1">#REF!</definedName>
    <definedName name="Fig3_Key1" hidden="1">#REF!</definedName>
    <definedName name="Fig3_Key2" localSheetId="3" hidden="1">#REF!</definedName>
    <definedName name="Fig3_Key2" localSheetId="2" hidden="1">#REF!</definedName>
    <definedName name="Fig3_Key2" hidden="1">#REF!</definedName>
    <definedName name="Fig3_Regression_Out" localSheetId="3" hidden="1">#REF!</definedName>
    <definedName name="Fig3_Regression_Out" localSheetId="2" hidden="1">#REF!</definedName>
    <definedName name="Fig3_Regression_Out" hidden="1">#REF!</definedName>
    <definedName name="Fig3_Regression_X" localSheetId="3" hidden="1">#REF!</definedName>
    <definedName name="Fig3_Regression_X" localSheetId="2" hidden="1">#REF!</definedName>
    <definedName name="Fig3_Regression_X" hidden="1">#REF!</definedName>
    <definedName name="Fig3_Regression_Y" localSheetId="3" hidden="1">#REF!</definedName>
    <definedName name="Fig3_Regression_Y" localSheetId="2" hidden="1">#REF!</definedName>
    <definedName name="Fig3_Regression_Y" hidden="1">#REF!</definedName>
    <definedName name="Fig3_Sort" localSheetId="3" hidden="1">#REF!</definedName>
    <definedName name="Fig3_Sort" localSheetId="2" hidden="1">#REF!</definedName>
    <definedName name="Fig3_Sort" hidden="1">#REF!</definedName>
    <definedName name="Fig3_xxx" hidden="1">{"'Sheet1'!$A$1:$O$40"}</definedName>
    <definedName name="Fig3_zzz" hidden="1">{"'Sheet1'!$A$1:$O$40"}</definedName>
    <definedName name="GDP_HTML_Control" hidden="1">{"'Sheet1'!$A$1:$O$40"}</definedName>
    <definedName name="GDP_jhlkqFL" hidden="1">{"'Sheet1'!$A$1:$O$40"}</definedName>
    <definedName name="GDP_Key1" localSheetId="3" hidden="1">#REF!</definedName>
    <definedName name="GDP_Key1" localSheetId="2" hidden="1">#REF!</definedName>
    <definedName name="GDP_Key1" hidden="1">#REF!</definedName>
    <definedName name="GDP_Key2" localSheetId="3" hidden="1">#REF!</definedName>
    <definedName name="GDP_Key2" localSheetId="2" hidden="1">#REF!</definedName>
    <definedName name="GDP_Key2" hidden="1">#REF!</definedName>
    <definedName name="GDP_Regression_Out" localSheetId="3" hidden="1">#REF!</definedName>
    <definedName name="GDP_Regression_Out" localSheetId="2" hidden="1">#REF!</definedName>
    <definedName name="GDP_Regression_Out" hidden="1">#REF!</definedName>
    <definedName name="GDP_Regression_X" localSheetId="3" hidden="1">#REF!</definedName>
    <definedName name="GDP_Regression_X" localSheetId="2" hidden="1">#REF!</definedName>
    <definedName name="GDP_Regression_X" hidden="1">#REF!</definedName>
    <definedName name="GDP_Regression_Y" localSheetId="3" hidden="1">#REF!</definedName>
    <definedName name="GDP_Regression_Y" localSheetId="2" hidden="1">#REF!</definedName>
    <definedName name="GDP_Regression_Y" hidden="1">#REF!</definedName>
    <definedName name="GDP_SPLookUp">OFFSET('[3]Current S&amp;P Ratings'!$A$3:$E$3,0,0,COUNTA('[3]Current S&amp;P Ratings'!$B:$B)-1)</definedName>
    <definedName name="GDP_xxx" hidden="1">{"'Sheet1'!$A$1:$O$40"}</definedName>
    <definedName name="GDP_zzz" hidden="1">{"'Sheet1'!$A$1:$O$40"}</definedName>
    <definedName name="GRLU">'[1]Growth Rate LU'!$B$6:$M$55</definedName>
    <definedName name="HTML_CodePage" hidden="1">1252</definedName>
    <definedName name="HTML_Control" hidden="1">{"'Sheet1'!$A$1:$O$40"}</definedName>
    <definedName name="HTML_Description" hidden="1">""</definedName>
    <definedName name="HTML_Email" hidden="1">""</definedName>
    <definedName name="HTML_Header" hidden="1">"Sheet1"</definedName>
    <definedName name="HTML_LastUpdate" hidden="1">"2/5/99"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Mac" hidden="1">"Macintosh HD:HomePageStuff:pc:datasets:implprem.html"</definedName>
    <definedName name="HTML_Title" hidden="1">"S&amp;P Implied Equity Premiums"</definedName>
    <definedName name="HTML1_1" hidden="1">"[RiskPremiumUS]Sheet1!$A$1:$M$38"</definedName>
    <definedName name="HTML1_10" hidden="1">""</definedName>
    <definedName name="HTML1_11" hidden="1">1</definedName>
    <definedName name="HTML1_12" hidden="1">"Zip 100:New_Home_Page:datafile:implpr.html"</definedName>
    <definedName name="HTML1_2" hidden="1">1</definedName>
    <definedName name="HTML1_3" hidden="1">"RiskPremiumUS"</definedName>
    <definedName name="HTML1_4" hidden="1">"Implied Risk Premiums for US"</definedName>
    <definedName name="HTML1_5" hidden="1">""</definedName>
    <definedName name="HTML1_6" hidden="1">-4146</definedName>
    <definedName name="HTML1_7" hidden="1">-4146</definedName>
    <definedName name="HTML1_8" hidden="1">"3/19/97"</definedName>
    <definedName name="HTML1_9" hidden="1">"Aswath Damodaran"</definedName>
    <definedName name="HTMLCount" hidden="1">1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EMPLOYEES" hidden="1">"c6019"</definedName>
    <definedName name="IQ_AVG_INDUSTRY_REC" hidden="1">"c4455"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REUT" hidden="1">"c6800"</definedName>
    <definedName name="IQ_CAL_Y" hidden="1">"c102"</definedName>
    <definedName name="IQ_CAL_Y_EST" hidden="1">"c6797"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ST_BORROWING" hidden="1">"c2936"</definedName>
    <definedName name="IQ_COST_BORROWINGS" hidden="1">"c225"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ARNINGS_COVERAGE_NET_CHARGE_OFFS_FDIC" hidden="1">"c6735"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PLOYEES" hidden="1">"c392"</definedName>
    <definedName name="IQ_ENTERPRISE_VALUE" hidden="1">"c1348"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EST" hidden="1">"c399"</definedName>
    <definedName name="IQ_EPS_EST_REUT" hidden="1">"c5453"</definedName>
    <definedName name="IQ_EPS_GW_EST" hidden="1">"c1737"</definedName>
    <definedName name="IQ_EPS_GW_EST_REUT" hidden="1">"c5389"</definedName>
    <definedName name="IQ_EPS_GW_HIGH_EST" hidden="1">"c1739"</definedName>
    <definedName name="IQ_EPS_GW_HIGH_EST_REUT" hidden="1">"c5391"</definedName>
    <definedName name="IQ_EPS_GW_LOW_EST" hidden="1">"c1740"</definedName>
    <definedName name="IQ_EPS_GW_LOW_EST_REUT" hidden="1">"c5392"</definedName>
    <definedName name="IQ_EPS_GW_MEDIAN_EST" hidden="1">"c1738"</definedName>
    <definedName name="IQ_EPS_GW_MEDIAN_EST_REUT" hidden="1">"c5390"</definedName>
    <definedName name="IQ_EPS_GW_NUM_EST" hidden="1">"c1741"</definedName>
    <definedName name="IQ_EPS_GW_NUM_EST_REUT" hidden="1">"c5393"</definedName>
    <definedName name="IQ_EPS_GW_STDDEV_EST" hidden="1">"c1742"</definedName>
    <definedName name="IQ_EPS_GW_STDDEV_EST_REUT" hidden="1">"c5394"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ORM_EST" hidden="1">"c2226"</definedName>
    <definedName name="IQ_EPS_NORM_EST_REUT" hidden="1">"c5326"</definedName>
    <definedName name="IQ_EPS_NORM_HIGH_EST" hidden="1">"c2228"</definedName>
    <definedName name="IQ_EPS_NORM_HIGH_EST_REUT" hidden="1">"c5328"</definedName>
    <definedName name="IQ_EPS_NORM_LOW_EST" hidden="1">"c2229"</definedName>
    <definedName name="IQ_EPS_NORM_LOW_EST_REUT" hidden="1">"c5329"</definedName>
    <definedName name="IQ_EPS_NORM_MEDIAN_EST" hidden="1">"c2227"</definedName>
    <definedName name="IQ_EPS_NORM_MEDIAN_EST_REUT" hidden="1">"c5327"</definedName>
    <definedName name="IQ_EPS_NORM_NUM_EST" hidden="1">"c2230"</definedName>
    <definedName name="IQ_EPS_NORM_NUM_EST_REUT" hidden="1">"c5330"</definedName>
    <definedName name="IQ_EPS_NORM_STDDEV_EST" hidden="1">"c2231"</definedName>
    <definedName name="IQ_EPS_NORM_STDDEV_EST_REUT" hidden="1">"c5331"</definedName>
    <definedName name="IQ_EPS_NUM_EST" hidden="1">"c402"</definedName>
    <definedName name="IQ_EPS_NUM_EST_REUT" hidden="1">"c5451"</definedName>
    <definedName name="IQ_EPS_REPORTED_EST" hidden="1">"c1744"</definedName>
    <definedName name="IQ_EPS_REPORTED_EST_REUT" hidden="1">"c5396"</definedName>
    <definedName name="IQ_EPS_REPORTED_HIGH_EST" hidden="1">"c1746"</definedName>
    <definedName name="IQ_EPS_REPORTED_HIGH_EST_REUT" hidden="1">"c5398"</definedName>
    <definedName name="IQ_EPS_REPORTED_LOW_EST" hidden="1">"c1747"</definedName>
    <definedName name="IQ_EPS_REPORTED_LOW_EST_REUT" hidden="1">"c5399"</definedName>
    <definedName name="IQ_EPS_REPORTED_MEDIAN_EST" hidden="1">"c1745"</definedName>
    <definedName name="IQ_EPS_REPORTED_MEDIAN_EST_REUT" hidden="1">"c5397"</definedName>
    <definedName name="IQ_EPS_REPORTED_NUM_EST" hidden="1">"c1748"</definedName>
    <definedName name="IQ_EPS_REPORTED_NUM_EST_REUT" hidden="1">"c5400"</definedName>
    <definedName name="IQ_EPS_REPORTED_STDDEV_EST" hidden="1">"c1749"</definedName>
    <definedName name="IQ_EPS_REPORTED_STDDEV_EST_REUT" hidden="1">"c5401"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_GW" hidden="1">"c1743"</definedName>
    <definedName name="IQ_EST_ACT_EPS_GW_REUT" hidden="1">"c5395"</definedName>
    <definedName name="IQ_EST_ACT_EPS_NORM" hidden="1">"c2232"</definedName>
    <definedName name="IQ_EST_ACT_EPS_NORM_REUT" hidden="1">"c5332"</definedName>
    <definedName name="IQ_EST_ACT_EPS_REPORTED" hidden="1">"c1750"</definedName>
    <definedName name="IQ_EST_ACT_EPS_REPORTED_REUT" hidden="1">"c5402"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EPS_GROWTH_1YR" hidden="1">"c1636"</definedName>
    <definedName name="IQ_EST_EPS_GROWTH_1YR_REUT" hidden="1">"c3646"</definedName>
    <definedName name="IQ_EST_EPS_GROWTH_5YR" hidden="1">"c1655"</definedName>
    <definedName name="IQ_EST_EPS_GROWTH_5YR_REUT" hidden="1">"c3633"</definedName>
    <definedName name="IQ_EST_EPS_GROWTH_Q_1YR" hidden="1">"c1641"</definedName>
    <definedName name="IQ_EST_EPS_GROWTH_Q_1YR_REUT" hidden="1">"c5410"</definedName>
    <definedName name="IQ_EST_EPS_GW_DIFF" hidden="1">"c1891"</definedName>
    <definedName name="IQ_EST_EPS_GW_DIFF_REUT" hidden="1">"c5429"</definedName>
    <definedName name="IQ_EST_EPS_GW_SURPRISE_PERCENT" hidden="1">"c1892"</definedName>
    <definedName name="IQ_EST_EPS_GW_SURPRISE_PERCENT_REUT" hidden="1">"c5430"</definedName>
    <definedName name="IQ_EST_EPS_NORM_DIFF" hidden="1">"c2247"</definedName>
    <definedName name="IQ_EST_EPS_NORM_DIFF_REUT" hidden="1">"c5411"</definedName>
    <definedName name="IQ_EST_EPS_NORM_SURPRISE_PERCENT" hidden="1">"c2248"</definedName>
    <definedName name="IQ_EST_EPS_NORM_SURPRISE_PERCENT_REUT" hidden="1">"c5412"</definedName>
    <definedName name="IQ_EST_EPS_REPORT_DIFF" hidden="1">"c1893"</definedName>
    <definedName name="IQ_EST_EPS_REPORT_DIFF_REUT" hidden="1">"c5431"</definedName>
    <definedName name="IQ_EST_EPS_REPORT_SURPRISE_PERCENT" hidden="1">"c1894"</definedName>
    <definedName name="IQ_EST_EPS_REPORT_SURPRISE_PERCENT_REUT" hidden="1">"c5432"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DJ_ACT_OR_EST" hidden="1">"c4435"</definedName>
    <definedName name="IQ_FFO_PAYOUT_RATIO" hidden="1">"c3492"</definedName>
    <definedName name="IQ_FFO_SHARE_ACT_OR_EST" hidden="1">"c4446"</definedName>
    <definedName name="IQ_FH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"c6190"</definedName>
    <definedName name="IQ_FINANCING_OBLIG_NON_CURRENT" hidden="1">"c6191"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REUT" hidden="1">"c6798"</definedName>
    <definedName name="IQ_FISCAL_Y" hidden="1">"c441"</definedName>
    <definedName name="IQ_FISCAL_Y_EST" hidden="1">"c6795"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DAYS_REV_OUT" hidden="1">"c5993"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SALARIES_PCT_REV" hidden="1">"c5970"</definedName>
    <definedName name="IQ_HC_SUPPLIES_PCT_REV" hidden="1">"c5971"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IGH_TARGET_PRICE" hidden="1">"c1651"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EY_MARKET_DEPOSIT_ACCOUNTS_FDIC" hidden="1">"c6553"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43575.8190625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GW_ACT_OR_EST" hidden="1">"c4478"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TRANSACTION_ACCOUNTS_FDIC" hidden="1">"c6552"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AVINGS_DEPOSITS_FDIC" hidden="1">"c6554"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INSURED_FDIC" hidden="1">"c6374"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EDGED_SECURITIES_FDIC" hidden="1">"c6401"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RETURN_ASSETS_FDIC" hidden="1">"c6731"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39623.4334259259</definedName>
    <definedName name="IQ_RISK_ADJ_BANK_ASSETS" hidden="1">"c2670"</definedName>
    <definedName name="IQ_RISK_WEIGHTED_ASSETS_FDIC" hidden="1">"c6370"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ERIES_FDIC" hidden="1">"c6622"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SECURITIES_FDIC" hidden="1">"c6306"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hlkqFL" hidden="1">{"'Sheet1'!$A$1:$O$40"}</definedName>
    <definedName name="LAST_YEAR" localSheetId="2">#REF!</definedName>
    <definedName name="LAST_YEAR">#REF!</definedName>
    <definedName name="Notes_to_Table_3" localSheetId="3">#REF!</definedName>
    <definedName name="Notes_to_Table_3" localSheetId="2">#REF!</definedName>
    <definedName name="Notes_to_Table_3">#REF!</definedName>
    <definedName name="Pal_Workbook_GUID" hidden="1">"WM86NBRVE9KHQPNSDDJJY4J1"</definedName>
    <definedName name="_xlnm.Print_Area" localSheetId="1">'Table 1 Authorized ROEs'!$A$1:$H$262</definedName>
    <definedName name="_xlnm.Print_Area" localSheetId="11">'Table 1 Authorized ROEs VI Elec'!$C$1:$H$169</definedName>
    <definedName name="_xlnm.Print_Area" localSheetId="0">'Table CCW-1 Dist Auth ROEs'!$B$4:$P$48</definedName>
    <definedName name="_xlnm.Print_Titles">#N/A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IsInput" localSheetId="3" hidden="1">_xll.RiskCellHasTokens(262144+512+524288)</definedName>
    <definedName name="RiskIsInput" localSheetId="2" hidden="1">_xll.RiskCellHasTokens(262144+512+524288)</definedName>
    <definedName name="RiskIsInput" hidden="1">_xll.RiskCellHasTokens(262144+512+524288)</definedName>
    <definedName name="RiskIsOutput" localSheetId="3" hidden="1">_xll.RiskCellHasTokens(1024)</definedName>
    <definedName name="RiskIsOutput" localSheetId="2" hidden="1">_xll.RiskCellHasTokens(1024)</definedName>
    <definedName name="RiskIsOutput" hidden="1">_xll.RiskCellHasTokens(1024)</definedName>
    <definedName name="RiskIsStatistics" localSheetId="3" hidden="1">_xll.RiskCellHasTokens(4096+32768+65536)</definedName>
    <definedName name="RiskIsStatistics" localSheetId="2" hidden="1">_xll.RiskCellHasTokens(4096+32768+65536)</definedName>
    <definedName name="RiskIsStatistics" hidden="1">_xll.RiskCellHasTokens(4096+32768+65536)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SAPBEXrevision" hidden="1">41</definedName>
    <definedName name="SAPBEXsysID" hidden="1">"PBW"</definedName>
    <definedName name="SAPBEXwbID" hidden="1">"3TD2FVG7ME7U056LVECBWI4A2"</definedName>
    <definedName name="snl__4C5BAAF3_402A_4023_9FF4_556DF4768C87_" localSheetId="12" hidden="1">'Table 1 2014 - 2018 data'!$A$1,'Table 1 2014 - 2018 data'!$C$6:$L$194</definedName>
    <definedName name="snl__77B29AC1_4BD7_4A6E_B2EA_1867A0E3C8FA_" localSheetId="7" hidden="1">'Table 1 2021 Q2 Download'!$A$1,'Table 1 2021 Q2 Download'!$C$6:$I$7</definedName>
    <definedName name="snl__B5D1CF37_C91A_4718_8EE1_D20CA284CCC4_" localSheetId="8" hidden="1">'Table 1 2020 Download'!$A$1,'Table 1 2020 Download'!$C$5:$I$46</definedName>
    <definedName name="SNLLU">'[1]SNL Data (WP)'!$A$6:$I$55</definedName>
    <definedName name="SPLookUp">OFFSET('[4]Current S&amp;P Ratings'!$A$3:$E$3,0,0,COUNTA('[4]Current S&amp;P Ratings'!$B:$B)-1)</definedName>
    <definedName name="STWBD_StatToolsBoxPlot_DefaultDataFormat" hidden="1">" 0"</definedName>
    <definedName name="STWBD_StatToolsBoxPlot_HasDefaultInfo" hidden="1">"TRUE"</definedName>
    <definedName name="STWBD_StatToolsBoxPlot_IncludeKey" hidden="1">"FALSE"</definedName>
    <definedName name="STWBD_StatToolsBoxPlot_VariableList" hidden="1">1</definedName>
    <definedName name="STWBD_StatToolsBoxPlot_VariableList_1" hidden="1">"U_x0001_VG27AE830F_x0001_"</definedName>
    <definedName name="STWBD_StatToolsBoxPlot_VarSelectorDefaultDataSet" hidden="1">"DG2C9ED946"</definedName>
    <definedName name="STWBD_StatToolsHistogram_BinMaximum" hidden="1">" 1.01E+300"</definedName>
    <definedName name="STWBD_StatToolsHistogram_BinMinimum" hidden="1">" 1.01E+300"</definedName>
    <definedName name="STWBD_StatToolsHistogram_DefaultDataFormat" hidden="1">" 0"</definedName>
    <definedName name="STWBD_StatToolsHistogram_HasDefaultInfo" hidden="1">"TRUE"</definedName>
    <definedName name="STWBD_StatToolsHistogram_NumBins" hidden="1">"-32767"</definedName>
    <definedName name="STWBD_StatToolsHistogram_VariableList" hidden="1">1</definedName>
    <definedName name="STWBD_StatToolsHistogram_VariableList_1" hidden="1">"U_x0001_VG27AE830F_x0001_"</definedName>
    <definedName name="STWBD_StatToolsHistogram_VarSelectorDefaultDataSet" hidden="1">"DG2C9ED946"</definedName>
    <definedName name="STWBD_StatToolsHistogram_XAxisStyle" hidden="1">" 0"</definedName>
    <definedName name="STWBD_StatToolsHistogram_YAxisStyle" hidden="1">" 0"</definedName>
    <definedName name="STWBD_StatToolsOneVarSummary_Count" hidden="1">"TRUE"</definedName>
    <definedName name="STWBD_StatToolsOneVarSummary_DefaultDataFormat" hidden="1">" 0"</definedName>
    <definedName name="STWBD_StatToolsOneVarSummary_FirstQuartile" hidden="1">"TRUE"</definedName>
    <definedName name="STWBD_StatToolsOneVarSummary_HasDefaultInfo" hidden="1">"TRUE"</definedName>
    <definedName name="STWBD_StatToolsOneVarSummary_InterQuartileRange" hidden="1">"TRUE"</definedName>
    <definedName name="STWBD_StatToolsOneVarSummary_Kurtosis" hidden="1">"TRUE"</definedName>
    <definedName name="STWBD_StatToolsOneVarSummary_Maximum" hidden="1">"TRUE"</definedName>
    <definedName name="STWBD_StatToolsOneVarSummary_Mean" hidden="1">"TRUE"</definedName>
    <definedName name="STWBD_StatToolsOneVarSummary_MeanAbsDeviation" hidden="1">"TRUE"</definedName>
    <definedName name="STWBD_StatToolsOneVarSummary_Median" hidden="1">"TRUE"</definedName>
    <definedName name="STWBD_StatToolsOneVarSummary_Minimum" hidden="1">"TRUE"</definedName>
    <definedName name="STWBD_StatToolsOneVarSummary_OtherPercentiles" hidden="1">"TRUE"</definedName>
    <definedName name="STWBD_StatToolsOneVarSummary_PercentileList" hidden="1">" .01, .025, .05, .1, .2, .8, .9, .95, .975, .99"</definedName>
    <definedName name="STWBD_StatToolsOneVarSummary_Range" hidden="1">"TRUE"</definedName>
    <definedName name="STWBD_StatToolsOneVarSummary_Skewness" hidden="1">"TRUE"</definedName>
    <definedName name="STWBD_StatToolsOneVarSummary_StandardDeviation" hidden="1">"TRUE"</definedName>
    <definedName name="STWBD_StatToolsOneVarSummary_Sum" hidden="1">"TRUE"</definedName>
    <definedName name="STWBD_StatToolsOneVarSummary_ThirdQuartile" hidden="1">"TRUE"</definedName>
    <definedName name="STWBD_StatToolsOneVarSummary_VariableList" hidden="1">1</definedName>
    <definedName name="STWBD_StatToolsOneVarSummary_VariableList_1" hidden="1">"U_x0001_VG27AE830F_x0001_"</definedName>
    <definedName name="STWBD_StatToolsOneVarSummary_Variance" hidden="1">"TRUE"</definedName>
    <definedName name="STWBD_StatToolsOneVarSummary_VarSelectorDefaultDataSet" hidden="1">"DG2C9ED946"</definedName>
    <definedName name="Ticker">""</definedName>
    <definedName name="TickerLU">'[1]Proxy Group'!$A$7:$C$56</definedName>
    <definedName name="TRYEAR" localSheetId="2">#REF!</definedName>
    <definedName name="TRYEAR">#REF!</definedName>
    <definedName name="Utility">'[1]Proxy Group'!$B$1</definedName>
    <definedName name="VLLU">'[1]VL Data (WP)'!$B$12:$Z$61</definedName>
    <definedName name="wrn.All._.Sheets." hidden="1">{"IncSt",#N/A,FALSE,"IS";"BalSht",#N/A,FALSE,"BS";"IntCash",#N/A,FALSE,"Int. Cash";"Stats",#N/A,FALSE,"Stats"}</definedName>
    <definedName name="wrn.allocpb." hidden="1">{#N/A,#N/A,FALSE,"Alloc"}</definedName>
    <definedName name="wrn.Detail." hidden="1">{"Print_Detail",#N/A,FALSE,"Redemption_Maturity Extract"}</definedName>
    <definedName name="wrn.Diane._.s._.Version." hidden="1">{"Full",#N/A,FALSE,"Sec MTN B Summary"}</definedName>
    <definedName name="wrn.Distribution._.Version." hidden="1">{"RedPrem_InitRed View",#N/A,FALSE,"Sec MTN B Summary"}</definedName>
    <definedName name="wrn.Pivot1." hidden="1">{"Pivot1",#N/A,FALSE,"Redemption_Maturity Extract"}</definedName>
    <definedName name="wrn.Pivot2." hidden="1">{"Pivot2",#N/A,FALSE,"Redemption_Maturity Extract"}</definedName>
    <definedName name="wrn.Print._.All." hidden="1">{#N/A,#N/A,FALSE,"Summary";#N/A,#N/A,FALSE,"City Gate";#N/A,#N/A,FALSE,"Ind Trans";#N/A,#N/A,FALSE,"Electric Gen"}</definedName>
    <definedName name="wrn.Schedule._.J.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xxx" hidden="1">{"'Sheet1'!$A$1:$O$40"}</definedName>
    <definedName name="yikes" hidden="1">{#N/A,#N/A,FALSE,"Summary";#N/A,#N/A,FALSE,"City Gate";#N/A,#N/A,FALSE,"Ind Trans";#N/A,#N/A,FALSE,"Electric Gen"}</definedName>
    <definedName name="yikes1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zzz" hidden="1">{"'Sheet1'!$A$1:$O$40"}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1" l="1"/>
  <c r="M6" i="13" l="1"/>
  <c r="M7" i="13"/>
  <c r="M8" i="13"/>
  <c r="M9" i="13"/>
  <c r="M10" i="13"/>
  <c r="M11" i="13"/>
  <c r="M12" i="13"/>
  <c r="M13" i="13"/>
  <c r="M14" i="13"/>
  <c r="M15" i="13"/>
  <c r="M16" i="13"/>
  <c r="M17" i="13"/>
  <c r="M18" i="13"/>
  <c r="M19" i="13"/>
  <c r="M20" i="13"/>
  <c r="M21" i="13"/>
  <c r="M22" i="13"/>
  <c r="M23" i="13"/>
  <c r="M24" i="13"/>
  <c r="M25" i="13"/>
  <c r="M26" i="13"/>
  <c r="M27" i="13"/>
  <c r="M28" i="13"/>
  <c r="M29" i="13"/>
  <c r="M30" i="13"/>
  <c r="M31" i="13"/>
  <c r="M32" i="13"/>
  <c r="M33" i="13"/>
  <c r="M34" i="13"/>
  <c r="M35" i="13"/>
  <c r="M36" i="13"/>
  <c r="M37" i="13"/>
  <c r="M38" i="13"/>
  <c r="M42" i="13"/>
  <c r="M43" i="13"/>
  <c r="M44" i="13"/>
  <c r="M45" i="13"/>
  <c r="M46" i="13"/>
  <c r="M47" i="13"/>
  <c r="M48" i="13"/>
  <c r="M49" i="13"/>
  <c r="M50" i="13"/>
  <c r="M51" i="13"/>
  <c r="M52" i="13"/>
  <c r="M53" i="13"/>
  <c r="M54" i="13"/>
  <c r="M55" i="13"/>
  <c r="M56" i="13"/>
  <c r="M57" i="13"/>
  <c r="M58" i="13"/>
  <c r="M59" i="13"/>
  <c r="M60" i="13"/>
  <c r="M61" i="13"/>
  <c r="M62" i="13"/>
  <c r="M63" i="13"/>
  <c r="M64" i="13"/>
  <c r="M65" i="13"/>
  <c r="M69" i="13"/>
  <c r="M70" i="13"/>
  <c r="M71" i="13"/>
  <c r="M72" i="13"/>
  <c r="M73" i="13"/>
  <c r="M74" i="13"/>
  <c r="M75" i="13"/>
  <c r="M76" i="13"/>
  <c r="M77" i="13"/>
  <c r="M78" i="13"/>
  <c r="M79" i="13"/>
  <c r="M80" i="13"/>
  <c r="M81" i="13"/>
  <c r="M82" i="13"/>
  <c r="M83" i="13"/>
  <c r="M84" i="13"/>
  <c r="M85" i="13"/>
  <c r="M86" i="13"/>
  <c r="M87" i="13"/>
  <c r="M88" i="13"/>
  <c r="M89" i="13"/>
  <c r="M90" i="13"/>
  <c r="M91" i="13"/>
  <c r="M92" i="13"/>
  <c r="M93" i="13"/>
  <c r="M94" i="13"/>
  <c r="M95" i="13"/>
  <c r="M96" i="13"/>
  <c r="M97" i="13"/>
  <c r="M98" i="13"/>
  <c r="M99" i="13"/>
  <c r="M100" i="13"/>
  <c r="M103" i="13"/>
  <c r="M104" i="13"/>
  <c r="M105" i="13"/>
  <c r="M106" i="13"/>
  <c r="M107" i="13"/>
  <c r="M108" i="13"/>
  <c r="M109" i="13"/>
  <c r="M110" i="13"/>
  <c r="M111" i="13"/>
  <c r="M112" i="13"/>
  <c r="M113" i="13"/>
  <c r="M114" i="13"/>
  <c r="M115" i="13"/>
  <c r="M116" i="13"/>
  <c r="M117" i="13"/>
  <c r="M118" i="13"/>
  <c r="M119" i="13"/>
  <c r="M120" i="13"/>
  <c r="M121" i="13"/>
  <c r="M122" i="13"/>
  <c r="M123" i="13"/>
  <c r="M124" i="13"/>
  <c r="M125" i="13"/>
  <c r="M126" i="13"/>
  <c r="M127" i="13"/>
  <c r="M128" i="13"/>
  <c r="M129" i="13"/>
  <c r="M130" i="13"/>
  <c r="M131" i="13"/>
  <c r="M132" i="13"/>
  <c r="M133" i="13"/>
  <c r="M134" i="13"/>
  <c r="M135" i="13"/>
  <c r="M136" i="13"/>
  <c r="M137" i="13"/>
  <c r="M138" i="13"/>
  <c r="M139" i="13"/>
  <c r="M140" i="13"/>
  <c r="M141" i="13"/>
  <c r="M142" i="13"/>
  <c r="M143" i="13"/>
  <c r="M144" i="13"/>
  <c r="M145" i="13"/>
  <c r="M148" i="13"/>
  <c r="M149" i="13"/>
  <c r="M150" i="13"/>
  <c r="M151" i="13"/>
  <c r="M152" i="13"/>
  <c r="M153" i="13"/>
  <c r="M154" i="13"/>
  <c r="M155" i="13"/>
  <c r="M156" i="13"/>
  <c r="M157" i="13"/>
  <c r="M158" i="13"/>
  <c r="M159" i="13"/>
  <c r="M160" i="13"/>
  <c r="M161" i="13"/>
  <c r="M162" i="13"/>
  <c r="M163" i="13"/>
  <c r="M164" i="13"/>
  <c r="M165" i="13"/>
  <c r="M166" i="13"/>
  <c r="M167" i="13"/>
  <c r="M168" i="13"/>
  <c r="M169" i="13"/>
  <c r="M170" i="13"/>
  <c r="M171" i="13"/>
  <c r="M172" i="13"/>
  <c r="M173" i="13"/>
  <c r="M174" i="13"/>
  <c r="M175" i="13"/>
  <c r="M176" i="13"/>
  <c r="M177" i="13"/>
  <c r="M178" i="13"/>
  <c r="M179" i="13"/>
  <c r="M180" i="13"/>
  <c r="M181" i="13"/>
  <c r="M182" i="13"/>
  <c r="M183" i="13"/>
  <c r="M184" i="13"/>
  <c r="M185" i="13"/>
  <c r="M188" i="13"/>
  <c r="M189" i="13"/>
  <c r="M190" i="13"/>
  <c r="M191" i="13"/>
  <c r="M192" i="13"/>
  <c r="M193" i="13"/>
  <c r="M194" i="13"/>
  <c r="A9" i="12"/>
  <c r="I9" i="12"/>
  <c r="A10" i="12"/>
  <c r="I10" i="12"/>
  <c r="A11" i="12"/>
  <c r="I11" i="12"/>
  <c r="A12" i="12"/>
  <c r="I12" i="12"/>
  <c r="A13" i="12"/>
  <c r="I13" i="12"/>
  <c r="A14" i="12"/>
  <c r="I14" i="12"/>
  <c r="A15" i="12"/>
  <c r="I15" i="12"/>
  <c r="A16" i="12"/>
  <c r="I16" i="12"/>
  <c r="A17" i="12"/>
  <c r="I17" i="12"/>
  <c r="A18" i="12"/>
  <c r="I18" i="12"/>
  <c r="A19" i="12"/>
  <c r="I19" i="12"/>
  <c r="A20" i="12"/>
  <c r="I20" i="12"/>
  <c r="A21" i="12"/>
  <c r="I21" i="12"/>
  <c r="A22" i="12"/>
  <c r="I22" i="12"/>
  <c r="A23" i="12"/>
  <c r="I23" i="12"/>
  <c r="A24" i="12"/>
  <c r="I24" i="12"/>
  <c r="A25" i="12"/>
  <c r="I25" i="12"/>
  <c r="A26" i="12"/>
  <c r="I26" i="12"/>
  <c r="A27" i="12"/>
  <c r="I27" i="12"/>
  <c r="H29" i="12"/>
  <c r="H30" i="12"/>
  <c r="A35" i="12"/>
  <c r="I35" i="12"/>
  <c r="A36" i="12"/>
  <c r="I36" i="12"/>
  <c r="A37" i="12"/>
  <c r="I37" i="12"/>
  <c r="A38" i="12"/>
  <c r="I38" i="12"/>
  <c r="A39" i="12"/>
  <c r="I39" i="12"/>
  <c r="A40" i="12"/>
  <c r="I40" i="12"/>
  <c r="A41" i="12"/>
  <c r="I41" i="12"/>
  <c r="A42" i="12"/>
  <c r="I42" i="12"/>
  <c r="A43" i="12"/>
  <c r="I43" i="12"/>
  <c r="A44" i="12"/>
  <c r="I44" i="12"/>
  <c r="A45" i="12"/>
  <c r="I45" i="12"/>
  <c r="A46" i="12"/>
  <c r="I46" i="12"/>
  <c r="A47" i="12"/>
  <c r="I47" i="12"/>
  <c r="A48" i="12"/>
  <c r="I48" i="12"/>
  <c r="A49" i="12"/>
  <c r="I49" i="12"/>
  <c r="A50" i="12"/>
  <c r="I50" i="12"/>
  <c r="A51" i="12"/>
  <c r="I51" i="12"/>
  <c r="C53" i="12"/>
  <c r="H53" i="12"/>
  <c r="H54" i="12"/>
  <c r="A58" i="12"/>
  <c r="I58" i="12"/>
  <c r="A59" i="12"/>
  <c r="I59" i="12"/>
  <c r="A60" i="12"/>
  <c r="I60" i="12"/>
  <c r="A61" i="12"/>
  <c r="I61" i="12"/>
  <c r="A62" i="12"/>
  <c r="I62" i="12"/>
  <c r="A63" i="12"/>
  <c r="I63" i="12"/>
  <c r="A64" i="12"/>
  <c r="I64" i="12"/>
  <c r="A65" i="12"/>
  <c r="I65" i="12"/>
  <c r="A66" i="12"/>
  <c r="I66" i="12"/>
  <c r="A67" i="12"/>
  <c r="I67" i="12"/>
  <c r="A68" i="12"/>
  <c r="I68" i="12"/>
  <c r="A69" i="12"/>
  <c r="I69" i="12"/>
  <c r="A70" i="12"/>
  <c r="I70" i="12"/>
  <c r="A71" i="12"/>
  <c r="I71" i="12"/>
  <c r="A72" i="12"/>
  <c r="I72" i="12"/>
  <c r="A73" i="12"/>
  <c r="I73" i="12"/>
  <c r="A74" i="12"/>
  <c r="I74" i="12"/>
  <c r="A75" i="12"/>
  <c r="I75" i="12"/>
  <c r="A76" i="12"/>
  <c r="I76" i="12"/>
  <c r="A77" i="12"/>
  <c r="I77" i="12"/>
  <c r="H79" i="12"/>
  <c r="H80" i="12"/>
  <c r="H155" i="12" s="1"/>
  <c r="A84" i="12"/>
  <c r="I84" i="12"/>
  <c r="A85" i="12"/>
  <c r="I85" i="12"/>
  <c r="A86" i="12"/>
  <c r="I86" i="12"/>
  <c r="A87" i="12"/>
  <c r="I87" i="12"/>
  <c r="A88" i="12"/>
  <c r="I88" i="12"/>
  <c r="A89" i="12"/>
  <c r="I89" i="12"/>
  <c r="A90" i="12"/>
  <c r="I90" i="12"/>
  <c r="A91" i="12"/>
  <c r="I91" i="12"/>
  <c r="A92" i="12"/>
  <c r="I92" i="12"/>
  <c r="A93" i="12"/>
  <c r="I93" i="12"/>
  <c r="A94" i="12"/>
  <c r="I94" i="12"/>
  <c r="A95" i="12"/>
  <c r="I95" i="12"/>
  <c r="A96" i="12"/>
  <c r="I96" i="12"/>
  <c r="A97" i="12"/>
  <c r="I97" i="12"/>
  <c r="A98" i="12"/>
  <c r="I98" i="12"/>
  <c r="A99" i="12"/>
  <c r="I99" i="12"/>
  <c r="A100" i="12"/>
  <c r="I100" i="12"/>
  <c r="A101" i="12"/>
  <c r="I101" i="12"/>
  <c r="A102" i="12"/>
  <c r="I102" i="12"/>
  <c r="A103" i="12"/>
  <c r="I103" i="12"/>
  <c r="A104" i="12"/>
  <c r="I104" i="12"/>
  <c r="A105" i="12"/>
  <c r="I105" i="12"/>
  <c r="A106" i="12"/>
  <c r="I106" i="12"/>
  <c r="A107" i="12"/>
  <c r="I107" i="12"/>
  <c r="A108" i="12"/>
  <c r="I108" i="12"/>
  <c r="A109" i="12"/>
  <c r="I109" i="12"/>
  <c r="A110" i="12"/>
  <c r="I110" i="12"/>
  <c r="A111" i="12"/>
  <c r="I111" i="12"/>
  <c r="H113" i="12"/>
  <c r="H114" i="12"/>
  <c r="A118" i="12"/>
  <c r="I118" i="12"/>
  <c r="A119" i="12"/>
  <c r="I119" i="12"/>
  <c r="A120" i="12"/>
  <c r="I120" i="12"/>
  <c r="A121" i="12"/>
  <c r="I121" i="12"/>
  <c r="A122" i="12"/>
  <c r="I122" i="12"/>
  <c r="A123" i="12"/>
  <c r="I123" i="12"/>
  <c r="A124" i="12"/>
  <c r="I124" i="12"/>
  <c r="A125" i="12"/>
  <c r="I125" i="12"/>
  <c r="A126" i="12"/>
  <c r="I126" i="12"/>
  <c r="A127" i="12"/>
  <c r="I127" i="12"/>
  <c r="A128" i="12"/>
  <c r="I128" i="12"/>
  <c r="A129" i="12"/>
  <c r="I129" i="12"/>
  <c r="A130" i="12"/>
  <c r="I130" i="12"/>
  <c r="A131" i="12"/>
  <c r="I131" i="12"/>
  <c r="A132" i="12"/>
  <c r="I132" i="12"/>
  <c r="A133" i="12"/>
  <c r="I133" i="12"/>
  <c r="A134" i="12"/>
  <c r="I134" i="12"/>
  <c r="A135" i="12"/>
  <c r="I135" i="12"/>
  <c r="A136" i="12"/>
  <c r="I136" i="12"/>
  <c r="A137" i="12"/>
  <c r="I137" i="12"/>
  <c r="A138" i="12"/>
  <c r="I138" i="12"/>
  <c r="A139" i="12"/>
  <c r="I139" i="12"/>
  <c r="H141" i="12"/>
  <c r="H142" i="12"/>
  <c r="A146" i="12"/>
  <c r="I146" i="12"/>
  <c r="A147" i="12"/>
  <c r="I147" i="12"/>
  <c r="A148" i="12"/>
  <c r="I148" i="12"/>
  <c r="A149" i="12"/>
  <c r="I149" i="12"/>
  <c r="H151" i="12"/>
  <c r="H152" i="12"/>
  <c r="H158" i="12"/>
  <c r="H159" i="12"/>
  <c r="H161" i="12"/>
  <c r="H162" i="12"/>
  <c r="H164" i="12"/>
  <c r="H165" i="12"/>
  <c r="A9" i="2"/>
  <c r="K9" i="2"/>
  <c r="A10" i="2"/>
  <c r="K10" i="2"/>
  <c r="A11" i="2"/>
  <c r="K11" i="2"/>
  <c r="A12" i="2"/>
  <c r="K12" i="2"/>
  <c r="A13" i="2"/>
  <c r="K13" i="2"/>
  <c r="A14" i="2"/>
  <c r="K14" i="2"/>
  <c r="A15" i="2"/>
  <c r="K15" i="2"/>
  <c r="A16" i="2"/>
  <c r="K16" i="2"/>
  <c r="A17" i="2"/>
  <c r="K17" i="2"/>
  <c r="A18" i="2"/>
  <c r="K18" i="2"/>
  <c r="A19" i="2"/>
  <c r="K19" i="2"/>
  <c r="A20" i="2"/>
  <c r="K20" i="2"/>
  <c r="A21" i="2"/>
  <c r="K21" i="2"/>
  <c r="A22" i="2"/>
  <c r="K22" i="2"/>
  <c r="A23" i="2"/>
  <c r="K23" i="2"/>
  <c r="A24" i="2"/>
  <c r="K24" i="2"/>
  <c r="A25" i="2"/>
  <c r="K25" i="2"/>
  <c r="A26" i="2"/>
  <c r="K26" i="2"/>
  <c r="A27" i="2"/>
  <c r="K27" i="2"/>
  <c r="A28" i="2"/>
  <c r="K28" i="2"/>
  <c r="A29" i="2"/>
  <c r="K29" i="2"/>
  <c r="A30" i="2"/>
  <c r="K30" i="2"/>
  <c r="A31" i="2"/>
  <c r="K31" i="2"/>
  <c r="A32" i="2"/>
  <c r="K32" i="2"/>
  <c r="A33" i="2"/>
  <c r="K33" i="2"/>
  <c r="A34" i="2"/>
  <c r="K34" i="2"/>
  <c r="A35" i="2"/>
  <c r="K35" i="2"/>
  <c r="A36" i="2"/>
  <c r="K36" i="2"/>
  <c r="A37" i="2"/>
  <c r="K37" i="2"/>
  <c r="A38" i="2"/>
  <c r="K38" i="2"/>
  <c r="A39" i="2"/>
  <c r="K39" i="2"/>
  <c r="A40" i="2"/>
  <c r="K40" i="2"/>
  <c r="K41" i="2"/>
  <c r="H43" i="2"/>
  <c r="H44" i="2"/>
  <c r="H46" i="2"/>
  <c r="A48" i="2"/>
  <c r="K48" i="2"/>
  <c r="A49" i="2"/>
  <c r="K49" i="2"/>
  <c r="A50" i="2"/>
  <c r="K50" i="2"/>
  <c r="A51" i="2"/>
  <c r="K51" i="2"/>
  <c r="A52" i="2"/>
  <c r="K52" i="2"/>
  <c r="A53" i="2"/>
  <c r="K53" i="2"/>
  <c r="A54" i="2"/>
  <c r="K54" i="2"/>
  <c r="A55" i="2"/>
  <c r="K55" i="2"/>
  <c r="A56" i="2"/>
  <c r="K56" i="2"/>
  <c r="A57" i="2"/>
  <c r="K57" i="2"/>
  <c r="A58" i="2"/>
  <c r="K58" i="2"/>
  <c r="A59" i="2"/>
  <c r="K59" i="2"/>
  <c r="A60" i="2"/>
  <c r="K60" i="2"/>
  <c r="A61" i="2"/>
  <c r="K61" i="2"/>
  <c r="A62" i="2"/>
  <c r="K62" i="2"/>
  <c r="A63" i="2"/>
  <c r="K63" i="2"/>
  <c r="A64" i="2"/>
  <c r="K64" i="2"/>
  <c r="A65" i="2"/>
  <c r="K65" i="2"/>
  <c r="A66" i="2"/>
  <c r="K66" i="2"/>
  <c r="A67" i="2"/>
  <c r="K67" i="2"/>
  <c r="A68" i="2"/>
  <c r="K68" i="2"/>
  <c r="A69" i="2"/>
  <c r="K69" i="2"/>
  <c r="A70" i="2"/>
  <c r="K70" i="2"/>
  <c r="A71" i="2"/>
  <c r="K71" i="2"/>
  <c r="H73" i="2"/>
  <c r="H74" i="2"/>
  <c r="H76" i="2"/>
  <c r="A78" i="2"/>
  <c r="K78" i="2"/>
  <c r="A79" i="2"/>
  <c r="K79" i="2"/>
  <c r="A80" i="2"/>
  <c r="K80" i="2"/>
  <c r="A81" i="2"/>
  <c r="K81" i="2"/>
  <c r="A82" i="2"/>
  <c r="K82" i="2"/>
  <c r="A83" i="2"/>
  <c r="K83" i="2"/>
  <c r="A84" i="2"/>
  <c r="K84" i="2"/>
  <c r="A85" i="2"/>
  <c r="K85" i="2"/>
  <c r="A86" i="2"/>
  <c r="K86" i="2"/>
  <c r="A87" i="2"/>
  <c r="K87" i="2"/>
  <c r="A88" i="2"/>
  <c r="K88" i="2"/>
  <c r="A89" i="2"/>
  <c r="K89" i="2"/>
  <c r="A90" i="2"/>
  <c r="K90" i="2"/>
  <c r="A91" i="2"/>
  <c r="K91" i="2"/>
  <c r="A92" i="2"/>
  <c r="K92" i="2"/>
  <c r="A93" i="2"/>
  <c r="K93" i="2"/>
  <c r="A94" i="2"/>
  <c r="K94" i="2"/>
  <c r="A95" i="2"/>
  <c r="K95" i="2"/>
  <c r="A96" i="2"/>
  <c r="K96" i="2"/>
  <c r="A97" i="2"/>
  <c r="K97" i="2"/>
  <c r="A98" i="2"/>
  <c r="K98" i="2"/>
  <c r="A99" i="2"/>
  <c r="K99" i="2"/>
  <c r="A100" i="2"/>
  <c r="K100" i="2"/>
  <c r="A101" i="2"/>
  <c r="K101" i="2"/>
  <c r="A102" i="2"/>
  <c r="K102" i="2"/>
  <c r="A103" i="2"/>
  <c r="K103" i="2"/>
  <c r="A104" i="2"/>
  <c r="K104" i="2"/>
  <c r="A105" i="2"/>
  <c r="K105" i="2"/>
  <c r="A106" i="2"/>
  <c r="K106" i="2"/>
  <c r="A107" i="2"/>
  <c r="K107" i="2"/>
  <c r="A108" i="2"/>
  <c r="K108" i="2"/>
  <c r="A109" i="2"/>
  <c r="K109" i="2"/>
  <c r="H111" i="2"/>
  <c r="H112" i="2"/>
  <c r="H114" i="2"/>
  <c r="A116" i="2"/>
  <c r="C116" i="2"/>
  <c r="C117" i="2" s="1"/>
  <c r="K116" i="2"/>
  <c r="A117" i="2"/>
  <c r="K117" i="2"/>
  <c r="A118" i="2"/>
  <c r="K118" i="2"/>
  <c r="A119" i="2"/>
  <c r="K119" i="2"/>
  <c r="A120" i="2"/>
  <c r="K120" i="2"/>
  <c r="A121" i="2"/>
  <c r="K121" i="2"/>
  <c r="A122" i="2"/>
  <c r="K122" i="2"/>
  <c r="A123" i="2"/>
  <c r="K123" i="2"/>
  <c r="A124" i="2"/>
  <c r="K124" i="2"/>
  <c r="A125" i="2"/>
  <c r="K125" i="2"/>
  <c r="A126" i="2"/>
  <c r="K126" i="2"/>
  <c r="A127" i="2"/>
  <c r="K127" i="2"/>
  <c r="A128" i="2"/>
  <c r="K128" i="2"/>
  <c r="A129" i="2"/>
  <c r="K129" i="2"/>
  <c r="A130" i="2"/>
  <c r="K130" i="2"/>
  <c r="A131" i="2"/>
  <c r="K131" i="2"/>
  <c r="A132" i="2"/>
  <c r="K132" i="2"/>
  <c r="A133" i="2"/>
  <c r="K133" i="2"/>
  <c r="A134" i="2"/>
  <c r="K134" i="2"/>
  <c r="A135" i="2"/>
  <c r="K135" i="2"/>
  <c r="A136" i="2"/>
  <c r="K136" i="2"/>
  <c r="A137" i="2"/>
  <c r="K137" i="2"/>
  <c r="A138" i="2"/>
  <c r="K138" i="2"/>
  <c r="A139" i="2"/>
  <c r="K139" i="2"/>
  <c r="A140" i="2"/>
  <c r="K140" i="2"/>
  <c r="A141" i="2"/>
  <c r="K141" i="2"/>
  <c r="A142" i="2"/>
  <c r="K142" i="2"/>
  <c r="A143" i="2"/>
  <c r="K143" i="2"/>
  <c r="A144" i="2"/>
  <c r="K144" i="2"/>
  <c r="A145" i="2"/>
  <c r="K145" i="2"/>
  <c r="A146" i="2"/>
  <c r="K146" i="2"/>
  <c r="A147" i="2"/>
  <c r="K147" i="2"/>
  <c r="A148" i="2"/>
  <c r="K148" i="2"/>
  <c r="A149" i="2"/>
  <c r="K149" i="2"/>
  <c r="A150" i="2"/>
  <c r="K150" i="2"/>
  <c r="A151" i="2"/>
  <c r="K151" i="2"/>
  <c r="A152" i="2"/>
  <c r="K152" i="2"/>
  <c r="A153" i="2"/>
  <c r="K153" i="2"/>
  <c r="A154" i="2"/>
  <c r="K154" i="2"/>
  <c r="A155" i="2"/>
  <c r="K155" i="2"/>
  <c r="A156" i="2"/>
  <c r="K156" i="2"/>
  <c r="A157" i="2"/>
  <c r="K157" i="2"/>
  <c r="A158" i="2"/>
  <c r="K158" i="2"/>
  <c r="H160" i="2"/>
  <c r="O18" i="1" s="1"/>
  <c r="H161" i="2"/>
  <c r="H163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H205" i="2"/>
  <c r="H206" i="2"/>
  <c r="H212" i="2"/>
  <c r="H213" i="2"/>
  <c r="H215" i="2"/>
  <c r="H216" i="2"/>
  <c r="H218" i="2"/>
  <c r="H219" i="2"/>
  <c r="H220" i="2"/>
  <c r="A222" i="2"/>
  <c r="K222" i="2"/>
  <c r="A223" i="2"/>
  <c r="K223" i="2"/>
  <c r="A224" i="2"/>
  <c r="K224" i="2"/>
  <c r="A225" i="2"/>
  <c r="K225" i="2"/>
  <c r="A226" i="2"/>
  <c r="K226" i="2"/>
  <c r="A227" i="2"/>
  <c r="K227" i="2"/>
  <c r="A228" i="2"/>
  <c r="K228" i="2"/>
  <c r="A229" i="2"/>
  <c r="K229" i="2"/>
  <c r="A230" i="2"/>
  <c r="K230" i="2"/>
  <c r="A231" i="2"/>
  <c r="K231" i="2"/>
  <c r="A232" i="2"/>
  <c r="K232" i="2"/>
  <c r="A233" i="2"/>
  <c r="K233" i="2"/>
  <c r="A234" i="2"/>
  <c r="K234" i="2"/>
  <c r="A235" i="2"/>
  <c r="K235" i="2"/>
  <c r="A236" i="2"/>
  <c r="K236" i="2"/>
  <c r="A237" i="2"/>
  <c r="K237" i="2"/>
  <c r="A238" i="2"/>
  <c r="K238" i="2"/>
  <c r="A239" i="2"/>
  <c r="K239" i="2"/>
  <c r="A240" i="2"/>
  <c r="K240" i="2"/>
  <c r="A241" i="2"/>
  <c r="K241" i="2"/>
  <c r="A242" i="2"/>
  <c r="K242" i="2"/>
  <c r="A243" i="2"/>
  <c r="K243" i="2"/>
  <c r="A244" i="2"/>
  <c r="K244" i="2"/>
  <c r="A245" i="2"/>
  <c r="K245" i="2"/>
  <c r="A246" i="2"/>
  <c r="K246" i="2"/>
  <c r="A247" i="2"/>
  <c r="K247" i="2"/>
  <c r="A248" i="2"/>
  <c r="K248" i="2"/>
  <c r="A249" i="2"/>
  <c r="K249" i="2"/>
  <c r="A250" i="2"/>
  <c r="K250" i="2"/>
  <c r="A251" i="2"/>
  <c r="K251" i="2"/>
  <c r="A252" i="2"/>
  <c r="K252" i="2"/>
  <c r="A253" i="2"/>
  <c r="K253" i="2"/>
  <c r="A254" i="2"/>
  <c r="K254" i="2"/>
  <c r="H256" i="2"/>
  <c r="H257" i="2"/>
  <c r="H259" i="2"/>
  <c r="H305" i="2"/>
  <c r="H306" i="2"/>
  <c r="H308" i="2"/>
  <c r="G24" i="1" s="1"/>
  <c r="H309" i="2"/>
  <c r="I24" i="1" s="1"/>
  <c r="H310" i="2"/>
  <c r="O24" i="1" s="1"/>
  <c r="H351" i="2"/>
  <c r="H352" i="2"/>
  <c r="K26" i="1" s="1"/>
  <c r="H354" i="2"/>
  <c r="H355" i="2"/>
  <c r="H356" i="2"/>
  <c r="H393" i="2"/>
  <c r="H394" i="2"/>
  <c r="K28" i="1" s="1"/>
  <c r="H396" i="2"/>
  <c r="G28" i="1" s="1"/>
  <c r="H397" i="2"/>
  <c r="H398" i="2"/>
  <c r="O28" i="1" s="1"/>
  <c r="H451" i="2"/>
  <c r="H452" i="2"/>
  <c r="K30" i="1" s="1"/>
  <c r="H454" i="2"/>
  <c r="H455" i="2"/>
  <c r="H456" i="2"/>
  <c r="O30" i="1" s="1"/>
  <c r="H472" i="2"/>
  <c r="M32" i="1" s="1"/>
  <c r="H473" i="2"/>
  <c r="H475" i="2"/>
  <c r="H476" i="2"/>
  <c r="H477" i="2"/>
  <c r="G16" i="1"/>
  <c r="I16" i="1"/>
  <c r="I36" i="1" s="1"/>
  <c r="K16" i="1"/>
  <c r="M16" i="1"/>
  <c r="O16" i="1"/>
  <c r="C18" i="1"/>
  <c r="G18" i="1"/>
  <c r="I18" i="1"/>
  <c r="C20" i="1"/>
  <c r="C22" i="1" s="1"/>
  <c r="C24" i="1" s="1"/>
  <c r="C26" i="1" s="1"/>
  <c r="C28" i="1" s="1"/>
  <c r="C30" i="1" s="1"/>
  <c r="G20" i="1"/>
  <c r="I20" i="1"/>
  <c r="K20" i="1"/>
  <c r="M20" i="1"/>
  <c r="O20" i="1"/>
  <c r="G22" i="1"/>
  <c r="G36" i="1" s="1"/>
  <c r="I22" i="1"/>
  <c r="K22" i="1"/>
  <c r="M22" i="1"/>
  <c r="O22" i="1"/>
  <c r="K24" i="1"/>
  <c r="M24" i="1"/>
  <c r="G26" i="1"/>
  <c r="I26" i="1"/>
  <c r="M26" i="1"/>
  <c r="O26" i="1"/>
  <c r="I28" i="1"/>
  <c r="G30" i="1"/>
  <c r="I30" i="1"/>
  <c r="E32" i="1"/>
  <c r="G32" i="1"/>
  <c r="I32" i="1"/>
  <c r="K32" i="1"/>
  <c r="O32" i="1"/>
  <c r="A1" i="5"/>
  <c r="C118" i="2" l="1"/>
  <c r="K36" i="1"/>
  <c r="C36" i="1"/>
  <c r="C32" i="1"/>
  <c r="O34" i="1"/>
  <c r="O36" i="1"/>
  <c r="H210" i="2"/>
  <c r="K34" i="1"/>
  <c r="M18" i="1"/>
  <c r="I34" i="1"/>
  <c r="K18" i="1"/>
  <c r="H156" i="12"/>
  <c r="C54" i="12"/>
  <c r="G34" i="1"/>
  <c r="M28" i="1"/>
  <c r="H209" i="2"/>
  <c r="M30" i="1"/>
  <c r="C55" i="12" l="1"/>
  <c r="C119" i="2"/>
  <c r="M34" i="1"/>
  <c r="C58" i="12"/>
  <c r="M36" i="1"/>
  <c r="C120" i="2" l="1"/>
  <c r="C59" i="12"/>
  <c r="C121" i="2" l="1"/>
  <c r="C60" i="12"/>
  <c r="C61" i="12" l="1"/>
  <c r="C122" i="2"/>
  <c r="C124" i="2" l="1"/>
  <c r="C62" i="12"/>
  <c r="C123" i="2"/>
  <c r="C125" i="2" l="1"/>
  <c r="C63" i="12"/>
  <c r="C64" i="12"/>
  <c r="C65" i="12"/>
  <c r="C66" i="12" s="1"/>
  <c r="C67" i="12" s="1"/>
  <c r="C68" i="12" s="1"/>
  <c r="C69" i="12" s="1"/>
  <c r="C126" i="2" l="1"/>
  <c r="C70" i="12"/>
  <c r="C71" i="12" s="1"/>
  <c r="C72" i="12" s="1"/>
  <c r="C73" i="12" s="1"/>
  <c r="C74" i="12" s="1"/>
  <c r="C75" i="12" s="1"/>
  <c r="C76" i="12" s="1"/>
  <c r="C77" i="12" s="1"/>
  <c r="C79" i="12" s="1"/>
  <c r="C80" i="12" s="1"/>
  <c r="C81" i="12" s="1"/>
  <c r="C84" i="12" s="1"/>
  <c r="C85" i="12" s="1"/>
  <c r="C86" i="12" s="1"/>
  <c r="C87" i="12" s="1"/>
  <c r="C88" i="12" s="1"/>
  <c r="C89" i="12" s="1"/>
  <c r="C90" i="12" s="1"/>
  <c r="C91" i="12" s="1"/>
  <c r="C92" i="12" s="1"/>
  <c r="C93" i="12" s="1"/>
  <c r="C94" i="12" s="1"/>
  <c r="C95" i="12" s="1"/>
  <c r="C96" i="12" s="1"/>
  <c r="C97" i="12" s="1"/>
  <c r="C98" i="12" s="1"/>
  <c r="C99" i="12" s="1"/>
  <c r="C100" i="12" s="1"/>
  <c r="C101" i="12" s="1"/>
  <c r="C102" i="12" s="1"/>
  <c r="C103" i="12" s="1"/>
  <c r="C104" i="12" s="1"/>
  <c r="C105" i="12" s="1"/>
  <c r="C106" i="12" s="1"/>
  <c r="C107" i="12" s="1"/>
  <c r="C108" i="12" s="1"/>
  <c r="C109" i="12" s="1"/>
  <c r="C110" i="12" s="1"/>
  <c r="C111" i="12" s="1"/>
  <c r="C113" i="12" s="1"/>
  <c r="C114" i="12" s="1"/>
  <c r="C115" i="12" s="1"/>
  <c r="C118" i="12" s="1"/>
  <c r="C119" i="12" s="1"/>
  <c r="C120" i="12" s="1"/>
  <c r="C121" i="12" s="1"/>
  <c r="C155" i="12" l="1"/>
  <c r="C156" i="12" s="1"/>
  <c r="C158" i="12" s="1"/>
  <c r="C159" i="12" s="1"/>
  <c r="C161" i="12" s="1"/>
  <c r="C162" i="12" s="1"/>
  <c r="C164" i="12" s="1"/>
  <c r="C165" i="12" s="1"/>
  <c r="C122" i="12"/>
  <c r="C123" i="12" s="1"/>
  <c r="C124" i="12" s="1"/>
  <c r="C125" i="12" s="1"/>
  <c r="C126" i="12" s="1"/>
  <c r="C127" i="12" s="1"/>
  <c r="C128" i="12" s="1"/>
  <c r="C129" i="12" s="1"/>
  <c r="C130" i="12" s="1"/>
  <c r="C131" i="12" s="1"/>
  <c r="C132" i="12" s="1"/>
  <c r="C133" i="12" s="1"/>
  <c r="C134" i="12" s="1"/>
  <c r="C135" i="12" s="1"/>
  <c r="C136" i="12" s="1"/>
  <c r="C137" i="12" s="1"/>
  <c r="C138" i="12" s="1"/>
  <c r="C139" i="12" s="1"/>
  <c r="C141" i="12" s="1"/>
  <c r="C142" i="12" s="1"/>
  <c r="C143" i="12" s="1"/>
  <c r="C146" i="12" s="1"/>
  <c r="C147" i="12" s="1"/>
  <c r="C148" i="12" s="1"/>
  <c r="C149" i="12" s="1"/>
  <c r="C151" i="12" s="1"/>
  <c r="C152" i="12" s="1"/>
  <c r="C153" i="12" s="1"/>
  <c r="C127" i="2"/>
  <c r="C128" i="2" s="1"/>
  <c r="C129" i="2" s="1"/>
  <c r="C130" i="2" s="1"/>
  <c r="C131" i="2" s="1"/>
  <c r="C132" i="2" s="1"/>
  <c r="C133" i="2" s="1"/>
  <c r="C134" i="2" s="1"/>
  <c r="C135" i="2" s="1"/>
  <c r="C136" i="2" s="1"/>
  <c r="C137" i="2" s="1"/>
  <c r="C138" i="2" s="1"/>
  <c r="C139" i="2" s="1"/>
  <c r="C140" i="2" s="1"/>
  <c r="C141" i="2" s="1"/>
  <c r="C142" i="2" s="1"/>
  <c r="C143" i="2" s="1"/>
  <c r="C144" i="2" s="1"/>
  <c r="C145" i="2" s="1"/>
  <c r="C146" i="2" s="1"/>
  <c r="C147" i="2" s="1"/>
  <c r="C148" i="2" s="1"/>
  <c r="C149" i="2" s="1"/>
  <c r="C150" i="2" s="1"/>
  <c r="C151" i="2" s="1"/>
  <c r="C152" i="2" s="1"/>
  <c r="C153" i="2" s="1"/>
  <c r="C154" i="2" s="1"/>
  <c r="C155" i="2" s="1"/>
  <c r="C156" i="2" s="1"/>
  <c r="C157" i="2" s="1"/>
  <c r="C158" i="2" s="1"/>
  <c r="C160" i="2" s="1"/>
  <c r="C161" i="2" s="1"/>
  <c r="C162" i="2" s="1"/>
  <c r="C165" i="2" s="1"/>
  <c r="C166" i="2" s="1"/>
  <c r="C167" i="2" s="1"/>
  <c r="C168" i="2" s="1"/>
  <c r="C169" i="2" s="1"/>
  <c r="C170" i="2" s="1"/>
  <c r="C171" i="2" s="1"/>
  <c r="C172" i="2" s="1"/>
  <c r="C173" i="2" s="1"/>
  <c r="C174" i="2" s="1"/>
  <c r="C176" i="2" s="1"/>
  <c r="C179" i="2" s="1"/>
  <c r="C180" i="2" s="1"/>
  <c r="C181" i="2" s="1"/>
  <c r="C182" i="2" s="1"/>
  <c r="C183" i="2" s="1"/>
  <c r="C184" i="2" s="1"/>
  <c r="C185" i="2" s="1"/>
  <c r="C186" i="2" s="1"/>
  <c r="C187" i="2" s="1"/>
  <c r="C188" i="2" s="1"/>
  <c r="C189" i="2" s="1"/>
  <c r="C190" i="2" s="1"/>
  <c r="C191" i="2" s="1"/>
  <c r="C192" i="2" s="1"/>
  <c r="C193" i="2" s="1"/>
  <c r="C194" i="2" s="1"/>
  <c r="C195" i="2" s="1"/>
  <c r="C196" i="2" s="1"/>
  <c r="C197" i="2" s="1"/>
  <c r="C198" i="2" s="1"/>
  <c r="C199" i="2" s="1"/>
  <c r="C200" i="2" s="1"/>
  <c r="C201" i="2" s="1"/>
  <c r="C202" i="2" s="1"/>
  <c r="C205" i="2" s="1"/>
  <c r="C206" i="2" s="1"/>
  <c r="C207" i="2" s="1"/>
  <c r="C208" i="2" s="1"/>
  <c r="C209" i="2" s="1"/>
  <c r="C210" i="2" s="1"/>
  <c r="C211" i="2" s="1"/>
  <c r="C212" i="2" s="1"/>
  <c r="C213" i="2" s="1"/>
  <c r="C214" i="2" s="1"/>
  <c r="C215" i="2" s="1"/>
  <c r="C216" i="2" s="1"/>
  <c r="C217" i="2" s="1"/>
  <c r="C218" i="2" s="1"/>
  <c r="C219" i="2" s="1"/>
</calcChain>
</file>

<file path=xl/sharedStrings.xml><?xml version="1.0" encoding="utf-8"?>
<sst xmlns="http://schemas.openxmlformats.org/spreadsheetml/2006/main" count="5063" uniqueCount="856">
  <si>
    <t>*Excludes Limited Issue Rider Cases.</t>
  </si>
  <si>
    <t xml:space="preserve">  allowed ROE for generating facilities subject to special ratemaking principles.</t>
  </si>
  <si>
    <r>
      <rPr>
        <vertAlign val="superscript"/>
        <sz val="11"/>
        <color theme="1"/>
        <rFont val="Arial"/>
        <family val="2"/>
      </rPr>
      <t>3</t>
    </r>
    <r>
      <rPr>
        <sz val="11"/>
        <color theme="1"/>
        <rFont val="Arial"/>
        <family val="2"/>
      </rPr>
      <t xml:space="preserve">Includes authorized base ROE of 9.8% for Interstate Power &amp; Light Co., which excludes </t>
    </r>
  </si>
  <si>
    <r>
      <rPr>
        <vertAlign val="superscript"/>
        <sz val="11"/>
        <color theme="1"/>
        <rFont val="Arial"/>
        <family val="2"/>
      </rPr>
      <t>2</t>
    </r>
    <r>
      <rPr>
        <sz val="11"/>
        <color theme="1"/>
        <rFont val="Arial"/>
        <family val="2"/>
      </rPr>
      <t xml:space="preserve">Includes authorized base ROE of 9.6% for Interstate Power &amp; Light Co., which excludes </t>
    </r>
  </si>
  <si>
    <t xml:space="preserve">   incentives associated with the Lenzie facility.</t>
  </si>
  <si>
    <r>
      <rPr>
        <vertAlign val="superscript"/>
        <sz val="11"/>
        <color theme="1"/>
        <rFont val="Arial"/>
        <family val="2"/>
      </rPr>
      <t>1</t>
    </r>
    <r>
      <rPr>
        <sz val="11"/>
        <color theme="1"/>
        <rFont val="Arial"/>
        <family val="2"/>
      </rPr>
      <t>Includes authorized base ROE of 9.4% for Nevada Power Company, which excludes</t>
    </r>
  </si>
  <si>
    <t>S&amp;P Global Market Intelligence, data through May 10, 2024.</t>
  </si>
  <si>
    <t>Source and Notes:</t>
  </si>
  <si>
    <t>Median</t>
  </si>
  <si>
    <t>Average</t>
  </si>
  <si>
    <t>2021</t>
  </si>
  <si>
    <r>
      <t>2020</t>
    </r>
    <r>
      <rPr>
        <vertAlign val="superscript"/>
        <sz val="11"/>
        <color theme="1"/>
        <rFont val="Arial"/>
        <family val="2"/>
      </rPr>
      <t>3</t>
    </r>
  </si>
  <si>
    <t>2019</t>
  </si>
  <si>
    <r>
      <t>2018</t>
    </r>
    <r>
      <rPr>
        <vertAlign val="superscript"/>
        <sz val="11"/>
        <color theme="1"/>
        <rFont val="Arial"/>
        <family val="2"/>
      </rPr>
      <t>2</t>
    </r>
  </si>
  <si>
    <r>
      <t>2017</t>
    </r>
    <r>
      <rPr>
        <vertAlign val="superscript"/>
        <sz val="11"/>
        <color theme="1"/>
        <rFont val="Arial"/>
        <family val="2"/>
      </rPr>
      <t>1</t>
    </r>
  </si>
  <si>
    <t>≤ 10.0%</t>
  </si>
  <si>
    <t>≤ 9.7%</t>
  </si>
  <si>
    <t>≤ 9.5%</t>
  </si>
  <si>
    <t>Year</t>
  </si>
  <si>
    <t>Line</t>
  </si>
  <si>
    <t>Decisions</t>
  </si>
  <si>
    <t xml:space="preserve">Share of </t>
  </si>
  <si>
    <t>(All Electric Utilities)*</t>
  </si>
  <si>
    <t>Distribution of Authorized ROEs</t>
  </si>
  <si>
    <t>TABLE CCW-1</t>
  </si>
  <si>
    <t>S&amp;P Global Market Intelligence.</t>
  </si>
  <si>
    <t>Source and Note:</t>
  </si>
  <si>
    <t>ROEs ≤ 10.0%</t>
  </si>
  <si>
    <t>9.26% - 9.70%</t>
  </si>
  <si>
    <t>ROE Range of Utilities with an Approved ROE ≤ 9.70%</t>
  </si>
  <si>
    <t>Utilities with an Approved ROE ≤ 9.70%</t>
  </si>
  <si>
    <t>Utilities with an Approved ROE &gt; 9.70%</t>
  </si>
  <si>
    <t>AZ</t>
  </si>
  <si>
    <t>UNS Electric, Inc.</t>
  </si>
  <si>
    <t>Arizona Public Service Company</t>
  </si>
  <si>
    <t>MI</t>
  </si>
  <si>
    <t>Consumers Energy Company</t>
  </si>
  <si>
    <t>VA</t>
  </si>
  <si>
    <t>Virginia Electric and Power Company</t>
  </si>
  <si>
    <t>IN</t>
  </si>
  <si>
    <t>Indiana Michigan Power Company</t>
  </si>
  <si>
    <t>AES Indiana</t>
  </si>
  <si>
    <t>WV</t>
  </si>
  <si>
    <t>Monongahela Power Company</t>
  </si>
  <si>
    <t>NM</t>
  </si>
  <si>
    <t>Public Service Company of New Mexico</t>
  </si>
  <si>
    <t>KY</t>
  </si>
  <si>
    <t>Kentucky Power Company</t>
  </si>
  <si>
    <t>NJ</t>
  </si>
  <si>
    <t>Jersey Central Power &amp; Light Company</t>
  </si>
  <si>
    <t>DE</t>
  </si>
  <si>
    <t>Delmarva Power &amp; Light Company</t>
  </si>
  <si>
    <t>8.63% - 9.70%</t>
  </si>
  <si>
    <t>Northern Indiana Public Service Company, LLC</t>
  </si>
  <si>
    <t>ID</t>
  </si>
  <si>
    <t>Idaho Power Company</t>
  </si>
  <si>
    <t>NV</t>
  </si>
  <si>
    <t>Nevada Power Company</t>
  </si>
  <si>
    <t>CA</t>
  </si>
  <si>
    <t>Southern California Edison Company</t>
  </si>
  <si>
    <t>Pacific Gas and Electric Company</t>
  </si>
  <si>
    <t>San Diego Gas &amp; Electric Company</t>
  </si>
  <si>
    <t>OR</t>
  </si>
  <si>
    <t>Portland General Electric Company</t>
  </si>
  <si>
    <t>NC</t>
  </si>
  <si>
    <t>Duke Energy Carolinas, LLC</t>
  </si>
  <si>
    <t>PacifiCorp</t>
  </si>
  <si>
    <t>MD</t>
  </si>
  <si>
    <t>Baltimore Gas and Electric Company</t>
  </si>
  <si>
    <t>IL</t>
  </si>
  <si>
    <t>Commonwealth Edison Company</t>
  </si>
  <si>
    <t>Ameren Illinois Company</t>
  </si>
  <si>
    <t>AR</t>
  </si>
  <si>
    <t>The Empire District Electric Company</t>
  </si>
  <si>
    <t>DTE Electric Company</t>
  </si>
  <si>
    <t>WY</t>
  </si>
  <si>
    <t>Atlantic City Electric Company</t>
  </si>
  <si>
    <t>WI</t>
  </si>
  <si>
    <t>Wisconsin Power and Light Company</t>
  </si>
  <si>
    <t>Northern States Power Company</t>
  </si>
  <si>
    <t>Madison Gas and Electric Company</t>
  </si>
  <si>
    <t>OK</t>
  </si>
  <si>
    <t>Public Service Company of Oklahoma</t>
  </si>
  <si>
    <t>MT</t>
  </si>
  <si>
    <t>NorthWestern Energy Group, Inc.</t>
  </si>
  <si>
    <t>Southwestern Public Service Company</t>
  </si>
  <si>
    <t>The Potomac Edison Company</t>
  </si>
  <si>
    <t>MDU Resources Group, Inc.</t>
  </si>
  <si>
    <t>Duke Energy Kentucky, Inc.</t>
  </si>
  <si>
    <t>NY</t>
  </si>
  <si>
    <t>Rochester Gas and Electric Corporation</t>
  </si>
  <si>
    <t>New York State Electric &amp; Gas Corporation</t>
  </si>
  <si>
    <t>AK</t>
  </si>
  <si>
    <t>Alaska Electric Light and Power Company</t>
  </si>
  <si>
    <t>Duke Energy Progress, LLC</t>
  </si>
  <si>
    <t>Tucson Electric Power Company</t>
  </si>
  <si>
    <t>CO</t>
  </si>
  <si>
    <t>Public Service Company of Colorado</t>
  </si>
  <si>
    <t>Avista Corporation</t>
  </si>
  <si>
    <t>VT</t>
  </si>
  <si>
    <t>Green Mountain Power Corporation</t>
  </si>
  <si>
    <t>CT</t>
  </si>
  <si>
    <t>The United Illuminating Company</t>
  </si>
  <si>
    <t>TX</t>
  </si>
  <si>
    <t>Entergy Texas, Inc.</t>
  </si>
  <si>
    <t>MN</t>
  </si>
  <si>
    <t>ND</t>
  </si>
  <si>
    <t>Liberty Utilities (CalPeco Electric) LLC</t>
  </si>
  <si>
    <t>LA</t>
  </si>
  <si>
    <t>Southwestern Electric Power Company</t>
  </si>
  <si>
    <t>Minnesota Power Enterprises, Inc.</t>
  </si>
  <si>
    <t>SC</t>
  </si>
  <si>
    <t>Cheyenne Light, Fuel and Power Company</t>
  </si>
  <si>
    <t>Upper Peninsula Power Company</t>
  </si>
  <si>
    <t>Consolidated Edison Company of New York, Inc.</t>
  </si>
  <si>
    <t>ME</t>
  </si>
  <si>
    <t>Versant Power</t>
  </si>
  <si>
    <t>Central Maine Power Company</t>
  </si>
  <si>
    <t>Oncor Electric Delivery Company LLC</t>
  </si>
  <si>
    <t>8.57% - 9.70%</t>
  </si>
  <si>
    <t>Wisconsin Electric Power Company</t>
  </si>
  <si>
    <t>Empire District Electric Company</t>
  </si>
  <si>
    <t>Sierra Pacific Power Company</t>
  </si>
  <si>
    <t>WA</t>
  </si>
  <si>
    <t>Puget Sound Energy, Inc.</t>
  </si>
  <si>
    <t>Wisconsin Public Service Corporation</t>
  </si>
  <si>
    <t>GA</t>
  </si>
  <si>
    <t>Georgia Power Company</t>
  </si>
  <si>
    <t>OH</t>
  </si>
  <si>
    <t>Duke Energy Ohio, Inc.</t>
  </si>
  <si>
    <t>The Dayton Power and Light Company</t>
  </si>
  <si>
    <t>MA</t>
  </si>
  <si>
    <t>NSTAR Electric Company</t>
  </si>
  <si>
    <t>TN</t>
  </si>
  <si>
    <t>Kingsport Power Company</t>
  </si>
  <si>
    <t>El Paso Electric Company</t>
  </si>
  <si>
    <t>Oklahoma Gas and Electric Company</t>
  </si>
  <si>
    <t>NH</t>
  </si>
  <si>
    <t>Unitil Energy Systems, Inc.</t>
  </si>
  <si>
    <t>Orange and Rockland Utilities, Inc.</t>
  </si>
  <si>
    <t>Niagara Mohawk Power Corporation</t>
  </si>
  <si>
    <t>7.36% - 9.70%</t>
  </si>
  <si>
    <t>Otter Tail Power Company</t>
  </si>
  <si>
    <t>Dominion Energy South Carolina, Inc.</t>
  </si>
  <si>
    <t>Entergy Arkansas, LLC</t>
  </si>
  <si>
    <t>FL</t>
  </si>
  <si>
    <t>Tampa Electric Company</t>
  </si>
  <si>
    <t>Florida Power &amp; Light Company</t>
  </si>
  <si>
    <t>Sharyland Utilities, L.L.C.</t>
  </si>
  <si>
    <t>Central Hudson Gas &amp; Electric Corporation</t>
  </si>
  <si>
    <t>Rockland Electric Company</t>
  </si>
  <si>
    <t>Ohio Power Company</t>
  </si>
  <si>
    <t>DC</t>
  </si>
  <si>
    <t>Potomac Electric Power Company</t>
  </si>
  <si>
    <t>Louisville Gas and Electric Company</t>
  </si>
  <si>
    <t>Kentucky Utilities Company</t>
  </si>
  <si>
    <t>Duke Energy Florida, LLC</t>
  </si>
  <si>
    <t>8.20% - 9.70%</t>
  </si>
  <si>
    <t>Liberty Utilities (Granite State Electric) Corp.</t>
  </si>
  <si>
    <t>Appalachian Power Company</t>
  </si>
  <si>
    <t>MO</t>
  </si>
  <si>
    <t>Public Service Company of New Hampshire</t>
  </si>
  <si>
    <t>AEP Texas Inc.</t>
  </si>
  <si>
    <t>CenterPoint Energy Houston Electric, LLC</t>
  </si>
  <si>
    <t>HI</t>
  </si>
  <si>
    <t>Hawaiian Electric Company, Inc.</t>
  </si>
  <si>
    <t>Hawaii Electric Light Company, Inc.</t>
  </si>
  <si>
    <t>UT</t>
  </si>
  <si>
    <t>Duke Energy Indiana, LLC</t>
  </si>
  <si>
    <t>Fitchburg Gas and Electric Light Company</t>
  </si>
  <si>
    <t>IA</t>
  </si>
  <si>
    <t>Interstate Power and Light Company</t>
  </si>
  <si>
    <t>8.75% - 9.70%</t>
  </si>
  <si>
    <t>SD</t>
  </si>
  <si>
    <t>Entergy New Orleans, LLC</t>
  </si>
  <si>
    <t>Maui Electric Company, Limited</t>
  </si>
  <si>
    <t>Massachusetts Electric Company</t>
  </si>
  <si>
    <t>NorthWestern Corporation</t>
  </si>
  <si>
    <t>Potomac Edison Company</t>
  </si>
  <si>
    <t>Northern Indiana Public Service Company</t>
  </si>
  <si>
    <t>Northern States Power Company - WI</t>
  </si>
  <si>
    <t>2018 Median</t>
  </si>
  <si>
    <t>2018 Average</t>
  </si>
  <si>
    <t>2017 Median</t>
  </si>
  <si>
    <t>2017 Average</t>
  </si>
  <si>
    <t>2016 Median</t>
  </si>
  <si>
    <t>2016 Average</t>
  </si>
  <si>
    <t>Total 2016 - 2018 Median</t>
  </si>
  <si>
    <t>Total 2016 - 2018 Average</t>
  </si>
  <si>
    <t>8.69% - 9.70%</t>
  </si>
  <si>
    <t>Connecticut Light and Power Company</t>
  </si>
  <si>
    <t>ALLETE (Minnesota Power)</t>
  </si>
  <si>
    <t>RI</t>
  </si>
  <si>
    <t>Narragansett Electric Company</t>
  </si>
  <si>
    <t>KS</t>
  </si>
  <si>
    <t>Kansas City Power &amp; Light Company</t>
  </si>
  <si>
    <t>Westar Energy, Inc.</t>
  </si>
  <si>
    <t>Emera Maine</t>
  </si>
  <si>
    <t>Public Service Electric and Gas Company</t>
  </si>
  <si>
    <t>Texas-New Mexico Power Company</t>
  </si>
  <si>
    <t>PA</t>
  </si>
  <si>
    <t>UGI Utilities, Inc.</t>
  </si>
  <si>
    <t>Indianapolis Power &amp; Light Company</t>
  </si>
  <si>
    <t>Dayton Power and Light Company</t>
  </si>
  <si>
    <t>8.40% - 9.70%</t>
  </si>
  <si>
    <t>Northern States Power Company - MN</t>
  </si>
  <si>
    <t>Electric Transmission Texas, LLC</t>
  </si>
  <si>
    <t>Western Massachusetts Electric Company</t>
  </si>
  <si>
    <t>San Diego Gas &amp; Electric Co.</t>
  </si>
  <si>
    <t>Gulf Power Company</t>
  </si>
  <si>
    <t>8.64% - 9.60%</t>
  </si>
  <si>
    <t>United Illuminating Company</t>
  </si>
  <si>
    <t>Black Hills Colorado Electric Utility Company, LP</t>
  </si>
  <si>
    <t>Entergy Arkansas, Inc.</t>
  </si>
  <si>
    <t>9.00% - 9.70%</t>
  </si>
  <si>
    <t>Union Electric Company</t>
  </si>
  <si>
    <t>Cross Texas Transmission, LLC</t>
  </si>
  <si>
    <t>9.17% - 9.70%</t>
  </si>
  <si>
    <t>MidAmerican Energy Company</t>
  </si>
  <si>
    <t>Lone Star Transmission, LLC</t>
  </si>
  <si>
    <t>Black Hills Colorado Electric, Inc.</t>
  </si>
  <si>
    <t>Entergy Louisiana, LLC</t>
  </si>
  <si>
    <t>MS</t>
  </si>
  <si>
    <t>Entergy Mississippi, LLC</t>
  </si>
  <si>
    <t>Florida Public Utilities Company</t>
  </si>
  <si>
    <r>
      <t xml:space="preserve">Authorized
</t>
    </r>
    <r>
      <rPr>
        <b/>
        <u/>
        <sz val="11"/>
        <color theme="1"/>
        <rFont val="Arial"/>
        <family val="2"/>
      </rPr>
      <t>Return on Equity</t>
    </r>
  </si>
  <si>
    <r>
      <t xml:space="preserve">Rate Case </t>
    </r>
    <r>
      <rPr>
        <b/>
        <u/>
        <sz val="11"/>
        <color theme="1"/>
        <rFont val="Arial"/>
        <family val="2"/>
      </rPr>
      <t>Completion Date</t>
    </r>
  </si>
  <si>
    <t xml:space="preserve">State </t>
  </si>
  <si>
    <t>Company</t>
  </si>
  <si>
    <t>Authorized ROE for Electric Utilities from 2014 to 2019</t>
  </si>
  <si>
    <t>Completed</t>
  </si>
  <si>
    <t>Limited-Issue Rider</t>
  </si>
  <si>
    <t>Electric</t>
  </si>
  <si>
    <t>C-PUR-2023-00184 (Rider RBB)</t>
  </si>
  <si>
    <t>C-PUR-2023-00142 (Rider CE)</t>
  </si>
  <si>
    <t>C-PUR-2023-00138 (Rider US 4)</t>
  </si>
  <si>
    <t>C-PUR-2023-00137 (Rider US 3)</t>
  </si>
  <si>
    <t>C-PUR-2023-00136 (Rider GT)</t>
  </si>
  <si>
    <t>C-PUR-2023-00102 (BC-RAC)</t>
  </si>
  <si>
    <t>C-PUR-2023-00094 (Rider GV)</t>
  </si>
  <si>
    <t>NA</t>
  </si>
  <si>
    <t>C-23-0377-E-ENEC</t>
  </si>
  <si>
    <t>Vertically Integrated</t>
  </si>
  <si>
    <t>D-UE-230172</t>
  </si>
  <si>
    <t>D-EL23-016</t>
  </si>
  <si>
    <t>D-54634</t>
  </si>
  <si>
    <t>D-18-046-FR (2023 update)</t>
  </si>
  <si>
    <t>D-E-04204A-22-0251</t>
  </si>
  <si>
    <t>D-E-01345A-22-0144</t>
  </si>
  <si>
    <t>C-U-21389</t>
  </si>
  <si>
    <t>C-PUR-2023-00101</t>
  </si>
  <si>
    <t>Ca-45933</t>
  </si>
  <si>
    <t>Ca-45911</t>
  </si>
  <si>
    <t>C-23-0460-E-42T</t>
  </si>
  <si>
    <t>C-22-00270-UT</t>
  </si>
  <si>
    <t>C-2023-00159</t>
  </si>
  <si>
    <t>Distribution</t>
  </si>
  <si>
    <t>D-ER23030144</t>
  </si>
  <si>
    <t>D-22-0897</t>
  </si>
  <si>
    <t xml:space="preserve">Rate Case Status </t>
  </si>
  <si>
    <t xml:space="preserve">Case Type </t>
  </si>
  <si>
    <t xml:space="preserve">Service Type </t>
  </si>
  <si>
    <t>Authorized Return on Equity (%)</t>
  </si>
  <si>
    <t>Rate Case Completion Date MM/dd/yyyy</t>
  </si>
  <si>
    <t xml:space="preserve">Company Name </t>
  </si>
  <si>
    <t xml:space="preserve">Rate Case OID </t>
  </si>
  <si>
    <t xml:space="preserve">Docket Number </t>
  </si>
  <si>
    <t>Download Date Range: 1/1/24 - 5/10/24</t>
  </si>
  <si>
    <t>C-ER-2022-0337</t>
  </si>
  <si>
    <t>Evergy Metro, Inc.</t>
  </si>
  <si>
    <t>D-23-EKCE-775-RTS (EM)</t>
  </si>
  <si>
    <t>Evergy Kansas Central, Inc.</t>
  </si>
  <si>
    <t>D-23-EKCE-775-RTS (EKC/EKS)</t>
  </si>
  <si>
    <t>D-16-036-FR (2023 review)</t>
  </si>
  <si>
    <t>C-PUR-2023-00002</t>
  </si>
  <si>
    <t>A-21-06-021 (Elec)</t>
  </si>
  <si>
    <t>DPU 23-92</t>
  </si>
  <si>
    <t>D-EL22-017</t>
  </si>
  <si>
    <t>D-18-046-FR (2022 update)</t>
  </si>
  <si>
    <t>D-R-2022-3037368</t>
  </si>
  <si>
    <t>DPU 23-55</t>
  </si>
  <si>
    <t>Transmission</t>
  </si>
  <si>
    <t>D-54608</t>
  </si>
  <si>
    <t>D-54502</t>
  </si>
  <si>
    <t>Wind Energy Transmission Texas, LLC</t>
  </si>
  <si>
    <t>D-54348</t>
  </si>
  <si>
    <t>C-PUR-2023-00005 (Rider E)</t>
  </si>
  <si>
    <t>10/16/2023</t>
  </si>
  <si>
    <t>C-PUR-2023-00022 (Rider CCR)</t>
  </si>
  <si>
    <t>10/18/2023</t>
  </si>
  <si>
    <t>Ca-45264-TDSIC-7</t>
  </si>
  <si>
    <t>11/29/2023</t>
  </si>
  <si>
    <t>Southern Indiana Gas and Electric Company</t>
  </si>
  <si>
    <t>Ca-44910-TDSIC-13</t>
  </si>
  <si>
    <t>10/31/2023</t>
  </si>
  <si>
    <t>Ca-44720-TDSIC-12</t>
  </si>
  <si>
    <t>11/16/2023</t>
  </si>
  <si>
    <t>A-21-06-021 (Track 2)</t>
  </si>
  <si>
    <t>11/30/2023</t>
  </si>
  <si>
    <t>A-19-08-013 (Track 4)</t>
  </si>
  <si>
    <t>C-PUR-2023-00001 (RPS-RAC)</t>
  </si>
  <si>
    <t>C-PUR-2022-00210 (Rider DSM)</t>
  </si>
  <si>
    <t>C-PUR-2022-00150 (G-RAC)</t>
  </si>
  <si>
    <t>C-PUR-2022-00070*(RiderRGGI)</t>
  </si>
  <si>
    <t>Ca-45557-TDSIC-3</t>
  </si>
  <si>
    <t>C-PUR-2022-00187 (Rider OSW)</t>
  </si>
  <si>
    <t>C-PUR-2022-00164 (Rder US-2)</t>
  </si>
  <si>
    <t>C-PUR-2022-00162 (Rider SNA)</t>
  </si>
  <si>
    <t>Ca-44910-TDSIC-12</t>
  </si>
  <si>
    <t>C-PUR-2022-00090 (Roll in)</t>
  </si>
  <si>
    <t>C-PUR-2021-00114 (Roll in)</t>
  </si>
  <si>
    <t>C-PUR-2021-00113(Roll in)</t>
  </si>
  <si>
    <t>C-PUR-2022-00140 (Rider GT)</t>
  </si>
  <si>
    <t>C-PUR-2022-00124 (Rider CE)</t>
  </si>
  <si>
    <t>C-PUR-2022-00120 (Rider US3)</t>
  </si>
  <si>
    <t>C-PUR-2022-00121 (Rider US4)</t>
  </si>
  <si>
    <t>C-PUR-2022-00090 (Rider W)</t>
  </si>
  <si>
    <t>C-PUR-2022-00089 (Rider U)</t>
  </si>
  <si>
    <t>C-PUR-2022-00088 (Rider B)</t>
  </si>
  <si>
    <t>Ca-45557-TDSIC-2</t>
  </si>
  <si>
    <t>C-22-0393-E-ENEC</t>
  </si>
  <si>
    <t>A-22-12-009</t>
  </si>
  <si>
    <t>D-2022-11-099</t>
  </si>
  <si>
    <t>C-IPC-E-23-11</t>
  </si>
  <si>
    <t>D-23-06007</t>
  </si>
  <si>
    <t>Advice Letter 5120-E (U 338-E)</t>
  </si>
  <si>
    <t>Advice 4813-G/7046-E</t>
  </si>
  <si>
    <t>Advice Letter 4300-E / 3239-G</t>
  </si>
  <si>
    <t>D-UE-416</t>
  </si>
  <si>
    <t>D-E-7 Sub 1276</t>
  </si>
  <si>
    <t>A-22-05-006</t>
  </si>
  <si>
    <t>C-9692 (EL)</t>
  </si>
  <si>
    <t>D-23-0055</t>
  </si>
  <si>
    <t>D-23-0082</t>
  </si>
  <si>
    <t>D-22-085-U</t>
  </si>
  <si>
    <t>C-U-21297</t>
  </si>
  <si>
    <t>D-20000-633-ER-23</t>
  </si>
  <si>
    <t>D-ER23020091</t>
  </si>
  <si>
    <t>D-6680-UR-124 (Elec)</t>
  </si>
  <si>
    <t>D-4220-UR-126 (Elec)</t>
  </si>
  <si>
    <t>D-3270-UR-125 (Elec)</t>
  </si>
  <si>
    <t>Ca-PUD2022-000093</t>
  </si>
  <si>
    <t>D-2022-7-78 (elec)</t>
  </si>
  <si>
    <t>C-22-00286-UT</t>
  </si>
  <si>
    <t>C-9695</t>
  </si>
  <si>
    <t>C-2022-00372</t>
  </si>
  <si>
    <t>C-22-E-0319</t>
  </si>
  <si>
    <t>C-22-E-0317</t>
  </si>
  <si>
    <t>D-U-22-078</t>
  </si>
  <si>
    <t>D-E-2 Sub 1300</t>
  </si>
  <si>
    <t>D-E-01933A-22-0107</t>
  </si>
  <si>
    <t>D-22AL-0530E</t>
  </si>
  <si>
    <t>C-AVU-E-23-01</t>
  </si>
  <si>
    <t>C-23-1852-TF</t>
  </si>
  <si>
    <t>Ca-45772</t>
  </si>
  <si>
    <t>D-53719</t>
  </si>
  <si>
    <t>D-E-002/GR-21-630</t>
  </si>
  <si>
    <t>C-PU-22-194</t>
  </si>
  <si>
    <t>A-21-05-017</t>
  </si>
  <si>
    <t>D-U-35441</t>
  </si>
  <si>
    <t>D-E-015/GR-21-335</t>
  </si>
  <si>
    <t>D-2022-254-E</t>
  </si>
  <si>
    <t>D-20003-214-ER-22</t>
  </si>
  <si>
    <t>C-U-21286</t>
  </si>
  <si>
    <t>C-U-21224</t>
  </si>
  <si>
    <t>D-22-08-08</t>
  </si>
  <si>
    <t>C-22-E-0064</t>
  </si>
  <si>
    <t>D-2022-00255</t>
  </si>
  <si>
    <t>D-2022-00152</t>
  </si>
  <si>
    <t>D-53601</t>
  </si>
  <si>
    <t>Download Date Range: 1/1/23 - 12/31/23</t>
  </si>
  <si>
    <t>C-22-0793-E-ENEC</t>
  </si>
  <si>
    <t>D-20220148</t>
  </si>
  <si>
    <t>C-PUR-2022-00020 (BC-RAC)</t>
  </si>
  <si>
    <t>C-PUR-2022-00001 (E-RAC)</t>
  </si>
  <si>
    <t>Ca-44910-TDSIC-11</t>
  </si>
  <si>
    <t>C-PUR-2022-00033 (Rider CCR)</t>
  </si>
  <si>
    <t>Ca-45264-TDSIC-5</t>
  </si>
  <si>
    <t>Ca-44720-TDSIC-11</t>
  </si>
  <si>
    <t>C- PUR-2022-00062(Rider RBB)</t>
  </si>
  <si>
    <t>D-20220143-EI</t>
  </si>
  <si>
    <t>D-20220122-EI</t>
  </si>
  <si>
    <t>C-PUR-2022-00006 (Rider E)</t>
  </si>
  <si>
    <t>C-PUR-2021-00247 (Rider DSM)</t>
  </si>
  <si>
    <t>C-PUR-2021-00236 (RAC-EE)</t>
  </si>
  <si>
    <t>C-PUR-2021-00206 ( RPS-RAC)</t>
  </si>
  <si>
    <t>C-PUR-2021-00142 (Rider OSW)</t>
  </si>
  <si>
    <t>Ca-45557-TDSIC-1</t>
  </si>
  <si>
    <t>C-22-0304-E-P</t>
  </si>
  <si>
    <t>20210015 - ROE trigger</t>
  </si>
  <si>
    <t>D-UE-220053</t>
  </si>
  <si>
    <t>C-9681</t>
  </si>
  <si>
    <t>C-21-0887-EL-AIR</t>
  </si>
  <si>
    <t>C-20-1651-EL-AIR</t>
  </si>
  <si>
    <t>D-16-036-FR (2022 review)</t>
  </si>
  <si>
    <t>Evergy Missouri West, Inc.</t>
  </si>
  <si>
    <t>C-ER-2022-0130</t>
  </si>
  <si>
    <t>C-ER-2022-0129</t>
  </si>
  <si>
    <t>DPU 22-22</t>
  </si>
  <si>
    <t>D-22-0302</t>
  </si>
  <si>
    <t>DPU 22-73</t>
  </si>
  <si>
    <t>D-22-0297</t>
  </si>
  <si>
    <t>D-5-UR-110 (WEP-Elec)</t>
  </si>
  <si>
    <t>Ca-PUD202100163</t>
  </si>
  <si>
    <t>D-22-06014</t>
  </si>
  <si>
    <t>D-UE-220066</t>
  </si>
  <si>
    <t>D-6690-UR-127 (Elec)</t>
  </si>
  <si>
    <t>D-44280</t>
  </si>
  <si>
    <t>D-UE-399</t>
  </si>
  <si>
    <t>A-22-04-012</t>
  </si>
  <si>
    <t>A-22-04-009</t>
  </si>
  <si>
    <t>A-22-04-008</t>
  </si>
  <si>
    <t>C-U-20836</t>
  </si>
  <si>
    <t>A-21-08-015</t>
  </si>
  <si>
    <t>A-21-08-014 (Elec)</t>
  </si>
  <si>
    <t>A-21-08-013</t>
  </si>
  <si>
    <t>D-21-00107</t>
  </si>
  <si>
    <t>D-52195</t>
  </si>
  <si>
    <t>Ca-PUD202100164</t>
  </si>
  <si>
    <t>C-22-0175-TF</t>
  </si>
  <si>
    <t>Download Date Range: 7/2/22 - 12/31/22</t>
  </si>
  <si>
    <t>C-PUR-2022-00070 (Rider RGGI)</t>
  </si>
  <si>
    <t>C-PUR-2021-00281 (Rider RGGI)</t>
  </si>
  <si>
    <t>C-PUR-2021-00239 (Rider BW)</t>
  </si>
  <si>
    <t>C-PUR-2021-00238 (Rider US-2)</t>
  </si>
  <si>
    <t>C-PUR-2021-00229 (Rider SNA)</t>
  </si>
  <si>
    <t>C-PUR-2021-00146 (Rider CE)</t>
  </si>
  <si>
    <t>C-PUR-2021-00119 (Rider US-4)</t>
  </si>
  <si>
    <t>C-PUR-2021-00118 (Rider US-3)</t>
  </si>
  <si>
    <t>C-PUR-2021-00115 (Rider W)</t>
  </si>
  <si>
    <t>C-PUR-2021-00114 (Rider S)</t>
  </si>
  <si>
    <t>C-PUR-2021-00113 (Rider R)</t>
  </si>
  <si>
    <t>C-PUR-2021-00111 (Rider B)</t>
  </si>
  <si>
    <t>C-PUR-2021-00110 (Rider U)</t>
  </si>
  <si>
    <t>C-PUR-2021-00083 (Rider GT)</t>
  </si>
  <si>
    <t>C-PUR-2021-00047 (GRAC)</t>
  </si>
  <si>
    <t>Ca-44910-TDSIC-10</t>
  </si>
  <si>
    <t>Ca-44733-TDSIC-9</t>
  </si>
  <si>
    <t>A-19-08-013 (Track 3)</t>
  </si>
  <si>
    <t>D-51802</t>
  </si>
  <si>
    <t>D-21-EPDE-444-RTS</t>
  </si>
  <si>
    <t>D-18-046-FR (2021 update)</t>
  </si>
  <si>
    <t>C-PUR-2021-00171</t>
  </si>
  <si>
    <t>C-IPC-E-21-17</t>
  </si>
  <si>
    <t>C-ER-2021-0312</t>
  </si>
  <si>
    <t>C-9670</t>
  </si>
  <si>
    <t>C-20-E-0380</t>
  </si>
  <si>
    <t>D-DE-21-030</t>
  </si>
  <si>
    <t>C-21-E-0074</t>
  </si>
  <si>
    <t>D-21AL-0317E</t>
  </si>
  <si>
    <t>C-20-00238-UT</t>
  </si>
  <si>
    <t>D-UE-394</t>
  </si>
  <si>
    <t>D-21-070-U</t>
  </si>
  <si>
    <t>Ca-45576</t>
  </si>
  <si>
    <t>SNLTable</t>
  </si>
  <si>
    <t>C-21-0658-E-ENEC</t>
  </si>
  <si>
    <t>C-PUR-2021-00112 (Rider GV)</t>
  </si>
  <si>
    <t>Ca-44910-TDSIC-9</t>
  </si>
  <si>
    <t>D-43838</t>
  </si>
  <si>
    <t>C-PUR-2021-00045 (Rider CCR)</t>
  </si>
  <si>
    <t>C-PUR-2020-00259 (BC-RAC)</t>
  </si>
  <si>
    <t>Ca-45264-TDSIC-3</t>
  </si>
  <si>
    <t>Ca-44720-TDSIC-9</t>
  </si>
  <si>
    <t>C-PUR-2020-00274 (Rider DSM)</t>
  </si>
  <si>
    <t>C-PUR-2021-00013 (Rider E)</t>
  </si>
  <si>
    <t>C-21-0339-E-ENEC</t>
  </si>
  <si>
    <t>C-PUR-2020-00258 (E-RAC)</t>
  </si>
  <si>
    <t>C-PUR-2020-00169 (Rider RGGI)</t>
  </si>
  <si>
    <t>C-PUR-2020-00251 (RAC-EE)</t>
  </si>
  <si>
    <t>Ca-44733-TDSIC-8</t>
  </si>
  <si>
    <t>PUR-2020-00231 (Rider US-2)</t>
  </si>
  <si>
    <t>C-PUR-2020-00230 (Rider BW)</t>
  </si>
  <si>
    <t>C-PAC-E-21-07</t>
  </si>
  <si>
    <t>C-ER-2021-0240</t>
  </si>
  <si>
    <t>A-19-08-013 (Track 1)</t>
  </si>
  <si>
    <t>D-5-AF-107 (WEP-Elec)</t>
  </si>
  <si>
    <t>D-5-AF-107 (Elec)</t>
  </si>
  <si>
    <t>DPU 21-106</t>
  </si>
  <si>
    <t>Duquesne Light Company</t>
  </si>
  <si>
    <t>D-R-2021-3024750</t>
  </si>
  <si>
    <t>PECO Energy Company</t>
  </si>
  <si>
    <t>D-R-2021-3024601</t>
  </si>
  <si>
    <t>D-R-2021-3023618</t>
  </si>
  <si>
    <t>DPU 21-74</t>
  </si>
  <si>
    <t>21-1963-TF</t>
  </si>
  <si>
    <t>D-E-01345A-19-0236</t>
  </si>
  <si>
    <t>D-51415</t>
  </si>
  <si>
    <t>C-PUR-2021-00058</t>
  </si>
  <si>
    <t>Ca-PUD202100055</t>
  </si>
  <si>
    <t>D-UE-200900</t>
  </si>
  <si>
    <t>C-AVU-E-21-01</t>
  </si>
  <si>
    <t>D-E-017/GR-20-719</t>
  </si>
  <si>
    <t>C-PU-20-441</t>
  </si>
  <si>
    <t>D-2020-125-E</t>
  </si>
  <si>
    <t>D-16-036-FR (2021 review)</t>
  </si>
  <si>
    <t>D-3270-UR-124 (Elec)</t>
  </si>
  <si>
    <t>C-U-20963</t>
  </si>
  <si>
    <t>D-20210034-EI</t>
  </si>
  <si>
    <t>D-6680-UR-123 (Elec)</t>
  </si>
  <si>
    <t>D-4220-UR-125 (Elec)</t>
  </si>
  <si>
    <t>D-20210015-EI</t>
  </si>
  <si>
    <t>D-51611</t>
  </si>
  <si>
    <t>D-21-0365</t>
  </si>
  <si>
    <t>D-21-0367</t>
  </si>
  <si>
    <t>C-20-E-0428</t>
  </si>
  <si>
    <t>D-2020-00316</t>
  </si>
  <si>
    <t>D-ER21050823</t>
  </si>
  <si>
    <t>D-20-0149</t>
  </si>
  <si>
    <t>D-ER20120746</t>
  </si>
  <si>
    <t>C-20-0585-EL-AIR</t>
  </si>
  <si>
    <t>C-PUR-2020-00123 (Rider US-4)</t>
  </si>
  <si>
    <t>C-PUR-2020-00122 (Rider US-3)</t>
  </si>
  <si>
    <t>C-PUR-2020-00103 (Rider W)</t>
  </si>
  <si>
    <t>C-PUR-2020-0134 (Rider CE)</t>
  </si>
  <si>
    <t>C-PUR-2020-00197 (Rider RBB)</t>
  </si>
  <si>
    <t>C-PUR-2020-00102 (Rider S)</t>
  </si>
  <si>
    <t>C-PUR-2020-00101 (Rider R)</t>
  </si>
  <si>
    <t>C-PUR-2020-00100 (Rider GV)</t>
  </si>
  <si>
    <t>C-PUR-2020-00099 (Rider B)</t>
  </si>
  <si>
    <t>C-PUR-2020-00096 (Rider U)</t>
  </si>
  <si>
    <t>Ca-44733-TDSIC-7</t>
  </si>
  <si>
    <t>A-19-08-013 (Track 2)</t>
  </si>
  <si>
    <t>D-51583</t>
  </si>
  <si>
    <t>D-51534</t>
  </si>
  <si>
    <t>D-18-046-FR (2020 update)</t>
  </si>
  <si>
    <t>C-20-00104-UT</t>
  </si>
  <si>
    <t>FC-1156</t>
  </si>
  <si>
    <t>C-2020-00174</t>
  </si>
  <si>
    <t>C-2020-00350 (elec.)</t>
  </si>
  <si>
    <t>C-2020-00349</t>
  </si>
  <si>
    <t>D-20000-578-ER-20</t>
  </si>
  <si>
    <t>C-9655</t>
  </si>
  <si>
    <t>D-E-2, Sub 1219</t>
  </si>
  <si>
    <t>D-E-7, Sub 1214</t>
  </si>
  <si>
    <t>D-20210016-EI</t>
  </si>
  <si>
    <t>C-PUR-2020-00003 (Rider E)</t>
  </si>
  <si>
    <t>C-PUR-2019-00201 (Rider DSM)</t>
  </si>
  <si>
    <t>C-PUR-2019-00160 (Rider BW)</t>
  </si>
  <si>
    <t>C-PUR-2019-00159 (Rider US-2)</t>
  </si>
  <si>
    <t>C-PUR-2019-00122 (RAC-EE)</t>
  </si>
  <si>
    <t>C-PUR-2019-00105 (Rider US-4)</t>
  </si>
  <si>
    <t>C-PUR-2019-00104 (Rider US-3)</t>
  </si>
  <si>
    <t>C-PUR-2019-00089 (Rider W)</t>
  </si>
  <si>
    <t>C-PUR-2019-00088 (Rider S)</t>
  </si>
  <si>
    <t>C-PUR-2019-00087 (Rider R)</t>
  </si>
  <si>
    <t>C-PUR-2019-00086 (Rider GV)</t>
  </si>
  <si>
    <t>C-PUR-2019-00085 (Rider B)</t>
  </si>
  <si>
    <t>C-PUR-2019-00038 (G-RAC)</t>
  </si>
  <si>
    <t>Ca-45264-TDSIC-1</t>
  </si>
  <si>
    <t>Ca-44910-TDSIC-7</t>
  </si>
  <si>
    <t>Ca-44910-TDSIC-6</t>
  </si>
  <si>
    <t>C-20-0665-E-ENEC</t>
  </si>
  <si>
    <t>C-20-0262-E-ENEC</t>
  </si>
  <si>
    <t>D-E-015/GR-19-442</t>
  </si>
  <si>
    <t>D-E-002/GR-19-564</t>
  </si>
  <si>
    <t>Mississippi Power Company</t>
  </si>
  <si>
    <t>D-2019-UN-0219</t>
  </si>
  <si>
    <t>D-18-046-FR (2019 update)</t>
  </si>
  <si>
    <t>D-16-036-FR (2020 review)</t>
  </si>
  <si>
    <t>C-PUR-2019-00060</t>
  </si>
  <si>
    <t>C-ER-2020-0396</t>
  </si>
  <si>
    <t>C-ER-2019-0335</t>
  </si>
  <si>
    <t>A-18-12-009 (Elec)</t>
  </si>
  <si>
    <t>D-51206</t>
  </si>
  <si>
    <t>DPU-20-68</t>
  </si>
  <si>
    <t>DPU 20-96</t>
  </si>
  <si>
    <t>20-1407-TF</t>
  </si>
  <si>
    <t>D-2018-00194</t>
  </si>
  <si>
    <t>D-20-0393</t>
  </si>
  <si>
    <t>D-20-0381</t>
  </si>
  <si>
    <t>C-19-E-0380</t>
  </si>
  <si>
    <t>C-19-E-0378</t>
  </si>
  <si>
    <t>C-19-E-0065</t>
  </si>
  <si>
    <t>D-DE-19-064</t>
  </si>
  <si>
    <t>D-E-01933A-19-0028</t>
  </si>
  <si>
    <t>C-PUR-2020-00015</t>
  </si>
  <si>
    <t>C-ER-2019-0374</t>
  </si>
  <si>
    <t>C-2019-00271</t>
  </si>
  <si>
    <t>D-19AL-0268E</t>
  </si>
  <si>
    <t>D-DE-19-057</t>
  </si>
  <si>
    <t>D-UE-190529</t>
  </si>
  <si>
    <t>D-UE-190334</t>
  </si>
  <si>
    <t>D-20-06003</t>
  </si>
  <si>
    <t>D-49494</t>
  </si>
  <si>
    <t>D-49421</t>
  </si>
  <si>
    <t>D-49831</t>
  </si>
  <si>
    <t>C-19-00170-UT</t>
  </si>
  <si>
    <t>D-UE-374</t>
  </si>
  <si>
    <t>D-UE-191024</t>
  </si>
  <si>
    <t>D-2019-0085</t>
  </si>
  <si>
    <t>D-2018-0368</t>
  </si>
  <si>
    <t>D-ER19050552</t>
  </si>
  <si>
    <t>C-9645 (EL)</t>
  </si>
  <si>
    <t>D-ER20020146</t>
  </si>
  <si>
    <t>C-9630</t>
  </si>
  <si>
    <t>D-20-035-04</t>
  </si>
  <si>
    <t>Ca-45253</t>
  </si>
  <si>
    <t>Ca-45235</t>
  </si>
  <si>
    <t>DPU 19-130</t>
  </si>
  <si>
    <t>E-22, Sub 562</t>
  </si>
  <si>
    <t>D-3270-UR-123 (Elec)</t>
  </si>
  <si>
    <t>C-U-20359</t>
  </si>
  <si>
    <t>C-U-20697</t>
  </si>
  <si>
    <t>C-U-20561</t>
  </si>
  <si>
    <t>D-6680-UR-122 (Elec)</t>
  </si>
  <si>
    <t>A-18-12-001</t>
  </si>
  <si>
    <t>A-18-04-002</t>
  </si>
  <si>
    <t>D-RPU-2019-0001</t>
  </si>
  <si>
    <t>Rate Case Completion Date (mm/dd/yyyy)</t>
  </si>
  <si>
    <t>D-UE-180899</t>
  </si>
  <si>
    <t>MDU Resources Group Inc.</t>
  </si>
  <si>
    <t>D2018.9.60</t>
  </si>
  <si>
    <t>D-19-EPDE-223-RTS</t>
  </si>
  <si>
    <t>D-18-046-FR</t>
  </si>
  <si>
    <t>D-16-036-FR (2019 review)</t>
  </si>
  <si>
    <t>Ca-PUD201800140</t>
  </si>
  <si>
    <t>A-17-10-007 (Elec)</t>
  </si>
  <si>
    <t>A-16-09-001</t>
  </si>
  <si>
    <t>DPU 19-115</t>
  </si>
  <si>
    <t>D-2019-00019</t>
  </si>
  <si>
    <t>D-20180149</t>
  </si>
  <si>
    <t>C-PUR-2019-00046 (Rider U)</t>
  </si>
  <si>
    <t>C-PUR-2018-00195 (Rider E)</t>
  </si>
  <si>
    <t>C-PUR-2018-00167 (Rider US-2)</t>
  </si>
  <si>
    <t>C-PUR-2018-00166 (Rider BW)</t>
  </si>
  <si>
    <t>C-PUR-2018-00118 (RAC-EE)</t>
  </si>
  <si>
    <t>C-PUR-2018-00101 (Rider US-3)</t>
  </si>
  <si>
    <t>C-PUR-2018-00087 (Rider W)</t>
  </si>
  <si>
    <t>C-PUR-2018-00086 (Rider S)</t>
  </si>
  <si>
    <t>C-PUR-2018-00085 (Rider R)</t>
  </si>
  <si>
    <t>C-PUR-2018-00084 (Rider GV)</t>
  </si>
  <si>
    <t>C-PUR-2018-00083 (Rider B)</t>
  </si>
  <si>
    <t>C-PUR-2018-00018 (G-RAC)</t>
  </si>
  <si>
    <t>C-PUR-2017-00168 (Rider DSM)</t>
  </si>
  <si>
    <t>Ca-44910-TDSIC-5</t>
  </si>
  <si>
    <t>Ca-44910-TDSIC-4</t>
  </si>
  <si>
    <t>Ca-44733-TDSIC-6</t>
  </si>
  <si>
    <t>Ca-44733-TDSIC-5</t>
  </si>
  <si>
    <t>Ca-44720-TDSIC-6</t>
  </si>
  <si>
    <t>C-18-1231-E-ENEC</t>
  </si>
  <si>
    <t>D-EL18-021</t>
  </si>
  <si>
    <t>D-19-0436</t>
  </si>
  <si>
    <t>D-19-0387</t>
  </si>
  <si>
    <t>C-18-E-0067</t>
  </si>
  <si>
    <t>C-19-1932-TF</t>
  </si>
  <si>
    <t>D-UD-18-07 (elec.)</t>
  </si>
  <si>
    <t>Ca-PUD201800097</t>
  </si>
  <si>
    <t>D-19-008-U</t>
  </si>
  <si>
    <t>D-19-06002</t>
  </si>
  <si>
    <t>C-AVU-E-1904</t>
  </si>
  <si>
    <t>D-2017-0150</t>
  </si>
  <si>
    <t>D-2018-318-E</t>
  </si>
  <si>
    <t>D-2018-319-E</t>
  </si>
  <si>
    <t>DPU-18-150</t>
  </si>
  <si>
    <t>C-9602</t>
  </si>
  <si>
    <t>D-ER18080925</t>
  </si>
  <si>
    <t>D2018.2.12</t>
  </si>
  <si>
    <t>C-9490</t>
  </si>
  <si>
    <t>C-9610 (EL)</t>
  </si>
  <si>
    <t>C-2018-00295 (elec.)</t>
  </si>
  <si>
    <t>C-2018-00294</t>
  </si>
  <si>
    <t>Ca-45159</t>
  </si>
  <si>
    <t>C-18-0646-E-42T</t>
  </si>
  <si>
    <t>C-U-20276</t>
  </si>
  <si>
    <t>D-6690-UR-126 (Elec)</t>
  </si>
  <si>
    <t>D-05-UR-109 (WEP-Elec)</t>
  </si>
  <si>
    <t>D- 4220-UR-124 (Elec)</t>
  </si>
  <si>
    <t>C-U-20162</t>
  </si>
  <si>
    <t>C-U-20134</t>
  </si>
  <si>
    <t>A-19-04-017 (Elec)</t>
  </si>
  <si>
    <t>A-19-04-015</t>
  </si>
  <si>
    <t>A-19-04-014</t>
  </si>
  <si>
    <t>D-42516</t>
  </si>
  <si>
    <t>S&amp;P Global Market Intelligence, downloaded 4/1/2019.</t>
  </si>
  <si>
    <t>Checks</t>
  </si>
  <si>
    <t>9.40% - 9.50%</t>
  </si>
  <si>
    <t xml:space="preserve"> </t>
  </si>
  <si>
    <t>9.25% - 9.70%</t>
  </si>
  <si>
    <t>9.10% - 9.70%</t>
  </si>
  <si>
    <t>9.37% - 9.60%</t>
  </si>
  <si>
    <t>9.30% - 9.70%</t>
  </si>
  <si>
    <t>9.56% - 9.70%</t>
  </si>
  <si>
    <t>Authorized ROE for Vertically Integrated Electric Cases from 2016 to 2018</t>
  </si>
  <si>
    <t>Settled</t>
  </si>
  <si>
    <t>Fully Litigated</t>
  </si>
  <si>
    <t>D-18-0808</t>
  </si>
  <si>
    <t>D-18-0807</t>
  </si>
  <si>
    <t>C-17-E-0459</t>
  </si>
  <si>
    <t>C-17-E-0238</t>
  </si>
  <si>
    <t>D-17-10-46</t>
  </si>
  <si>
    <t>D-E-015/GR-16-664</t>
  </si>
  <si>
    <t>D-4770 (electric)</t>
  </si>
  <si>
    <t>C-18-0974-TF</t>
  </si>
  <si>
    <t>D-18-KCPE-480-RTS</t>
  </si>
  <si>
    <t>D-18-WSEE-328-RTS</t>
  </si>
  <si>
    <t>Ca-PUD201700151</t>
  </si>
  <si>
    <t>D-2017-00198</t>
  </si>
  <si>
    <t>D-UE-335</t>
  </si>
  <si>
    <t>D-2015-0170</t>
  </si>
  <si>
    <t>D-2016-0328</t>
  </si>
  <si>
    <t>C-9472</t>
  </si>
  <si>
    <t>D-UE-170485</t>
  </si>
  <si>
    <t>FC-1150</t>
  </si>
  <si>
    <t>C-17-00255-UT</t>
  </si>
  <si>
    <t>D-ER18010029</t>
  </si>
  <si>
    <t>D-48401</t>
  </si>
  <si>
    <t>D-17-0977</t>
  </si>
  <si>
    <t>C-2017-00179</t>
  </si>
  <si>
    <t>C-2017-00321</t>
  </si>
  <si>
    <t>C-PU-17-398</t>
  </si>
  <si>
    <t>D-3270-UR-122 (Elec)</t>
  </si>
  <si>
    <t>C-17-0032-EL-AIR</t>
  </si>
  <si>
    <t>D-R-2017-2640058</t>
  </si>
  <si>
    <t>D-E-7, Sub 1146</t>
  </si>
  <si>
    <t>C-U-18370</t>
  </si>
  <si>
    <t>D-E-2, Sub 1142</t>
  </si>
  <si>
    <t>Ca-44967</t>
  </si>
  <si>
    <t>D-RPU-2017-0001</t>
  </si>
  <si>
    <t>Ca-45029</t>
  </si>
  <si>
    <t>C-15-1830-EL-AIR</t>
  </si>
  <si>
    <t>D-6680-UR-121 (Elec)</t>
  </si>
  <si>
    <t>C-U-18255</t>
  </si>
  <si>
    <t>C-U-18322</t>
  </si>
  <si>
    <t>D-17-06003</t>
  </si>
  <si>
    <t>D-AVU-E-17-01</t>
  </si>
  <si>
    <t>C-17-3112-INV</t>
  </si>
  <si>
    <t>C-16-00276-UT</t>
  </si>
  <si>
    <t>D-UE-319</t>
  </si>
  <si>
    <t>D-46449</t>
  </si>
  <si>
    <t>D-46831</t>
  </si>
  <si>
    <t>D-4220-UR-123 (Elec)</t>
  </si>
  <si>
    <t>D-17-0197</t>
  </si>
  <si>
    <t>D-17-0196</t>
  </si>
  <si>
    <t>D-UE-170033</t>
  </si>
  <si>
    <t>DPU 17-05 (WMECO)</t>
  </si>
  <si>
    <t>DPU 17-05 (NSTAR)</t>
  </si>
  <si>
    <t>D-U-16-086</t>
  </si>
  <si>
    <t>D-20170210-EI</t>
  </si>
  <si>
    <t>Advice No. 3120-E</t>
  </si>
  <si>
    <t>Advise No. 3887-G/5148-E</t>
  </si>
  <si>
    <t>Advice No. 3665-E</t>
  </si>
  <si>
    <t>C-9443</t>
  </si>
  <si>
    <t>D-46957</t>
  </si>
  <si>
    <t>D-ER-17030308</t>
  </si>
  <si>
    <t>D-E-01345A-16-0036</t>
  </si>
  <si>
    <t>FC-1139</t>
  </si>
  <si>
    <t>C-2016-00371 (elec.)</t>
  </si>
  <si>
    <t>C-2016-00370</t>
  </si>
  <si>
    <t>C-PU-16-666</t>
  </si>
  <si>
    <t>D-16-0649</t>
  </si>
  <si>
    <t>D-16-052-U</t>
  </si>
  <si>
    <t>D-E-002/GR-15-826</t>
  </si>
  <si>
    <t>C-ER-2016-0285</t>
  </si>
  <si>
    <t>D-DE-16-384</t>
  </si>
  <si>
    <t>D-DE-16-383</t>
  </si>
  <si>
    <t>D-160186-EI</t>
  </si>
  <si>
    <t>Ca-PUD201500273</t>
  </si>
  <si>
    <t>D-E-017/GR-15-1033</t>
  </si>
  <si>
    <t>C-U-17990</t>
  </si>
  <si>
    <t>D-E-01933A-15-0322</t>
  </si>
  <si>
    <t>D-ER-16050428</t>
  </si>
  <si>
    <t>C-9424</t>
  </si>
  <si>
    <t>C-U-18014</t>
  </si>
  <si>
    <t>C-16-E-0060</t>
  </si>
  <si>
    <t>D-20004-117-ER-16</t>
  </si>
  <si>
    <t>D-46817</t>
  </si>
  <si>
    <t>C-AVU-E-16-03</t>
  </si>
  <si>
    <t>D-16-06006</t>
  </si>
  <si>
    <t>D-E-22, Sub 532</t>
  </si>
  <si>
    <t>D-2015-00360</t>
  </si>
  <si>
    <t>D-16AL-0326E</t>
  </si>
  <si>
    <t>D-16-06-04</t>
  </si>
  <si>
    <t>D-ER-16040383</t>
  </si>
  <si>
    <t>D-2016-227-E</t>
  </si>
  <si>
    <t>D-16-0262</t>
  </si>
  <si>
    <t>D-16-0259</t>
  </si>
  <si>
    <t>A-15-05-008</t>
  </si>
  <si>
    <t>D-160021-EI</t>
  </si>
  <si>
    <t>D-6680-UR-120 (Elec)</t>
  </si>
  <si>
    <t>C-9418</t>
  </si>
  <si>
    <t>Ca-PUD201500208</t>
  </si>
  <si>
    <t>D-3270-UR-121 (Elec)</t>
  </si>
  <si>
    <t>DPU-15-155</t>
  </si>
  <si>
    <t>C-15-00261-UT</t>
  </si>
  <si>
    <t>C-U-17895</t>
  </si>
  <si>
    <t>D-UE-152253</t>
  </si>
  <si>
    <t>D-ER-16030252</t>
  </si>
  <si>
    <t>D-E-04204A-15-0142</t>
  </si>
  <si>
    <t>D-16-00001</t>
  </si>
  <si>
    <t>Ca-44688</t>
  </si>
  <si>
    <t>C-15-E-0285</t>
  </si>
  <si>
    <t>C-15-E-0283</t>
  </si>
  <si>
    <t>C-15-00127-UT</t>
  </si>
  <si>
    <t>C-9406 (elec)</t>
  </si>
  <si>
    <t>DPU 15-80</t>
  </si>
  <si>
    <t>Ca-44576</t>
  </si>
  <si>
    <t>D-15-015-U</t>
  </si>
  <si>
    <t>D-UE-150204</t>
  </si>
  <si>
    <t>C-14-E-0493</t>
  </si>
  <si>
    <t>C-15-E-0050/C-13-E-0030 (Ext)</t>
  </si>
  <si>
    <t>C-14-E-0318</t>
  </si>
  <si>
    <t>D-15-0305</t>
  </si>
  <si>
    <t>D-15-0287</t>
  </si>
  <si>
    <t>D-15-KCPE-116-RTS</t>
  </si>
  <si>
    <t>D-20000-469-ER-15</t>
  </si>
  <si>
    <t>C-AVU-E-15-05</t>
  </si>
  <si>
    <t>C-ER-2014-0370</t>
  </si>
  <si>
    <t>D-UE-140762</t>
  </si>
  <si>
    <t>D-20000-446-ER-14</t>
  </si>
  <si>
    <t>C-ER-2014-0258</t>
  </si>
  <si>
    <t>D-UE-294</t>
  </si>
  <si>
    <t>D-43950</t>
  </si>
  <si>
    <t>D-43695</t>
  </si>
  <si>
    <t>D-E-002/GR-13-868</t>
  </si>
  <si>
    <t>C-14-1152-E-42T</t>
  </si>
  <si>
    <t>D-ER-12111052</t>
  </si>
  <si>
    <t>D-14AL-0660E</t>
  </si>
  <si>
    <t>D-4220-UR-121 (Elec)</t>
  </si>
  <si>
    <t>D-6690-UR-124 (Elec)</t>
  </si>
  <si>
    <t>C-U-17669</t>
  </si>
  <si>
    <t>C-U-17767</t>
  </si>
  <si>
    <t>C-U-17735</t>
  </si>
  <si>
    <t>D-14-05-06</t>
  </si>
  <si>
    <t>C-13-E-0030</t>
  </si>
  <si>
    <t>D-14-0317</t>
  </si>
  <si>
    <t>D-14-0312</t>
  </si>
  <si>
    <t>FC-1103-2013-E</t>
  </si>
  <si>
    <t>D-2013-00168</t>
  </si>
  <si>
    <t>D-2013-00443</t>
  </si>
  <si>
    <t>D-DE-13-063</t>
  </si>
  <si>
    <t>D-14-0066</t>
  </si>
  <si>
    <t>D-42469</t>
  </si>
  <si>
    <t>D-8190, 8191</t>
  </si>
  <si>
    <t>C-9336</t>
  </si>
  <si>
    <t>D-UE-283</t>
  </si>
  <si>
    <t>C-PUE-2014-00026</t>
  </si>
  <si>
    <t>DPU 13-90</t>
  </si>
  <si>
    <t>D-13-115</t>
  </si>
  <si>
    <t>D-ER-14030245</t>
  </si>
  <si>
    <t>D-ER-13111135</t>
  </si>
  <si>
    <t>C-PU-12-813</t>
  </si>
  <si>
    <t>D-14-05004</t>
  </si>
  <si>
    <t>D-13-035-184</t>
  </si>
  <si>
    <t>D-41791</t>
  </si>
  <si>
    <t>D-14AL-0393E</t>
  </si>
  <si>
    <t>D-20003-132-ER-13</t>
  </si>
  <si>
    <t>D-UD-13-01</t>
  </si>
  <si>
    <t>C-12-00350-UT</t>
  </si>
  <si>
    <t>D-2014-UN-0132</t>
  </si>
  <si>
    <t>D-4220-UR-120 (Elec)</t>
  </si>
  <si>
    <t>D-3270-UR-120 (Elec)</t>
  </si>
  <si>
    <t>D-05-UR-107 (WEP-Elec)</t>
  </si>
  <si>
    <t>D-6690-UR-123 (Elec)</t>
  </si>
  <si>
    <t>D-140025-EI</t>
  </si>
  <si>
    <t>D-6680-UR-119 (Elec)</t>
  </si>
  <si>
    <t>Case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</si>
</sst>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&quot;%&quot;"/>
    <numFmt numFmtId="165" formatCode="0_);\(0\)"/>
    <numFmt numFmtId="166" formatCode="?0.00&quot;%&quot;"/>
    <numFmt numFmtId="167" formatCode="mmm\ d\ yyyy"/>
    <numFmt numFmtId="168" formatCode="0.0%"/>
  </numFmts>
  <fonts count="12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vertAlign val="superscript"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rgb="FFFFFF00"/>
      <name val="Arial"/>
      <family val="2"/>
    </font>
    <font>
      <sz val="11"/>
      <name val="Arial"/>
      <family val="2"/>
    </font>
    <font>
      <b/>
      <sz val="22"/>
      <color theme="1"/>
      <name val="Arial"/>
      <family val="2"/>
    </font>
    <font>
      <sz val="11"/>
      <color theme="0" tint="-0.249977111117893"/>
      <name val="Arial"/>
      <family val="2"/>
    </font>
    <font>
      <u/>
      <sz val="11"/>
      <color theme="0" tint="-0.249977111117893"/>
      <name val="Arial"/>
      <family val="2"/>
    </font>
    <font>
      <b/>
      <sz val="1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0" xfId="0" quotePrefix="1" applyFill="1" applyBorder="1"/>
    <xf numFmtId="0" fontId="0" fillId="0" borderId="5" xfId="0" applyBorder="1"/>
    <xf numFmtId="0" fontId="0" fillId="0" borderId="0" xfId="0" applyFill="1" applyBorder="1"/>
    <xf numFmtId="0" fontId="0" fillId="0" borderId="0" xfId="0" quotePrefix="1" applyBorder="1"/>
    <xf numFmtId="0" fontId="0" fillId="0" borderId="6" xfId="0" applyBorder="1"/>
    <xf numFmtId="9" fontId="0" fillId="0" borderId="0" xfId="1" applyNumberFormat="1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9" fontId="0" fillId="0" borderId="0" xfId="1" applyFont="1" applyBorder="1" applyAlignment="1">
      <alignment horizontal="center"/>
    </xf>
    <xf numFmtId="164" fontId="0" fillId="0" borderId="0" xfId="0" quotePrefix="1" applyNumberFormat="1" applyBorder="1" applyAlignment="1">
      <alignment horizontal="center"/>
    </xf>
    <xf numFmtId="0" fontId="0" fillId="0" borderId="0" xfId="0" quotePrefix="1" applyBorder="1" applyAlignment="1">
      <alignment horizontal="center"/>
    </xf>
    <xf numFmtId="165" fontId="2" fillId="0" borderId="0" xfId="0" applyNumberFormat="1" applyFont="1" applyBorder="1" applyAlignment="1">
      <alignment horizontal="center"/>
    </xf>
    <xf numFmtId="0" fontId="0" fillId="0" borderId="4" xfId="0" quotePrefix="1" applyBorder="1"/>
    <xf numFmtId="0" fontId="5" fillId="0" borderId="0" xfId="0" quotePrefix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Fill="1"/>
    <xf numFmtId="166" fontId="0" fillId="0" borderId="0" xfId="0" applyNumberFormat="1" applyAlignment="1">
      <alignment horizontal="center"/>
    </xf>
    <xf numFmtId="0" fontId="0" fillId="0" borderId="0" xfId="0" applyNumberFormat="1" applyFill="1" applyBorder="1" applyAlignment="1">
      <alignment horizontal="left"/>
    </xf>
    <xf numFmtId="166" fontId="0" fillId="0" borderId="0" xfId="0" applyNumberFormat="1" applyBorder="1" applyAlignment="1">
      <alignment horizontal="center"/>
    </xf>
    <xf numFmtId="167" fontId="0" fillId="0" borderId="0" xfId="0" applyNumberFormat="1"/>
    <xf numFmtId="0" fontId="0" fillId="0" borderId="0" xfId="0" applyNumberFormat="1" applyAlignment="1">
      <alignment horizontal="left"/>
    </xf>
    <xf numFmtId="0" fontId="0" fillId="0" borderId="0" xfId="0" applyNumberFormat="1" applyBorder="1" applyAlignment="1">
      <alignment horizontal="left"/>
    </xf>
    <xf numFmtId="0" fontId="0" fillId="0" borderId="0" xfId="0" applyNumberFormat="1" applyBorder="1" applyAlignment="1">
      <alignment horizontal="center"/>
    </xf>
    <xf numFmtId="0" fontId="0" fillId="0" borderId="6" xfId="0" applyFill="1" applyBorder="1" applyAlignment="1">
      <alignment horizontal="left"/>
    </xf>
    <xf numFmtId="4" fontId="0" fillId="0" borderId="0" xfId="0" quotePrefix="1" applyNumberFormat="1" applyAlignment="1">
      <alignment horizontal="right"/>
    </xf>
    <xf numFmtId="14" fontId="0" fillId="0" borderId="0" xfId="0" quotePrefix="1" applyNumberFormat="1" applyAlignment="1">
      <alignment horizontal="right"/>
    </xf>
    <xf numFmtId="4" fontId="0" fillId="0" borderId="0" xfId="0" applyNumberFormat="1" applyAlignment="1">
      <alignment horizontal="right"/>
    </xf>
    <xf numFmtId="14" fontId="0" fillId="0" borderId="0" xfId="0" applyNumberFormat="1" applyAlignment="1">
      <alignment horizontal="right"/>
    </xf>
    <xf numFmtId="0" fontId="0" fillId="0" borderId="0" xfId="0" quotePrefix="1" applyNumberFormat="1" applyAlignment="1">
      <alignment horizontal="left"/>
    </xf>
    <xf numFmtId="167" fontId="0" fillId="0" borderId="0" xfId="0" applyNumberFormat="1" applyBorder="1"/>
    <xf numFmtId="166" fontId="0" fillId="0" borderId="2" xfId="0" applyNumberFormat="1" applyBorder="1" applyAlignment="1">
      <alignment horizontal="center"/>
    </xf>
    <xf numFmtId="167" fontId="0" fillId="0" borderId="2" xfId="0" applyNumberFormat="1" applyBorder="1"/>
    <xf numFmtId="0" fontId="0" fillId="0" borderId="2" xfId="0" applyNumberFormat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Alignment="1">
      <alignment horizontal="center"/>
    </xf>
    <xf numFmtId="166" fontId="0" fillId="0" borderId="0" xfId="0" applyNumberFormat="1" applyFill="1" applyAlignment="1">
      <alignment horizontal="center"/>
    </xf>
    <xf numFmtId="4" fontId="0" fillId="0" borderId="0" xfId="0" applyNumberFormat="1" applyFill="1" applyAlignment="1">
      <alignment horizontal="right"/>
    </xf>
    <xf numFmtId="4" fontId="0" fillId="2" borderId="0" xfId="0" applyNumberFormat="1" applyFill="1" applyAlignment="1">
      <alignment horizontal="right"/>
    </xf>
    <xf numFmtId="168" fontId="0" fillId="0" borderId="0" xfId="1" applyNumberFormat="1" applyFont="1"/>
    <xf numFmtId="4" fontId="6" fillId="0" borderId="0" xfId="0" applyNumberFormat="1" applyFont="1" applyFill="1" applyAlignment="1">
      <alignment horizontal="right"/>
    </xf>
    <xf numFmtId="4" fontId="6" fillId="2" borderId="0" xfId="0" applyNumberFormat="1" applyFont="1" applyFill="1" applyAlignment="1">
      <alignment horizontal="right"/>
    </xf>
    <xf numFmtId="0" fontId="0" fillId="0" borderId="2" xfId="0" applyBorder="1" applyAlignment="1">
      <alignment horizontal="center"/>
    </xf>
    <xf numFmtId="0" fontId="5" fillId="0" borderId="0" xfId="0" applyFont="1"/>
    <xf numFmtId="0" fontId="0" fillId="0" borderId="0" xfId="0" applyBorder="1" applyAlignment="1">
      <alignment horizontal="left"/>
    </xf>
    <xf numFmtId="0" fontId="0" fillId="0" borderId="0" xfId="0" applyNumberFormat="1" applyAlignment="1">
      <alignment horizontal="center"/>
    </xf>
    <xf numFmtId="2" fontId="0" fillId="0" borderId="0" xfId="0" applyNumberFormat="1" applyFill="1"/>
    <xf numFmtId="2" fontId="0" fillId="0" borderId="0" xfId="0" applyNumberFormat="1"/>
    <xf numFmtId="168" fontId="0" fillId="0" borderId="0" xfId="0" applyNumberFormat="1"/>
    <xf numFmtId="0" fontId="0" fillId="3" borderId="0" xfId="0" applyFill="1"/>
    <xf numFmtId="166" fontId="0" fillId="0" borderId="0" xfId="0" applyNumberFormat="1" applyFill="1" applyBorder="1" applyAlignment="1">
      <alignment horizontal="center"/>
    </xf>
    <xf numFmtId="0" fontId="0" fillId="0" borderId="0" xfId="0" applyNumberFormat="1" applyFill="1" applyAlignment="1">
      <alignment horizontal="left"/>
    </xf>
    <xf numFmtId="0" fontId="0" fillId="2" borderId="0" xfId="0" applyFill="1"/>
    <xf numFmtId="0" fontId="5" fillId="0" borderId="0" xfId="0" applyFont="1" applyAlignment="1">
      <alignment horizontal="center"/>
    </xf>
    <xf numFmtId="167" fontId="0" fillId="0" borderId="0" xfId="0" applyNumberFormat="1" applyFill="1" applyBorder="1"/>
    <xf numFmtId="164" fontId="0" fillId="0" borderId="0" xfId="0" applyNumberFormat="1" applyFill="1" applyBorder="1" applyAlignment="1">
      <alignment horizontal="center"/>
    </xf>
    <xf numFmtId="164" fontId="0" fillId="3" borderId="0" xfId="0" applyNumberFormat="1" applyFill="1" applyBorder="1" applyAlignment="1">
      <alignment horizontal="center"/>
    </xf>
    <xf numFmtId="166" fontId="0" fillId="0" borderId="8" xfId="0" applyNumberFormat="1" applyBorder="1" applyAlignment="1">
      <alignment horizontal="center"/>
    </xf>
    <xf numFmtId="167" fontId="0" fillId="0" borderId="8" xfId="0" applyNumberFormat="1" applyBorder="1"/>
    <xf numFmtId="0" fontId="0" fillId="0" borderId="8" xfId="0" applyBorder="1" applyAlignment="1">
      <alignment horizontal="center"/>
    </xf>
    <xf numFmtId="9" fontId="0" fillId="0" borderId="0" xfId="0" applyNumberFormat="1" applyFill="1"/>
    <xf numFmtId="0" fontId="6" fillId="0" borderId="0" xfId="0" applyFont="1" applyFill="1"/>
    <xf numFmtId="0" fontId="6" fillId="2" borderId="0" xfId="0" applyFont="1" applyFill="1"/>
    <xf numFmtId="4" fontId="0" fillId="3" borderId="0" xfId="0" applyNumberFormat="1" applyFill="1" applyAlignment="1">
      <alignment horizontal="right"/>
    </xf>
    <xf numFmtId="0" fontId="0" fillId="0" borderId="8" xfId="0" applyNumberFormat="1" applyBorder="1" applyAlignment="1">
      <alignment horizontal="left"/>
    </xf>
    <xf numFmtId="165" fontId="0" fillId="0" borderId="0" xfId="0" applyNumberFormat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/>
    <xf numFmtId="0" fontId="7" fillId="0" borderId="0" xfId="0" applyFont="1"/>
    <xf numFmtId="0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1" fontId="0" fillId="0" borderId="0" xfId="0" applyNumberFormat="1" applyAlignment="1">
      <alignment horizontal="left"/>
    </xf>
    <xf numFmtId="0" fontId="0" fillId="2" borderId="0" xfId="0" applyNumberFormat="1" applyFill="1" applyAlignment="1">
      <alignment horizontal="left"/>
    </xf>
    <xf numFmtId="14" fontId="0" fillId="2" borderId="0" xfId="0" applyNumberFormat="1" applyFill="1" applyAlignment="1">
      <alignment horizontal="right"/>
    </xf>
    <xf numFmtId="1" fontId="0" fillId="2" borderId="0" xfId="0" applyNumberFormat="1" applyFill="1" applyAlignment="1">
      <alignment horizontal="right"/>
    </xf>
    <xf numFmtId="1" fontId="0" fillId="2" borderId="0" xfId="0" applyNumberFormat="1" applyFill="1" applyAlignment="1">
      <alignment horizontal="left"/>
    </xf>
    <xf numFmtId="166" fontId="9" fillId="0" borderId="0" xfId="0" applyNumberFormat="1" applyFont="1" applyAlignment="1">
      <alignment horizontal="center"/>
    </xf>
    <xf numFmtId="0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68" fontId="0" fillId="0" borderId="0" xfId="1" applyNumberFormat="1" applyFont="1" applyFill="1" applyAlignment="1">
      <alignment horizontal="right"/>
    </xf>
    <xf numFmtId="168" fontId="0" fillId="0" borderId="0" xfId="1" applyNumberFormat="1" applyFont="1" applyAlignment="1">
      <alignment horizontal="right"/>
    </xf>
    <xf numFmtId="0" fontId="11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nsultbai.local\Documents\ProlawDocs\DEB\10290\Exhibit\30827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nsultbai.local\documents\personal\steve_piper_spglobal_com\Documents\Attachments%202\ExcelTemplateExampleInsurance_KDnot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c\Shares\Users\DEB\AppData\Local\Temp\Analysis\248607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c\Shares\ProlawDocs\CTF\0718.1\Exhibit\Analysis\248607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nsultbai.local\documents\Program%20Files\SNL%20Financial\SNLxl\SNLXLAddin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snloffice"/>
      <sheetName val="Proxy Group"/>
      <sheetName val="MPG-4"/>
      <sheetName val="MPG-5"/>
      <sheetName val="MPG-6"/>
      <sheetName val="MPG-7"/>
      <sheetName val="MPG-8ab"/>
      <sheetName val="MPG-9"/>
      <sheetName val="MPG-10"/>
      <sheetName val="MPG-11"/>
      <sheetName val="MPG-12"/>
      <sheetName val="MPG-13"/>
      <sheetName val="MPG-14"/>
      <sheetName val="MPG-15"/>
      <sheetName val="MPG-16a"/>
      <sheetName val="MPG-16b"/>
      <sheetName val="MPG-16c"/>
      <sheetName val="MPG-17"/>
      <sheetName val="MPG-18"/>
      <sheetName val="Interest Rate Forecast"/>
      <sheetName val="VL Data (WP)"/>
      <sheetName val="Growth Rate LU"/>
      <sheetName val="Stock Prices (WP)"/>
      <sheetName val="Graph (WP)"/>
      <sheetName val="MBR (WP)"/>
      <sheetName val="Credit Ratings (WP)"/>
      <sheetName val="SNL Data (WP)"/>
      <sheetName val="Yields (WP)"/>
      <sheetName val="Yields Table (WP)"/>
      <sheetName val="Monthly Yields (WP)"/>
      <sheetName val="Annual Yields (WP)"/>
      <sheetName val="Bond Yields (WP)"/>
      <sheetName val="AUS 2016 YEJun"/>
      <sheetName val="Elec. Authorized Returns Graph"/>
      <sheetName val="AUS (WP)"/>
      <sheetName val="___snlqueryparms"/>
      <sheetName val="___snlqueryparms2"/>
      <sheetName val="Company List"/>
      <sheetName val="MPG-2"/>
      <sheetName val="MPG-3"/>
      <sheetName val="MPG-6ab"/>
      <sheetName val="MPG-8"/>
      <sheetName val="MPG-14a"/>
      <sheetName val="MPG-14b"/>
    </sheetNames>
    <sheetDataSet>
      <sheetData sheetId="0"/>
      <sheetData sheetId="1">
        <row r="1">
          <cell r="B1" t="str">
            <v>Kansas City Power &amp; Light Company</v>
          </cell>
        </row>
        <row r="7">
          <cell r="A7">
            <v>1</v>
          </cell>
          <cell r="B7" t="str">
            <v>ALE</v>
          </cell>
          <cell r="C7" t="str">
            <v>ALLETE, Inc.</v>
          </cell>
        </row>
        <row r="8">
          <cell r="A8">
            <v>2</v>
          </cell>
          <cell r="B8" t="str">
            <v>LNT</v>
          </cell>
          <cell r="C8" t="str">
            <v>Alliant Energy Corporation</v>
          </cell>
        </row>
        <row r="9">
          <cell r="A9">
            <v>3</v>
          </cell>
          <cell r="B9" t="str">
            <v>AEE</v>
          </cell>
          <cell r="C9" t="str">
            <v>Ameren Corporation</v>
          </cell>
        </row>
        <row r="10">
          <cell r="A10">
            <v>4</v>
          </cell>
          <cell r="B10" t="str">
            <v>AEP</v>
          </cell>
          <cell r="C10" t="str">
            <v>American Electric Power Company, Inc.</v>
          </cell>
        </row>
        <row r="11">
          <cell r="A11">
            <v>5</v>
          </cell>
          <cell r="B11" t="str">
            <v>AVA</v>
          </cell>
          <cell r="C11" t="str">
            <v>Avista Corporation</v>
          </cell>
        </row>
        <row r="12">
          <cell r="A12">
            <v>6</v>
          </cell>
          <cell r="B12" t="str">
            <v>CMS</v>
          </cell>
          <cell r="C12" t="str">
            <v>CMS Energy Corporation</v>
          </cell>
        </row>
        <row r="13">
          <cell r="A13">
            <v>7</v>
          </cell>
          <cell r="B13" t="str">
            <v>DTE</v>
          </cell>
          <cell r="C13" t="str">
            <v>DTE Energy Company</v>
          </cell>
        </row>
        <row r="14">
          <cell r="A14">
            <v>8</v>
          </cell>
          <cell r="B14" t="str">
            <v>IDA</v>
          </cell>
          <cell r="C14" t="str">
            <v>IDACORP, Inc.</v>
          </cell>
        </row>
        <row r="15">
          <cell r="A15">
            <v>9</v>
          </cell>
          <cell r="B15" t="str">
            <v>NWE</v>
          </cell>
          <cell r="C15" t="str">
            <v>NorthWestern Corporation</v>
          </cell>
        </row>
        <row r="16">
          <cell r="A16">
            <v>10</v>
          </cell>
          <cell r="B16" t="str">
            <v>OGE</v>
          </cell>
          <cell r="C16" t="str">
            <v>OGE Energy Corp.</v>
          </cell>
        </row>
        <row r="17">
          <cell r="A17" t="str">
            <v/>
          </cell>
          <cell r="B17" t="str">
            <v>OTTR</v>
          </cell>
          <cell r="C17" t="str">
            <v>Otter Tail Corporation</v>
          </cell>
        </row>
        <row r="18">
          <cell r="A18">
            <v>11</v>
          </cell>
          <cell r="B18" t="str">
            <v>PNW</v>
          </cell>
          <cell r="C18" t="str">
            <v>Pinnacle West Capital Corporation</v>
          </cell>
        </row>
        <row r="19">
          <cell r="A19">
            <v>12</v>
          </cell>
          <cell r="B19" t="str">
            <v>PNM</v>
          </cell>
          <cell r="C19" t="str">
            <v>PNM Resources, Inc.</v>
          </cell>
        </row>
        <row r="20">
          <cell r="A20">
            <v>13</v>
          </cell>
          <cell r="B20" t="str">
            <v>POR</v>
          </cell>
          <cell r="C20" t="str">
            <v>Portland General Electric Company</v>
          </cell>
        </row>
        <row r="21">
          <cell r="A21">
            <v>14</v>
          </cell>
          <cell r="B21" t="str">
            <v>SCG</v>
          </cell>
          <cell r="C21" t="str">
            <v>SCANA Corporation</v>
          </cell>
        </row>
        <row r="22">
          <cell r="A22">
            <v>15</v>
          </cell>
          <cell r="B22" t="str">
            <v>XEL</v>
          </cell>
          <cell r="C22" t="str">
            <v>Xcel Energy Inc.</v>
          </cell>
        </row>
        <row r="23">
          <cell r="A23" t="str">
            <v/>
          </cell>
          <cell r="B23"/>
          <cell r="C23" t="e">
            <v>#N/A</v>
          </cell>
        </row>
        <row r="24">
          <cell r="A24" t="str">
            <v/>
          </cell>
          <cell r="B24"/>
          <cell r="C24" t="e">
            <v>#N/A</v>
          </cell>
        </row>
        <row r="25">
          <cell r="A25" t="str">
            <v/>
          </cell>
          <cell r="B25"/>
          <cell r="C25" t="e">
            <v>#N/A</v>
          </cell>
        </row>
        <row r="26">
          <cell r="A26" t="str">
            <v/>
          </cell>
          <cell r="B26"/>
          <cell r="C26" t="e">
            <v>#N/A</v>
          </cell>
        </row>
        <row r="27">
          <cell r="A27" t="str">
            <v/>
          </cell>
          <cell r="B27"/>
          <cell r="C27" t="e">
            <v>#N/A</v>
          </cell>
        </row>
        <row r="28">
          <cell r="A28" t="str">
            <v/>
          </cell>
          <cell r="B28"/>
          <cell r="C28" t="e">
            <v>#N/A</v>
          </cell>
        </row>
        <row r="29">
          <cell r="A29" t="str">
            <v/>
          </cell>
          <cell r="B29"/>
          <cell r="C29" t="e">
            <v>#N/A</v>
          </cell>
        </row>
        <row r="30">
          <cell r="A30" t="str">
            <v/>
          </cell>
          <cell r="B30"/>
          <cell r="C30" t="e">
            <v>#N/A</v>
          </cell>
        </row>
        <row r="31">
          <cell r="A31" t="str">
            <v/>
          </cell>
          <cell r="B31"/>
          <cell r="C31" t="e">
            <v>#N/A</v>
          </cell>
        </row>
        <row r="32">
          <cell r="A32" t="str">
            <v/>
          </cell>
          <cell r="B32"/>
          <cell r="C32" t="e">
            <v>#N/A</v>
          </cell>
        </row>
        <row r="33">
          <cell r="A33" t="str">
            <v/>
          </cell>
          <cell r="B33"/>
          <cell r="C33" t="e">
            <v>#N/A</v>
          </cell>
        </row>
        <row r="34">
          <cell r="A34" t="str">
            <v/>
          </cell>
          <cell r="B34"/>
          <cell r="C34" t="e">
            <v>#N/A</v>
          </cell>
        </row>
        <row r="35">
          <cell r="A35" t="str">
            <v/>
          </cell>
          <cell r="B35"/>
          <cell r="C35" t="e">
            <v>#N/A</v>
          </cell>
        </row>
        <row r="36">
          <cell r="A36" t="str">
            <v/>
          </cell>
          <cell r="B36"/>
          <cell r="C36" t="e">
            <v>#N/A</v>
          </cell>
        </row>
        <row r="37">
          <cell r="A37" t="str">
            <v/>
          </cell>
          <cell r="B37"/>
          <cell r="C37" t="e">
            <v>#N/A</v>
          </cell>
        </row>
        <row r="38">
          <cell r="A38" t="str">
            <v/>
          </cell>
          <cell r="B38"/>
          <cell r="C38" t="e">
            <v>#N/A</v>
          </cell>
        </row>
        <row r="39">
          <cell r="A39" t="str">
            <v/>
          </cell>
          <cell r="B39"/>
          <cell r="C39" t="e">
            <v>#N/A</v>
          </cell>
        </row>
        <row r="40">
          <cell r="A40" t="str">
            <v/>
          </cell>
          <cell r="B40"/>
          <cell r="C40" t="e">
            <v>#N/A</v>
          </cell>
        </row>
        <row r="41">
          <cell r="A41" t="str">
            <v/>
          </cell>
          <cell r="B41"/>
          <cell r="C41" t="e">
            <v>#N/A</v>
          </cell>
        </row>
        <row r="42">
          <cell r="A42" t="str">
            <v/>
          </cell>
          <cell r="B42"/>
          <cell r="C42" t="e">
            <v>#N/A</v>
          </cell>
        </row>
        <row r="43">
          <cell r="A43" t="str">
            <v/>
          </cell>
          <cell r="B43"/>
          <cell r="C43" t="e">
            <v>#N/A</v>
          </cell>
        </row>
        <row r="44">
          <cell r="A44" t="str">
            <v/>
          </cell>
          <cell r="B44"/>
          <cell r="C44" t="e">
            <v>#N/A</v>
          </cell>
        </row>
        <row r="45">
          <cell r="A45" t="str">
            <v/>
          </cell>
          <cell r="B45"/>
          <cell r="C45" t="e">
            <v>#N/A</v>
          </cell>
        </row>
        <row r="46">
          <cell r="A46" t="str">
            <v/>
          </cell>
          <cell r="B46"/>
          <cell r="C46" t="e">
            <v>#N/A</v>
          </cell>
        </row>
        <row r="47">
          <cell r="A47" t="str">
            <v/>
          </cell>
          <cell r="B47"/>
          <cell r="C47" t="e">
            <v>#N/A</v>
          </cell>
        </row>
        <row r="48">
          <cell r="A48" t="str">
            <v/>
          </cell>
          <cell r="B48"/>
          <cell r="C48" t="e">
            <v>#N/A</v>
          </cell>
        </row>
        <row r="49">
          <cell r="A49" t="str">
            <v/>
          </cell>
          <cell r="B49"/>
          <cell r="C49" t="e">
            <v>#N/A</v>
          </cell>
        </row>
        <row r="50">
          <cell r="A50" t="str">
            <v/>
          </cell>
          <cell r="B50"/>
          <cell r="C50" t="e">
            <v>#N/A</v>
          </cell>
        </row>
        <row r="51">
          <cell r="A51" t="str">
            <v/>
          </cell>
          <cell r="B51"/>
          <cell r="C51" t="e">
            <v>#N/A</v>
          </cell>
        </row>
        <row r="52">
          <cell r="A52" t="str">
            <v/>
          </cell>
          <cell r="B52"/>
          <cell r="C52" t="e">
            <v>#N/A</v>
          </cell>
        </row>
        <row r="53">
          <cell r="A53" t="str">
            <v/>
          </cell>
          <cell r="B53"/>
          <cell r="C53" t="e">
            <v>#N/A</v>
          </cell>
        </row>
        <row r="54">
          <cell r="A54" t="str">
            <v/>
          </cell>
          <cell r="B54"/>
          <cell r="C54" t="e">
            <v>#N/A</v>
          </cell>
        </row>
        <row r="55">
          <cell r="A55" t="str">
            <v/>
          </cell>
          <cell r="B55"/>
          <cell r="C55" t="e">
            <v>#N/A</v>
          </cell>
        </row>
        <row r="56">
          <cell r="A56" t="str">
            <v/>
          </cell>
          <cell r="B56"/>
          <cell r="C56" t="e">
            <v>#N/A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2">
          <cell r="B12" t="str">
            <v>ALE</v>
          </cell>
          <cell r="C12" t="str">
            <v>ALLETE, Inc.</v>
          </cell>
          <cell r="D12"/>
          <cell r="E12">
            <v>0.52</v>
          </cell>
          <cell r="F12">
            <v>0.75</v>
          </cell>
          <cell r="G12">
            <v>0.53700000000000003</v>
          </cell>
          <cell r="H12"/>
          <cell r="I12">
            <v>49.1</v>
          </cell>
          <cell r="J12">
            <v>50.6</v>
          </cell>
          <cell r="K12"/>
          <cell r="L12">
            <v>37.07</v>
          </cell>
          <cell r="M12">
            <v>43.5</v>
          </cell>
          <cell r="N12"/>
          <cell r="O12">
            <v>2.02</v>
          </cell>
          <cell r="P12">
            <v>2.4</v>
          </cell>
          <cell r="Q12"/>
          <cell r="R12">
            <v>3.38</v>
          </cell>
          <cell r="S12">
            <v>3.75</v>
          </cell>
          <cell r="T12"/>
          <cell r="U12">
            <v>42629</v>
          </cell>
          <cell r="V12"/>
          <cell r="W12"/>
          <cell r="X12"/>
          <cell r="Y12"/>
          <cell r="Z12"/>
        </row>
        <row r="13">
          <cell r="B13" t="str">
            <v>LNT</v>
          </cell>
          <cell r="C13" t="str">
            <v>Alliant Energy Corporation</v>
          </cell>
          <cell r="D13"/>
          <cell r="E13">
            <v>0.29499999999999998</v>
          </cell>
          <cell r="F13">
            <v>0.75</v>
          </cell>
          <cell r="G13">
            <v>0.51400000000000001</v>
          </cell>
          <cell r="H13"/>
          <cell r="I13">
            <v>226.92</v>
          </cell>
          <cell r="J13">
            <v>230</v>
          </cell>
          <cell r="K13"/>
          <cell r="L13">
            <v>16.41</v>
          </cell>
          <cell r="M13">
            <v>20</v>
          </cell>
          <cell r="N13"/>
          <cell r="O13">
            <v>1.1000000000000001</v>
          </cell>
          <cell r="P13">
            <v>1.5</v>
          </cell>
          <cell r="Q13"/>
          <cell r="R13">
            <v>1.69</v>
          </cell>
          <cell r="S13">
            <v>2.4500000000000002</v>
          </cell>
          <cell r="T13"/>
          <cell r="U13">
            <v>42629</v>
          </cell>
          <cell r="V13"/>
          <cell r="W13"/>
          <cell r="X13"/>
          <cell r="Y13"/>
          <cell r="Z13"/>
        </row>
        <row r="14">
          <cell r="B14" t="str">
            <v>AEE</v>
          </cell>
          <cell r="C14" t="str">
            <v>Ameren Corporation</v>
          </cell>
          <cell r="D14"/>
          <cell r="E14">
            <v>0.42499999999999999</v>
          </cell>
          <cell r="F14">
            <v>0.7</v>
          </cell>
          <cell r="G14">
            <v>0.497</v>
          </cell>
          <cell r="H14"/>
          <cell r="I14">
            <v>242.63</v>
          </cell>
          <cell r="J14">
            <v>242.63</v>
          </cell>
          <cell r="K14"/>
          <cell r="L14">
            <v>28.63</v>
          </cell>
          <cell r="M14">
            <v>34</v>
          </cell>
          <cell r="N14"/>
          <cell r="O14">
            <v>1.66</v>
          </cell>
          <cell r="P14">
            <v>2.0499999999999998</v>
          </cell>
          <cell r="Q14"/>
          <cell r="R14">
            <v>2.38</v>
          </cell>
          <cell r="S14">
            <v>3.25</v>
          </cell>
          <cell r="T14"/>
          <cell r="U14">
            <v>42629</v>
          </cell>
          <cell r="V14"/>
          <cell r="W14"/>
          <cell r="X14"/>
          <cell r="Y14"/>
          <cell r="Z14"/>
        </row>
        <row r="15">
          <cell r="B15" t="str">
            <v>AEP</v>
          </cell>
          <cell r="C15" t="str">
            <v>American Electric Power Company, Inc.</v>
          </cell>
          <cell r="D15"/>
          <cell r="E15">
            <v>0.56000000000000005</v>
          </cell>
          <cell r="F15">
            <v>0.65</v>
          </cell>
          <cell r="G15">
            <v>0.502</v>
          </cell>
          <cell r="H15"/>
          <cell r="I15">
            <v>491.05</v>
          </cell>
          <cell r="J15">
            <v>500</v>
          </cell>
          <cell r="K15"/>
          <cell r="L15">
            <v>36.44</v>
          </cell>
          <cell r="M15">
            <v>44.25</v>
          </cell>
          <cell r="N15"/>
          <cell r="O15">
            <v>2.15</v>
          </cell>
          <cell r="P15">
            <v>2.75</v>
          </cell>
          <cell r="Q15"/>
          <cell r="R15">
            <v>3.59</v>
          </cell>
          <cell r="S15">
            <v>4.25</v>
          </cell>
          <cell r="T15"/>
          <cell r="U15">
            <v>42629</v>
          </cell>
          <cell r="V15"/>
          <cell r="W15"/>
          <cell r="X15"/>
          <cell r="Y15"/>
          <cell r="Z15"/>
        </row>
        <row r="16">
          <cell r="B16" t="str">
            <v>AVA</v>
          </cell>
          <cell r="C16" t="str">
            <v>Avista Corporation</v>
          </cell>
          <cell r="D16"/>
          <cell r="E16">
            <v>0.34250000000000003</v>
          </cell>
          <cell r="F16">
            <v>0.7</v>
          </cell>
          <cell r="G16">
            <v>0.5</v>
          </cell>
          <cell r="H16"/>
          <cell r="I16">
            <v>62.31</v>
          </cell>
          <cell r="J16">
            <v>66.5</v>
          </cell>
          <cell r="K16"/>
          <cell r="L16">
            <v>24.53</v>
          </cell>
          <cell r="M16">
            <v>28.5</v>
          </cell>
          <cell r="N16"/>
          <cell r="O16">
            <v>1.32</v>
          </cell>
          <cell r="P16">
            <v>1.6</v>
          </cell>
          <cell r="Q16"/>
          <cell r="R16">
            <v>1.89</v>
          </cell>
          <cell r="S16">
            <v>2.5</v>
          </cell>
          <cell r="T16"/>
          <cell r="U16">
            <v>42671</v>
          </cell>
          <cell r="V16"/>
          <cell r="W16"/>
          <cell r="X16"/>
          <cell r="Y16"/>
          <cell r="Z16"/>
        </row>
        <row r="17">
          <cell r="B17" t="str">
            <v>CMS</v>
          </cell>
          <cell r="C17" t="str">
            <v>CMS Energy Corporation</v>
          </cell>
          <cell r="D17"/>
          <cell r="E17">
            <v>0.31</v>
          </cell>
          <cell r="F17">
            <v>0.65</v>
          </cell>
          <cell r="G17">
            <v>0.314</v>
          </cell>
          <cell r="H17"/>
          <cell r="I17">
            <v>277.16000000000003</v>
          </cell>
          <cell r="J17">
            <v>288</v>
          </cell>
          <cell r="K17"/>
          <cell r="L17">
            <v>14.21</v>
          </cell>
          <cell r="M17">
            <v>19.25</v>
          </cell>
          <cell r="N17"/>
          <cell r="O17">
            <v>1.1599999999999999</v>
          </cell>
          <cell r="P17">
            <v>1.6</v>
          </cell>
          <cell r="Q17"/>
          <cell r="R17">
            <v>1.89</v>
          </cell>
          <cell r="S17">
            <v>2.5</v>
          </cell>
          <cell r="T17"/>
          <cell r="U17">
            <v>42629</v>
          </cell>
          <cell r="V17"/>
          <cell r="W17"/>
          <cell r="X17"/>
          <cell r="Y17"/>
          <cell r="Z17"/>
        </row>
        <row r="18">
          <cell r="B18" t="str">
            <v>DTE</v>
          </cell>
          <cell r="C18" t="str">
            <v>DTE Energy Company</v>
          </cell>
          <cell r="D18"/>
          <cell r="E18">
            <v>0.77</v>
          </cell>
          <cell r="F18">
            <v>0.7</v>
          </cell>
          <cell r="G18">
            <v>0.498</v>
          </cell>
          <cell r="H18"/>
          <cell r="I18">
            <v>179.47</v>
          </cell>
          <cell r="J18">
            <v>184</v>
          </cell>
          <cell r="K18"/>
          <cell r="L18">
            <v>48.88</v>
          </cell>
          <cell r="M18">
            <v>61</v>
          </cell>
          <cell r="N18"/>
          <cell r="O18">
            <v>2.84</v>
          </cell>
          <cell r="P18">
            <v>3.7</v>
          </cell>
          <cell r="Q18"/>
          <cell r="R18">
            <v>4.45</v>
          </cell>
          <cell r="S18">
            <v>6.25</v>
          </cell>
          <cell r="T18"/>
          <cell r="U18">
            <v>42629</v>
          </cell>
          <cell r="V18"/>
          <cell r="W18"/>
          <cell r="X18"/>
          <cell r="Y18"/>
          <cell r="Z18"/>
        </row>
        <row r="19">
          <cell r="B19" t="str">
            <v>IDA</v>
          </cell>
          <cell r="C19" t="str">
            <v>IDACORP, Inc.</v>
          </cell>
          <cell r="D19"/>
          <cell r="E19">
            <v>0.55000000000000004</v>
          </cell>
          <cell r="F19">
            <v>0.75</v>
          </cell>
          <cell r="G19">
            <v>0.54400000000000004</v>
          </cell>
          <cell r="H19"/>
          <cell r="I19">
            <v>50.34</v>
          </cell>
          <cell r="J19">
            <v>50.75</v>
          </cell>
          <cell r="K19"/>
          <cell r="L19">
            <v>40.880000000000003</v>
          </cell>
          <cell r="M19">
            <v>49.5</v>
          </cell>
          <cell r="N19"/>
          <cell r="O19">
            <v>1.92</v>
          </cell>
          <cell r="P19">
            <v>2.7</v>
          </cell>
          <cell r="Q19"/>
          <cell r="R19">
            <v>3.87</v>
          </cell>
          <cell r="S19">
            <v>4.5</v>
          </cell>
          <cell r="T19"/>
          <cell r="U19">
            <v>42671</v>
          </cell>
          <cell r="V19"/>
          <cell r="W19"/>
          <cell r="X19"/>
          <cell r="Y19"/>
          <cell r="Z19"/>
        </row>
        <row r="20">
          <cell r="B20" t="str">
            <v>NWE</v>
          </cell>
          <cell r="C20" t="str">
            <v>NorthWestern Corporation</v>
          </cell>
          <cell r="D20"/>
          <cell r="E20">
            <v>0.5</v>
          </cell>
          <cell r="F20">
            <v>0.7</v>
          </cell>
          <cell r="G20">
            <v>0.46899999999999997</v>
          </cell>
          <cell r="H20"/>
          <cell r="I20">
            <v>48.17</v>
          </cell>
          <cell r="J20">
            <v>49.5</v>
          </cell>
          <cell r="K20"/>
          <cell r="L20">
            <v>33.22</v>
          </cell>
          <cell r="M20">
            <v>40</v>
          </cell>
          <cell r="N20"/>
          <cell r="O20">
            <v>1.92</v>
          </cell>
          <cell r="P20">
            <v>2.3199999999999998</v>
          </cell>
          <cell r="Q20"/>
          <cell r="R20">
            <v>2.9</v>
          </cell>
          <cell r="S20">
            <v>4</v>
          </cell>
          <cell r="T20"/>
          <cell r="U20">
            <v>42671</v>
          </cell>
          <cell r="V20"/>
          <cell r="W20"/>
          <cell r="X20"/>
          <cell r="Y20"/>
          <cell r="Z20"/>
        </row>
        <row r="21">
          <cell r="B21" t="str">
            <v>OGE</v>
          </cell>
          <cell r="C21" t="str">
            <v>OGE Energy Corp.</v>
          </cell>
          <cell r="D21"/>
          <cell r="E21">
            <v>0.27500000000000002</v>
          </cell>
          <cell r="F21">
            <v>0.9</v>
          </cell>
          <cell r="G21">
            <v>0.55700000000000005</v>
          </cell>
          <cell r="H21"/>
          <cell r="I21">
            <v>199.7</v>
          </cell>
          <cell r="J21">
            <v>201.5</v>
          </cell>
          <cell r="K21"/>
          <cell r="L21">
            <v>16.66</v>
          </cell>
          <cell r="M21">
            <v>19.75</v>
          </cell>
          <cell r="N21"/>
          <cell r="O21">
            <v>1.05</v>
          </cell>
          <cell r="P21">
            <v>1.65</v>
          </cell>
          <cell r="Q21"/>
          <cell r="R21">
            <v>1.69</v>
          </cell>
          <cell r="S21">
            <v>2.25</v>
          </cell>
          <cell r="T21"/>
          <cell r="U21">
            <v>42629</v>
          </cell>
          <cell r="V21"/>
          <cell r="W21"/>
          <cell r="X21"/>
          <cell r="Y21"/>
          <cell r="Z21"/>
        </row>
        <row r="22">
          <cell r="B22" t="str">
            <v>OTTR</v>
          </cell>
          <cell r="C22" t="str">
            <v>Otter Tail Corporation</v>
          </cell>
          <cell r="D22"/>
          <cell r="E22">
            <v>0.313</v>
          </cell>
          <cell r="F22">
            <v>0.85</v>
          </cell>
          <cell r="G22">
            <v>0.57599999999999996</v>
          </cell>
          <cell r="H22"/>
          <cell r="I22">
            <v>37.86</v>
          </cell>
          <cell r="J22">
            <v>43</v>
          </cell>
          <cell r="K22"/>
          <cell r="L22">
            <v>15.98</v>
          </cell>
          <cell r="M22">
            <v>20.95</v>
          </cell>
          <cell r="N22"/>
          <cell r="O22">
            <v>1.23</v>
          </cell>
          <cell r="P22">
            <v>1.33</v>
          </cell>
          <cell r="Q22"/>
          <cell r="R22">
            <v>1.56</v>
          </cell>
          <cell r="S22">
            <v>2.1</v>
          </cell>
          <cell r="T22"/>
          <cell r="U22">
            <v>42629</v>
          </cell>
          <cell r="V22"/>
          <cell r="W22"/>
          <cell r="X22"/>
          <cell r="Y22"/>
          <cell r="Z22"/>
        </row>
        <row r="23">
          <cell r="B23" t="str">
            <v>PNW</v>
          </cell>
          <cell r="C23" t="str">
            <v>Pinnacle West Capital Corporation</v>
          </cell>
          <cell r="D23"/>
          <cell r="E23">
            <v>0.625</v>
          </cell>
          <cell r="F23">
            <v>0.7</v>
          </cell>
          <cell r="G23">
            <v>0.56999999999999995</v>
          </cell>
          <cell r="H23"/>
          <cell r="I23">
            <v>110.98</v>
          </cell>
          <cell r="J23">
            <v>113.5</v>
          </cell>
          <cell r="K23"/>
          <cell r="L23">
            <v>41.3</v>
          </cell>
          <cell r="M23">
            <v>49</v>
          </cell>
          <cell r="N23"/>
          <cell r="O23">
            <v>2.44</v>
          </cell>
          <cell r="P23">
            <v>3.1</v>
          </cell>
          <cell r="Q23"/>
          <cell r="R23">
            <v>3.92</v>
          </cell>
          <cell r="S23">
            <v>4.75</v>
          </cell>
          <cell r="T23"/>
          <cell r="U23">
            <v>42671</v>
          </cell>
          <cell r="V23"/>
          <cell r="W23"/>
          <cell r="X23"/>
          <cell r="Y23"/>
          <cell r="Z23"/>
        </row>
        <row r="24">
          <cell r="B24" t="str">
            <v>PNM</v>
          </cell>
          <cell r="C24" t="str">
            <v>PNM Resources, Inc.</v>
          </cell>
          <cell r="D24"/>
          <cell r="E24">
            <v>0.22</v>
          </cell>
          <cell r="F24">
            <v>0.75</v>
          </cell>
          <cell r="G24">
            <v>0.45500000000000002</v>
          </cell>
          <cell r="H24"/>
          <cell r="I24">
            <v>79.650000000000006</v>
          </cell>
          <cell r="J24">
            <v>80</v>
          </cell>
          <cell r="K24"/>
          <cell r="L24">
            <v>20.78</v>
          </cell>
          <cell r="M24">
            <v>25.5</v>
          </cell>
          <cell r="N24"/>
          <cell r="O24">
            <v>0.8</v>
          </cell>
          <cell r="P24">
            <v>1.3</v>
          </cell>
          <cell r="Q24"/>
          <cell r="R24">
            <v>1.64</v>
          </cell>
          <cell r="S24">
            <v>2.35</v>
          </cell>
          <cell r="T24"/>
          <cell r="U24">
            <v>42671</v>
          </cell>
          <cell r="V24"/>
          <cell r="W24"/>
          <cell r="X24"/>
          <cell r="Y24"/>
          <cell r="Z24"/>
        </row>
        <row r="25">
          <cell r="B25" t="str">
            <v>POR</v>
          </cell>
          <cell r="C25" t="str">
            <v>Portland General Electric Company</v>
          </cell>
          <cell r="D25"/>
          <cell r="E25">
            <v>0.32</v>
          </cell>
          <cell r="F25">
            <v>0.7</v>
          </cell>
          <cell r="G25">
            <v>0.52200000000000002</v>
          </cell>
          <cell r="H25"/>
          <cell r="I25">
            <v>88.79</v>
          </cell>
          <cell r="J25">
            <v>89.8</v>
          </cell>
          <cell r="K25"/>
          <cell r="L25">
            <v>25.43</v>
          </cell>
          <cell r="M25">
            <v>30.25</v>
          </cell>
          <cell r="N25"/>
          <cell r="O25">
            <v>1.18</v>
          </cell>
          <cell r="P25">
            <v>1.6</v>
          </cell>
          <cell r="Q25"/>
          <cell r="R25">
            <v>2.04</v>
          </cell>
          <cell r="S25">
            <v>2.75</v>
          </cell>
          <cell r="T25"/>
          <cell r="U25">
            <v>42671</v>
          </cell>
          <cell r="V25"/>
          <cell r="W25"/>
          <cell r="X25"/>
          <cell r="Y25"/>
          <cell r="Z25"/>
        </row>
        <row r="26">
          <cell r="B26" t="str">
            <v>SCG</v>
          </cell>
          <cell r="C26" t="str">
            <v>SCANA Corporation</v>
          </cell>
          <cell r="D26"/>
          <cell r="E26">
            <v>0.57499999999999996</v>
          </cell>
          <cell r="F26">
            <v>0.7</v>
          </cell>
          <cell r="G26">
            <v>0.48099999999999998</v>
          </cell>
          <cell r="H26"/>
          <cell r="I26">
            <v>142.9</v>
          </cell>
          <cell r="J26">
            <v>150</v>
          </cell>
          <cell r="K26"/>
          <cell r="L26">
            <v>38.090000000000003</v>
          </cell>
          <cell r="M26">
            <v>47.75</v>
          </cell>
          <cell r="N26"/>
          <cell r="O26">
            <v>2.1800000000000002</v>
          </cell>
          <cell r="P26">
            <v>2.8</v>
          </cell>
          <cell r="Q26"/>
          <cell r="R26">
            <v>3.81</v>
          </cell>
          <cell r="S26">
            <v>4.75</v>
          </cell>
          <cell r="T26"/>
          <cell r="U26">
            <v>42601</v>
          </cell>
          <cell r="V26"/>
          <cell r="W26"/>
          <cell r="X26"/>
          <cell r="Y26"/>
          <cell r="Z26"/>
        </row>
        <row r="27">
          <cell r="B27" t="str">
            <v>XEL</v>
          </cell>
          <cell r="C27" t="str">
            <v>Xcel Energy Inc.</v>
          </cell>
          <cell r="D27"/>
          <cell r="E27">
            <v>0.34</v>
          </cell>
          <cell r="F27">
            <v>0.6</v>
          </cell>
          <cell r="G27">
            <v>0.45900000000000002</v>
          </cell>
          <cell r="H27"/>
          <cell r="I27">
            <v>507.54</v>
          </cell>
          <cell r="J27">
            <v>508</v>
          </cell>
          <cell r="K27"/>
          <cell r="L27">
            <v>20.89</v>
          </cell>
          <cell r="M27">
            <v>25.5</v>
          </cell>
          <cell r="N27"/>
          <cell r="O27">
            <v>1.28</v>
          </cell>
          <cell r="P27">
            <v>1.7</v>
          </cell>
          <cell r="Q27"/>
          <cell r="R27">
            <v>2.1</v>
          </cell>
          <cell r="S27">
            <v>2.75</v>
          </cell>
          <cell r="T27"/>
          <cell r="U27">
            <v>42671</v>
          </cell>
          <cell r="V27"/>
          <cell r="W27"/>
          <cell r="X27"/>
          <cell r="Y27"/>
          <cell r="Z27"/>
        </row>
        <row r="28">
          <cell r="B28"/>
          <cell r="C28"/>
          <cell r="D28"/>
          <cell r="E28"/>
          <cell r="F28"/>
          <cell r="G28"/>
          <cell r="H28"/>
          <cell r="I28"/>
          <cell r="J28"/>
          <cell r="K28"/>
          <cell r="L28"/>
          <cell r="M28"/>
          <cell r="N28"/>
          <cell r="O28"/>
          <cell r="P28"/>
          <cell r="Q28"/>
          <cell r="R28"/>
          <cell r="S28"/>
          <cell r="T28"/>
          <cell r="U28"/>
          <cell r="V28"/>
          <cell r="W28"/>
          <cell r="X28"/>
          <cell r="Y28"/>
          <cell r="Z28"/>
        </row>
        <row r="29">
          <cell r="B29"/>
          <cell r="C29"/>
          <cell r="D29"/>
          <cell r="E29"/>
          <cell r="F29"/>
          <cell r="G29"/>
          <cell r="H29"/>
          <cell r="I29"/>
          <cell r="J29"/>
          <cell r="K29"/>
          <cell r="L29"/>
          <cell r="M29"/>
          <cell r="N29"/>
          <cell r="O29"/>
          <cell r="P29"/>
          <cell r="Q29"/>
          <cell r="R29"/>
          <cell r="S29"/>
          <cell r="T29"/>
          <cell r="U29"/>
          <cell r="V29"/>
          <cell r="W29"/>
          <cell r="X29"/>
          <cell r="Y29"/>
          <cell r="Z29"/>
        </row>
        <row r="30">
          <cell r="B30"/>
          <cell r="C30"/>
          <cell r="D30"/>
          <cell r="E30"/>
          <cell r="F30"/>
          <cell r="G30"/>
          <cell r="H30"/>
          <cell r="I30"/>
          <cell r="J30"/>
          <cell r="K30"/>
          <cell r="L30"/>
          <cell r="M30"/>
          <cell r="N30"/>
          <cell r="O30"/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</row>
        <row r="31">
          <cell r="B31"/>
          <cell r="C31"/>
          <cell r="D31"/>
          <cell r="E31"/>
          <cell r="F31"/>
          <cell r="G31"/>
          <cell r="H31"/>
          <cell r="I31"/>
          <cell r="J31"/>
          <cell r="K31"/>
          <cell r="L31"/>
          <cell r="M31"/>
          <cell r="N31"/>
          <cell r="O31"/>
          <cell r="P31"/>
          <cell r="Q31"/>
          <cell r="R31"/>
          <cell r="S31"/>
          <cell r="T31"/>
          <cell r="U31"/>
          <cell r="V31"/>
          <cell r="W31"/>
          <cell r="X31"/>
          <cell r="Y31"/>
          <cell r="Z31"/>
        </row>
        <row r="32">
          <cell r="B32"/>
          <cell r="C32"/>
          <cell r="D32"/>
          <cell r="E32"/>
          <cell r="F32"/>
          <cell r="G32"/>
          <cell r="H32"/>
          <cell r="I32"/>
          <cell r="J32"/>
          <cell r="K32"/>
          <cell r="L32"/>
          <cell r="M32"/>
          <cell r="N32"/>
          <cell r="O32"/>
          <cell r="P32"/>
          <cell r="Q32"/>
          <cell r="R32"/>
          <cell r="S32"/>
          <cell r="T32"/>
          <cell r="U32"/>
          <cell r="V32"/>
          <cell r="W32"/>
          <cell r="X32"/>
          <cell r="Y32"/>
          <cell r="Z32"/>
        </row>
        <row r="33">
          <cell r="B33"/>
          <cell r="C33"/>
          <cell r="D33"/>
          <cell r="E33"/>
          <cell r="F33"/>
          <cell r="G33"/>
          <cell r="H33"/>
          <cell r="I33"/>
          <cell r="J33"/>
          <cell r="K33"/>
          <cell r="L33"/>
          <cell r="M33"/>
          <cell r="N33"/>
          <cell r="O33"/>
          <cell r="P33"/>
          <cell r="Q33"/>
          <cell r="R33"/>
          <cell r="S33"/>
          <cell r="T33"/>
          <cell r="U33"/>
          <cell r="V33"/>
          <cell r="W33"/>
          <cell r="X33"/>
          <cell r="Y33"/>
          <cell r="Z33"/>
        </row>
        <row r="34">
          <cell r="B34"/>
          <cell r="C34"/>
          <cell r="D34"/>
          <cell r="E34"/>
          <cell r="F34"/>
          <cell r="G34"/>
          <cell r="H34"/>
          <cell r="I34"/>
          <cell r="J34"/>
          <cell r="K34"/>
          <cell r="L34"/>
          <cell r="M34"/>
          <cell r="N34"/>
          <cell r="O34"/>
          <cell r="P34"/>
          <cell r="Q34"/>
          <cell r="R34"/>
          <cell r="S34"/>
          <cell r="T34"/>
          <cell r="U34"/>
          <cell r="V34"/>
          <cell r="W34"/>
          <cell r="X34"/>
          <cell r="Y34"/>
          <cell r="Z34"/>
        </row>
        <row r="35">
          <cell r="B35"/>
          <cell r="C35"/>
          <cell r="D35"/>
          <cell r="E35"/>
          <cell r="F35"/>
          <cell r="G35"/>
          <cell r="H35"/>
          <cell r="I35"/>
          <cell r="J35"/>
          <cell r="K35"/>
          <cell r="L35"/>
          <cell r="M35"/>
          <cell r="N35"/>
          <cell r="O35"/>
          <cell r="P35"/>
          <cell r="Q35"/>
          <cell r="R35"/>
          <cell r="S35"/>
          <cell r="T35"/>
          <cell r="U35"/>
          <cell r="V35"/>
          <cell r="W35"/>
          <cell r="X35"/>
          <cell r="Y35"/>
          <cell r="Z35"/>
        </row>
        <row r="36">
          <cell r="B36"/>
          <cell r="C36"/>
          <cell r="D36"/>
          <cell r="E36"/>
          <cell r="F36"/>
          <cell r="G36"/>
          <cell r="H36"/>
          <cell r="I36"/>
          <cell r="J36"/>
          <cell r="K36"/>
          <cell r="L36"/>
          <cell r="M36"/>
          <cell r="N36"/>
          <cell r="O36"/>
          <cell r="P36"/>
          <cell r="Q36"/>
          <cell r="R36"/>
          <cell r="S36"/>
          <cell r="T36"/>
          <cell r="U36"/>
          <cell r="V36"/>
          <cell r="W36"/>
          <cell r="X36"/>
          <cell r="Y36"/>
          <cell r="Z36"/>
        </row>
        <row r="37">
          <cell r="B37"/>
          <cell r="C37"/>
          <cell r="D37"/>
          <cell r="E37"/>
          <cell r="F37"/>
          <cell r="G37"/>
          <cell r="H37"/>
          <cell r="I37"/>
          <cell r="J37"/>
          <cell r="K37"/>
          <cell r="L37"/>
          <cell r="M37"/>
          <cell r="N37"/>
          <cell r="O37"/>
          <cell r="P37"/>
          <cell r="Q37"/>
          <cell r="R37"/>
          <cell r="S37"/>
          <cell r="T37"/>
          <cell r="U37"/>
          <cell r="V37"/>
          <cell r="W37"/>
          <cell r="X37"/>
          <cell r="Y37"/>
          <cell r="Z37"/>
        </row>
        <row r="38">
          <cell r="B38"/>
          <cell r="C38"/>
          <cell r="D38"/>
          <cell r="E38"/>
          <cell r="F38"/>
          <cell r="G38"/>
          <cell r="H38"/>
          <cell r="I38"/>
          <cell r="J38"/>
          <cell r="K38"/>
          <cell r="L38"/>
          <cell r="M38"/>
          <cell r="N38"/>
          <cell r="O38"/>
          <cell r="P38"/>
          <cell r="Q38"/>
          <cell r="R38"/>
          <cell r="S38"/>
          <cell r="T38"/>
          <cell r="U38"/>
          <cell r="V38"/>
          <cell r="W38"/>
          <cell r="X38"/>
          <cell r="Y38"/>
          <cell r="Z38"/>
        </row>
        <row r="39">
          <cell r="B39"/>
          <cell r="C39"/>
          <cell r="D39"/>
          <cell r="E39"/>
          <cell r="F39"/>
          <cell r="G39"/>
          <cell r="H39"/>
          <cell r="I39"/>
          <cell r="J39"/>
          <cell r="K39"/>
          <cell r="L39"/>
          <cell r="M39"/>
          <cell r="N39"/>
          <cell r="O39"/>
          <cell r="P39"/>
          <cell r="Q39"/>
          <cell r="R39"/>
          <cell r="S39"/>
          <cell r="T39"/>
          <cell r="U39"/>
          <cell r="V39"/>
          <cell r="W39"/>
          <cell r="X39"/>
          <cell r="Y39"/>
          <cell r="Z39"/>
        </row>
        <row r="40">
          <cell r="B40"/>
          <cell r="C40"/>
          <cell r="D40"/>
          <cell r="E40"/>
          <cell r="F40"/>
          <cell r="G40"/>
          <cell r="H40"/>
          <cell r="I40"/>
          <cell r="J40"/>
          <cell r="K40"/>
          <cell r="L40"/>
          <cell r="M40"/>
          <cell r="N40"/>
          <cell r="O40"/>
          <cell r="P40"/>
          <cell r="Q40"/>
          <cell r="R40"/>
          <cell r="S40"/>
          <cell r="T40"/>
          <cell r="U40"/>
          <cell r="V40"/>
          <cell r="W40"/>
          <cell r="X40"/>
          <cell r="Y40"/>
          <cell r="Z40"/>
        </row>
        <row r="41">
          <cell r="B41"/>
          <cell r="C41"/>
          <cell r="D41"/>
          <cell r="E41"/>
          <cell r="F41"/>
          <cell r="G41"/>
          <cell r="H41"/>
          <cell r="I41"/>
          <cell r="J41"/>
          <cell r="K41"/>
          <cell r="L41"/>
          <cell r="M41"/>
          <cell r="N41"/>
          <cell r="O41"/>
          <cell r="P41"/>
          <cell r="Q41"/>
          <cell r="R41"/>
          <cell r="S41"/>
          <cell r="T41"/>
          <cell r="U41"/>
          <cell r="V41"/>
          <cell r="W41"/>
          <cell r="X41"/>
          <cell r="Y41"/>
          <cell r="Z41"/>
        </row>
        <row r="42">
          <cell r="B42"/>
          <cell r="C42"/>
          <cell r="D42"/>
          <cell r="E42"/>
          <cell r="F42"/>
          <cell r="G42"/>
          <cell r="H42"/>
          <cell r="I42"/>
          <cell r="J42"/>
          <cell r="K42"/>
          <cell r="L42"/>
          <cell r="M42"/>
          <cell r="N42"/>
          <cell r="O42"/>
          <cell r="P42"/>
          <cell r="Q42"/>
          <cell r="R42"/>
          <cell r="S42"/>
          <cell r="T42"/>
          <cell r="U42"/>
          <cell r="V42"/>
          <cell r="W42"/>
          <cell r="X42"/>
          <cell r="Y42"/>
          <cell r="Z42"/>
        </row>
        <row r="43">
          <cell r="B43"/>
          <cell r="C43"/>
          <cell r="D43"/>
          <cell r="E43"/>
          <cell r="F43"/>
          <cell r="G43"/>
          <cell r="H43"/>
          <cell r="I43"/>
          <cell r="J43"/>
          <cell r="K43"/>
          <cell r="L43"/>
          <cell r="M43"/>
          <cell r="N43"/>
          <cell r="O43"/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</row>
        <row r="44">
          <cell r="B44"/>
          <cell r="C44"/>
          <cell r="D44"/>
          <cell r="E44"/>
          <cell r="F44"/>
          <cell r="G44"/>
          <cell r="H44"/>
          <cell r="I44"/>
          <cell r="J44"/>
          <cell r="K44"/>
          <cell r="L44"/>
          <cell r="M44"/>
          <cell r="N44"/>
          <cell r="O44"/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</row>
        <row r="45">
          <cell r="B45"/>
          <cell r="C45"/>
          <cell r="D45"/>
          <cell r="E45"/>
          <cell r="F45"/>
          <cell r="G45"/>
          <cell r="H45"/>
          <cell r="I45"/>
          <cell r="J45"/>
          <cell r="K45"/>
          <cell r="L45"/>
          <cell r="M45"/>
          <cell r="N45"/>
          <cell r="O45"/>
          <cell r="P45"/>
          <cell r="Q45"/>
          <cell r="R45"/>
          <cell r="S45"/>
          <cell r="T45"/>
          <cell r="U45"/>
          <cell r="V45"/>
          <cell r="W45"/>
          <cell r="X45"/>
          <cell r="Y45"/>
          <cell r="Z45"/>
        </row>
        <row r="46">
          <cell r="B46"/>
          <cell r="C46"/>
          <cell r="D46"/>
          <cell r="E46"/>
          <cell r="F46"/>
          <cell r="G46"/>
          <cell r="H46"/>
          <cell r="I46"/>
          <cell r="J46"/>
          <cell r="K46"/>
          <cell r="L46"/>
          <cell r="M46"/>
          <cell r="N46"/>
          <cell r="O46"/>
          <cell r="P46"/>
          <cell r="Q46"/>
          <cell r="R46"/>
          <cell r="S46"/>
          <cell r="T46"/>
          <cell r="U46"/>
          <cell r="V46"/>
          <cell r="W46"/>
          <cell r="X46"/>
          <cell r="Y46"/>
          <cell r="Z46"/>
        </row>
        <row r="47">
          <cell r="B47"/>
          <cell r="C47"/>
          <cell r="D47"/>
          <cell r="E47"/>
          <cell r="F47"/>
          <cell r="G47"/>
          <cell r="H47"/>
          <cell r="I47"/>
          <cell r="J47"/>
          <cell r="K47"/>
          <cell r="L47"/>
          <cell r="M47"/>
          <cell r="N47"/>
          <cell r="O47"/>
          <cell r="P47"/>
          <cell r="Q47"/>
          <cell r="R47"/>
          <cell r="S47"/>
          <cell r="T47"/>
          <cell r="U47"/>
          <cell r="V47"/>
          <cell r="W47"/>
          <cell r="X47"/>
          <cell r="Y47"/>
          <cell r="Z47"/>
        </row>
        <row r="48">
          <cell r="B48"/>
          <cell r="C48"/>
          <cell r="D48"/>
          <cell r="E48"/>
          <cell r="F48"/>
          <cell r="G48"/>
          <cell r="H48"/>
          <cell r="I48"/>
          <cell r="J48"/>
          <cell r="K48"/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</row>
        <row r="49">
          <cell r="B49"/>
          <cell r="C49"/>
          <cell r="D49"/>
          <cell r="E49"/>
          <cell r="F49"/>
          <cell r="G49"/>
          <cell r="H49"/>
          <cell r="I49"/>
          <cell r="J49"/>
          <cell r="K49"/>
          <cell r="L49"/>
          <cell r="M49"/>
          <cell r="N49"/>
          <cell r="O49"/>
          <cell r="P49"/>
          <cell r="Q49"/>
          <cell r="R49"/>
          <cell r="S49"/>
          <cell r="T49"/>
          <cell r="U49"/>
          <cell r="V49"/>
          <cell r="W49"/>
          <cell r="X49"/>
          <cell r="Y49"/>
          <cell r="Z49"/>
        </row>
        <row r="50">
          <cell r="B50"/>
          <cell r="C50"/>
          <cell r="D50"/>
          <cell r="E50"/>
          <cell r="F50"/>
          <cell r="G50"/>
          <cell r="H50"/>
          <cell r="I50"/>
          <cell r="J50"/>
          <cell r="K50"/>
          <cell r="L50"/>
          <cell r="M50"/>
          <cell r="N50"/>
          <cell r="O50"/>
          <cell r="P50"/>
          <cell r="Q50"/>
          <cell r="R50"/>
          <cell r="S50"/>
          <cell r="T50"/>
          <cell r="U50"/>
          <cell r="V50"/>
          <cell r="W50"/>
          <cell r="X50"/>
          <cell r="Y50"/>
          <cell r="Z50"/>
        </row>
        <row r="51">
          <cell r="B51"/>
          <cell r="C51"/>
          <cell r="D51"/>
          <cell r="E51"/>
          <cell r="F51"/>
          <cell r="G51"/>
          <cell r="H51"/>
          <cell r="I51"/>
          <cell r="J51"/>
          <cell r="K51"/>
          <cell r="L51"/>
          <cell r="M51"/>
          <cell r="N51"/>
          <cell r="O51"/>
          <cell r="P51"/>
          <cell r="Q51"/>
          <cell r="R51"/>
          <cell r="S51"/>
          <cell r="T51"/>
          <cell r="U51"/>
          <cell r="V51"/>
          <cell r="W51"/>
          <cell r="X51"/>
          <cell r="Y51"/>
          <cell r="Z51"/>
        </row>
        <row r="52">
          <cell r="B52"/>
          <cell r="C52"/>
          <cell r="D52"/>
          <cell r="E52"/>
          <cell r="F52"/>
          <cell r="G52"/>
          <cell r="H52"/>
          <cell r="I52"/>
          <cell r="J52"/>
          <cell r="K52"/>
          <cell r="L52"/>
          <cell r="M52"/>
          <cell r="N52"/>
          <cell r="O52"/>
          <cell r="P52"/>
          <cell r="Q52"/>
          <cell r="R52"/>
          <cell r="S52"/>
          <cell r="T52"/>
          <cell r="U52"/>
          <cell r="V52"/>
          <cell r="W52"/>
          <cell r="X52"/>
          <cell r="Y52"/>
          <cell r="Z52"/>
        </row>
        <row r="53">
          <cell r="B53"/>
          <cell r="C53"/>
          <cell r="D53"/>
          <cell r="E53"/>
          <cell r="F53"/>
          <cell r="G53"/>
          <cell r="H53"/>
          <cell r="I53"/>
          <cell r="J53"/>
          <cell r="K53"/>
          <cell r="L53"/>
          <cell r="M53"/>
          <cell r="N53"/>
          <cell r="O53"/>
          <cell r="P53"/>
          <cell r="Q53"/>
          <cell r="R53"/>
          <cell r="S53"/>
          <cell r="T53"/>
          <cell r="U53"/>
          <cell r="V53"/>
          <cell r="W53"/>
          <cell r="X53"/>
          <cell r="Y53"/>
          <cell r="Z53"/>
        </row>
        <row r="54">
          <cell r="B54"/>
          <cell r="C54"/>
          <cell r="D54"/>
          <cell r="E54"/>
          <cell r="F54"/>
          <cell r="G54"/>
          <cell r="H54"/>
          <cell r="I54"/>
          <cell r="J54"/>
          <cell r="K54"/>
          <cell r="L54"/>
          <cell r="M54"/>
          <cell r="N54"/>
          <cell r="O54"/>
          <cell r="P54"/>
          <cell r="Q54"/>
          <cell r="R54"/>
          <cell r="S54"/>
          <cell r="T54"/>
          <cell r="U54"/>
          <cell r="V54"/>
          <cell r="W54"/>
          <cell r="X54"/>
          <cell r="Y54"/>
          <cell r="Z54"/>
        </row>
        <row r="55">
          <cell r="B55"/>
          <cell r="C55"/>
          <cell r="D55"/>
          <cell r="E55"/>
          <cell r="F55"/>
          <cell r="G55"/>
          <cell r="H55"/>
          <cell r="I55"/>
          <cell r="J55"/>
          <cell r="K55"/>
          <cell r="L55"/>
          <cell r="M55"/>
          <cell r="N55"/>
          <cell r="O55"/>
          <cell r="P55"/>
          <cell r="Q55"/>
          <cell r="R55"/>
          <cell r="S55"/>
          <cell r="T55"/>
          <cell r="U55"/>
          <cell r="V55"/>
          <cell r="W55"/>
          <cell r="X55"/>
          <cell r="Y55"/>
          <cell r="Z55"/>
        </row>
        <row r="56">
          <cell r="B56"/>
          <cell r="C56"/>
          <cell r="D56"/>
          <cell r="E56"/>
          <cell r="F56"/>
          <cell r="G56"/>
          <cell r="H56"/>
          <cell r="I56"/>
          <cell r="J56"/>
          <cell r="K56"/>
          <cell r="L56"/>
          <cell r="M56"/>
          <cell r="N56"/>
          <cell r="O56"/>
          <cell r="P56"/>
          <cell r="Q56"/>
          <cell r="R56"/>
          <cell r="S56"/>
          <cell r="T56"/>
          <cell r="U56"/>
          <cell r="V56"/>
          <cell r="W56"/>
          <cell r="X56"/>
          <cell r="Y56"/>
          <cell r="Z56"/>
        </row>
        <row r="57">
          <cell r="B57"/>
          <cell r="C57"/>
          <cell r="D57"/>
          <cell r="E57"/>
          <cell r="F57"/>
          <cell r="G57"/>
          <cell r="H57"/>
          <cell r="I57"/>
          <cell r="J57"/>
          <cell r="K57"/>
          <cell r="L57"/>
          <cell r="M57"/>
          <cell r="N57"/>
          <cell r="O57"/>
          <cell r="P57"/>
          <cell r="Q57"/>
          <cell r="R57"/>
          <cell r="S57"/>
          <cell r="T57"/>
          <cell r="U57"/>
          <cell r="V57"/>
          <cell r="W57"/>
          <cell r="X57"/>
          <cell r="Y57"/>
          <cell r="Z57"/>
        </row>
        <row r="58">
          <cell r="B58"/>
          <cell r="C58"/>
          <cell r="D58"/>
          <cell r="E58"/>
          <cell r="F58"/>
          <cell r="G58"/>
          <cell r="H58"/>
          <cell r="I58"/>
          <cell r="J58"/>
          <cell r="K58"/>
          <cell r="L58"/>
          <cell r="M58"/>
          <cell r="N58"/>
          <cell r="O58"/>
          <cell r="P58"/>
          <cell r="Q58"/>
          <cell r="R58"/>
          <cell r="S58"/>
          <cell r="T58"/>
          <cell r="U58"/>
          <cell r="V58"/>
          <cell r="W58"/>
          <cell r="X58"/>
          <cell r="Y58"/>
          <cell r="Z58"/>
        </row>
        <row r="59">
          <cell r="B59"/>
          <cell r="C59"/>
          <cell r="D59"/>
          <cell r="E59"/>
          <cell r="F59"/>
          <cell r="G59"/>
          <cell r="H59"/>
          <cell r="I59"/>
          <cell r="J59"/>
          <cell r="K59"/>
          <cell r="L59"/>
          <cell r="M59"/>
          <cell r="N59"/>
          <cell r="O59"/>
          <cell r="P59"/>
          <cell r="Q59"/>
          <cell r="R59"/>
          <cell r="S59"/>
          <cell r="T59"/>
          <cell r="U59"/>
          <cell r="V59"/>
          <cell r="W59"/>
          <cell r="X59"/>
          <cell r="Y59"/>
          <cell r="Z59"/>
        </row>
        <row r="60">
          <cell r="B60"/>
          <cell r="C60"/>
          <cell r="D60"/>
          <cell r="E60"/>
          <cell r="F60"/>
          <cell r="G60"/>
          <cell r="H60"/>
          <cell r="I60"/>
          <cell r="J60"/>
          <cell r="K60"/>
          <cell r="L60"/>
          <cell r="M60"/>
          <cell r="N60"/>
          <cell r="O60"/>
          <cell r="P60"/>
          <cell r="Q60"/>
          <cell r="R60"/>
          <cell r="S60"/>
          <cell r="T60"/>
          <cell r="U60"/>
          <cell r="V60"/>
          <cell r="W60"/>
          <cell r="X60"/>
          <cell r="Y60"/>
          <cell r="Z60"/>
        </row>
        <row r="61">
          <cell r="B61"/>
          <cell r="C61"/>
          <cell r="D61"/>
          <cell r="E61"/>
          <cell r="F61"/>
          <cell r="G61"/>
          <cell r="H61"/>
          <cell r="I61"/>
          <cell r="J61"/>
          <cell r="K61"/>
          <cell r="L61"/>
          <cell r="M61"/>
          <cell r="N61"/>
          <cell r="O61"/>
          <cell r="P61"/>
          <cell r="Q61"/>
          <cell r="R61"/>
          <cell r="S61"/>
          <cell r="T61"/>
          <cell r="U61"/>
          <cell r="V61"/>
          <cell r="W61"/>
          <cell r="X61"/>
          <cell r="Y61"/>
          <cell r="Z61"/>
        </row>
      </sheetData>
      <sheetData sheetId="21">
        <row r="6">
          <cell r="B6" t="str">
            <v>ALE</v>
          </cell>
          <cell r="C6" t="str">
            <v>ALLETE, Inc. (NYSE: ALE)</v>
          </cell>
          <cell r="D6"/>
          <cell r="E6"/>
          <cell r="F6">
            <v>5.5E-2</v>
          </cell>
          <cell r="G6" t="str">
            <v>N/A</v>
          </cell>
          <cell r="H6"/>
          <cell r="I6">
            <v>0.06</v>
          </cell>
          <cell r="J6">
            <v>1</v>
          </cell>
          <cell r="K6"/>
          <cell r="L6">
            <v>0.05</v>
          </cell>
          <cell r="M6">
            <v>1</v>
          </cell>
        </row>
        <row r="7">
          <cell r="B7" t="str">
            <v>LNT</v>
          </cell>
          <cell r="C7" t="str">
            <v>Alliant Energy Corporation (NYSE: LNT)</v>
          </cell>
          <cell r="D7"/>
          <cell r="E7"/>
          <cell r="F7">
            <v>6.0999999999999999E-2</v>
          </cell>
          <cell r="G7" t="str">
            <v>N/A</v>
          </cell>
          <cell r="H7"/>
          <cell r="I7">
            <v>7.2000000000000008E-2</v>
          </cell>
          <cell r="J7">
            <v>2</v>
          </cell>
          <cell r="K7"/>
          <cell r="L7">
            <v>6.6000000000000003E-2</v>
          </cell>
          <cell r="M7">
            <v>2</v>
          </cell>
        </row>
        <row r="8">
          <cell r="B8" t="str">
            <v>AEE</v>
          </cell>
          <cell r="C8" t="str">
            <v>Ameren Corporation (NYSE: AEE)</v>
          </cell>
          <cell r="D8"/>
          <cell r="E8"/>
          <cell r="F8">
            <v>6.0999999999999999E-2</v>
          </cell>
          <cell r="G8" t="str">
            <v>N/A</v>
          </cell>
          <cell r="H8"/>
          <cell r="I8">
            <v>7.0000000000000007E-2</v>
          </cell>
          <cell r="J8">
            <v>2</v>
          </cell>
          <cell r="K8"/>
          <cell r="L8">
            <v>5.6000000000000001E-2</v>
          </cell>
          <cell r="M8">
            <v>2</v>
          </cell>
        </row>
        <row r="9">
          <cell r="B9" t="str">
            <v>AEP</v>
          </cell>
          <cell r="C9" t="str">
            <v>American Electric Power Company, Inc. (NYSE: AEP)</v>
          </cell>
          <cell r="D9"/>
          <cell r="E9"/>
          <cell r="F9">
            <v>5.1999999999999998E-2</v>
          </cell>
          <cell r="G9" t="str">
            <v>N/A</v>
          </cell>
          <cell r="H9"/>
          <cell r="I9">
            <v>3.3000000000000002E-2</v>
          </cell>
          <cell r="J9">
            <v>5</v>
          </cell>
          <cell r="K9"/>
          <cell r="L9">
            <v>2.75E-2</v>
          </cell>
          <cell r="M9">
            <v>1</v>
          </cell>
        </row>
        <row r="10">
          <cell r="B10" t="str">
            <v>AVA</v>
          </cell>
          <cell r="C10" t="str">
            <v>Avista Corporation (NYSE: AVA)</v>
          </cell>
          <cell r="D10"/>
          <cell r="E10"/>
          <cell r="F10">
            <v>5.2999999999999999E-2</v>
          </cell>
          <cell r="G10" t="str">
            <v>N/A</v>
          </cell>
          <cell r="H10"/>
          <cell r="I10">
            <v>5.2999999999999999E-2</v>
          </cell>
          <cell r="J10">
            <v>1</v>
          </cell>
          <cell r="K10"/>
          <cell r="L10" t="str">
            <v>N/A</v>
          </cell>
          <cell r="M10" t="str">
            <v>N/A</v>
          </cell>
        </row>
        <row r="11">
          <cell r="B11" t="str">
            <v>CMS</v>
          </cell>
          <cell r="C11" t="str">
            <v>CMS Energy Corporation (NYSE: CMS)</v>
          </cell>
          <cell r="D11"/>
          <cell r="E11"/>
          <cell r="F11">
            <v>6.6000000000000003E-2</v>
          </cell>
          <cell r="G11" t="str">
            <v>N/A</v>
          </cell>
          <cell r="H11"/>
          <cell r="I11">
            <v>6.4000000000000001E-2</v>
          </cell>
          <cell r="J11">
            <v>4</v>
          </cell>
          <cell r="K11"/>
          <cell r="L11">
            <v>7.2599999999999998E-2</v>
          </cell>
          <cell r="M11">
            <v>2</v>
          </cell>
        </row>
        <row r="12">
          <cell r="B12" t="str">
            <v>DTE</v>
          </cell>
          <cell r="C12" t="str">
            <v>DTE Energy Company (NYSE: DTE)</v>
          </cell>
          <cell r="D12"/>
          <cell r="E12"/>
          <cell r="F12">
            <v>5.8000000000000003E-2</v>
          </cell>
          <cell r="G12" t="str">
            <v>N/A</v>
          </cell>
          <cell r="H12"/>
          <cell r="I12">
            <v>5.4000000000000006E-2</v>
          </cell>
          <cell r="J12">
            <v>4</v>
          </cell>
          <cell r="K12"/>
          <cell r="L12">
            <v>5.6300000000000003E-2</v>
          </cell>
          <cell r="M12">
            <v>3</v>
          </cell>
        </row>
        <row r="13">
          <cell r="B13" t="str">
            <v>IDA</v>
          </cell>
          <cell r="C13" t="str">
            <v>IDACORP, Inc. (NYSE: IDA)</v>
          </cell>
          <cell r="D13"/>
          <cell r="E13"/>
          <cell r="F13">
            <v>4.2999999999999997E-2</v>
          </cell>
          <cell r="G13" t="str">
            <v>N/A</v>
          </cell>
          <cell r="H13"/>
          <cell r="I13">
            <v>4.4000000000000004E-2</v>
          </cell>
          <cell r="J13">
            <v>2</v>
          </cell>
          <cell r="K13"/>
          <cell r="L13">
            <v>4.1000000000000002E-2</v>
          </cell>
          <cell r="M13">
            <v>2</v>
          </cell>
        </row>
        <row r="14">
          <cell r="B14" t="str">
            <v>NWE</v>
          </cell>
          <cell r="C14" t="str">
            <v>NorthWestern Corporation (NYSE: NWE)</v>
          </cell>
          <cell r="D14"/>
          <cell r="E14"/>
          <cell r="F14">
            <v>0.05</v>
          </cell>
          <cell r="G14" t="str">
            <v>N/A</v>
          </cell>
          <cell r="H14"/>
          <cell r="I14">
            <v>4.7E-2</v>
          </cell>
          <cell r="J14">
            <v>3</v>
          </cell>
          <cell r="K14"/>
          <cell r="L14">
            <v>4.4999999999999998E-2</v>
          </cell>
          <cell r="M14">
            <v>2</v>
          </cell>
        </row>
        <row r="15">
          <cell r="B15" t="str">
            <v>OGE</v>
          </cell>
          <cell r="C15" t="str">
            <v>OGE Energy Corp. (NYSE: OGE)</v>
          </cell>
          <cell r="D15"/>
          <cell r="E15"/>
          <cell r="F15">
            <v>5.1999999999999998E-2</v>
          </cell>
          <cell r="G15" t="str">
            <v>N/A</v>
          </cell>
          <cell r="H15"/>
          <cell r="I15">
            <v>5.5999999999999994E-2</v>
          </cell>
          <cell r="J15">
            <v>3</v>
          </cell>
          <cell r="K15"/>
          <cell r="L15">
            <v>4.2999999999999997E-2</v>
          </cell>
          <cell r="M15">
            <v>2</v>
          </cell>
        </row>
        <row r="16">
          <cell r="B16" t="str">
            <v>OTTR</v>
          </cell>
          <cell r="C16" t="str">
            <v>Otter Tail Corporation (NASDAQ: OTTR)</v>
          </cell>
          <cell r="D16"/>
          <cell r="E16"/>
          <cell r="F16" t="str">
            <v>N/A</v>
          </cell>
          <cell r="G16" t="str">
            <v>N/A</v>
          </cell>
          <cell r="H16"/>
          <cell r="I16" t="str">
            <v>N/A</v>
          </cell>
          <cell r="J16" t="str">
            <v>N/A</v>
          </cell>
          <cell r="K16"/>
          <cell r="L16" t="str">
            <v>N/A</v>
          </cell>
          <cell r="M16" t="str">
            <v>N/A</v>
          </cell>
        </row>
        <row r="17">
          <cell r="B17" t="str">
            <v>PNW</v>
          </cell>
          <cell r="C17" t="str">
            <v>Pinnacle West Capital Corporation (NYSE: PNW)</v>
          </cell>
          <cell r="D17"/>
          <cell r="E17"/>
          <cell r="F17">
            <v>4.2999999999999997E-2</v>
          </cell>
          <cell r="G17" t="str">
            <v>N/A</v>
          </cell>
          <cell r="H17"/>
          <cell r="I17">
            <v>4.4999999999999998E-2</v>
          </cell>
          <cell r="J17">
            <v>5</v>
          </cell>
          <cell r="K17"/>
          <cell r="L17">
            <v>3.95E-2</v>
          </cell>
          <cell r="M17">
            <v>2</v>
          </cell>
        </row>
        <row r="18">
          <cell r="B18" t="str">
            <v>PNM</v>
          </cell>
          <cell r="C18" t="str">
            <v>PNM Resources, Inc. (NYSE: PNM)</v>
          </cell>
          <cell r="D18"/>
          <cell r="E18"/>
          <cell r="F18">
            <v>6.7000000000000004E-2</v>
          </cell>
          <cell r="G18" t="str">
            <v>N/A</v>
          </cell>
          <cell r="H18"/>
          <cell r="I18">
            <v>7.0000000000000007E-2</v>
          </cell>
          <cell r="J18">
            <v>4</v>
          </cell>
          <cell r="K18"/>
          <cell r="L18">
            <v>5.8999999999999997E-2</v>
          </cell>
          <cell r="M18">
            <v>2</v>
          </cell>
        </row>
        <row r="19">
          <cell r="B19" t="str">
            <v>POR</v>
          </cell>
          <cell r="C19" t="str">
            <v>Portland General Electric Company (NYSE: POR)</v>
          </cell>
          <cell r="D19"/>
          <cell r="E19"/>
          <cell r="F19">
            <v>0.06</v>
          </cell>
          <cell r="G19" t="str">
            <v>N/A</v>
          </cell>
          <cell r="H19"/>
          <cell r="I19">
            <v>4.8000000000000001E-2</v>
          </cell>
          <cell r="J19">
            <v>3</v>
          </cell>
          <cell r="K19"/>
          <cell r="L19">
            <v>5.0999999999999997E-2</v>
          </cell>
          <cell r="M19">
            <v>1</v>
          </cell>
        </row>
        <row r="20">
          <cell r="B20" t="str">
            <v>SCG</v>
          </cell>
          <cell r="C20" t="str">
            <v>SCANA Corporation (NYSE: SCG)</v>
          </cell>
          <cell r="D20"/>
          <cell r="E20"/>
          <cell r="F20">
            <v>5.5E-2</v>
          </cell>
          <cell r="G20" t="str">
            <v>N/A</v>
          </cell>
          <cell r="H20"/>
          <cell r="I20">
            <v>6.2E-2</v>
          </cell>
          <cell r="J20">
            <v>3</v>
          </cell>
          <cell r="K20"/>
          <cell r="L20">
            <v>0.06</v>
          </cell>
          <cell r="M20">
            <v>1</v>
          </cell>
        </row>
        <row r="21">
          <cell r="B21" t="str">
            <v>XEL</v>
          </cell>
          <cell r="C21" t="str">
            <v>Xcel Energy Inc. (NYSE: XEL)</v>
          </cell>
          <cell r="D21"/>
          <cell r="E21"/>
          <cell r="F21">
            <v>5.3999999999999999E-2</v>
          </cell>
          <cell r="G21" t="str">
            <v>N/A</v>
          </cell>
          <cell r="H21"/>
          <cell r="I21">
            <v>5.0999999999999997E-2</v>
          </cell>
          <cell r="J21">
            <v>4</v>
          </cell>
          <cell r="K21"/>
          <cell r="L21">
            <v>5.3600000000000002E-2</v>
          </cell>
          <cell r="M21">
            <v>2</v>
          </cell>
        </row>
        <row r="22">
          <cell r="B22"/>
          <cell r="C22"/>
          <cell r="D22"/>
          <cell r="E22"/>
          <cell r="F22"/>
          <cell r="G22"/>
          <cell r="H22"/>
          <cell r="I22"/>
          <cell r="J22"/>
          <cell r="K22"/>
          <cell r="L22"/>
          <cell r="M22"/>
        </row>
        <row r="23">
          <cell r="B23"/>
          <cell r="C23"/>
          <cell r="D23"/>
          <cell r="E23"/>
          <cell r="F23"/>
          <cell r="G23"/>
          <cell r="H23"/>
          <cell r="I23"/>
          <cell r="J23"/>
          <cell r="K23"/>
          <cell r="L23"/>
          <cell r="M23"/>
        </row>
        <row r="24">
          <cell r="B24"/>
          <cell r="C24"/>
          <cell r="D24"/>
          <cell r="E24"/>
          <cell r="F24"/>
          <cell r="G24"/>
          <cell r="H24"/>
          <cell r="I24"/>
          <cell r="J24"/>
          <cell r="K24"/>
          <cell r="L24"/>
          <cell r="M24"/>
        </row>
        <row r="25">
          <cell r="B25"/>
          <cell r="C25"/>
          <cell r="D25"/>
          <cell r="E25"/>
          <cell r="F25"/>
          <cell r="G25"/>
          <cell r="H25"/>
          <cell r="I25"/>
          <cell r="J25"/>
          <cell r="K25"/>
          <cell r="L25"/>
          <cell r="M25"/>
        </row>
        <row r="26">
          <cell r="B26"/>
          <cell r="C26"/>
          <cell r="D26"/>
          <cell r="E26"/>
          <cell r="F26"/>
          <cell r="G26"/>
          <cell r="H26"/>
          <cell r="I26"/>
          <cell r="J26"/>
          <cell r="K26"/>
          <cell r="L26"/>
          <cell r="M26"/>
        </row>
        <row r="27">
          <cell r="B27"/>
          <cell r="C27"/>
          <cell r="D27"/>
          <cell r="E27"/>
          <cell r="F27"/>
          <cell r="G27"/>
          <cell r="H27"/>
          <cell r="I27"/>
          <cell r="J27"/>
          <cell r="K27"/>
          <cell r="L27"/>
          <cell r="M27"/>
        </row>
        <row r="28">
          <cell r="B28"/>
          <cell r="C28"/>
          <cell r="D28"/>
          <cell r="E28"/>
          <cell r="F28"/>
          <cell r="G28"/>
          <cell r="H28"/>
          <cell r="I28"/>
          <cell r="J28"/>
          <cell r="K28"/>
          <cell r="L28"/>
          <cell r="M28"/>
        </row>
        <row r="29">
          <cell r="B29"/>
          <cell r="C29"/>
          <cell r="D29"/>
          <cell r="E29"/>
          <cell r="F29"/>
          <cell r="G29"/>
          <cell r="H29"/>
          <cell r="I29"/>
          <cell r="J29"/>
          <cell r="K29"/>
          <cell r="L29"/>
          <cell r="M29"/>
        </row>
        <row r="30">
          <cell r="B30"/>
          <cell r="C30"/>
          <cell r="D30"/>
          <cell r="E30"/>
          <cell r="F30"/>
          <cell r="G30"/>
          <cell r="H30"/>
          <cell r="I30"/>
          <cell r="J30"/>
          <cell r="K30"/>
          <cell r="L30"/>
          <cell r="M30"/>
        </row>
        <row r="31">
          <cell r="B31"/>
          <cell r="C31"/>
          <cell r="D31"/>
          <cell r="E31"/>
          <cell r="F31"/>
          <cell r="G31"/>
          <cell r="H31"/>
          <cell r="I31"/>
          <cell r="J31"/>
          <cell r="K31"/>
          <cell r="L31"/>
          <cell r="M31"/>
        </row>
        <row r="32">
          <cell r="B32"/>
          <cell r="C32"/>
          <cell r="D32"/>
          <cell r="E32"/>
          <cell r="F32"/>
          <cell r="G32"/>
          <cell r="H32"/>
          <cell r="I32"/>
          <cell r="J32"/>
          <cell r="K32"/>
          <cell r="L32"/>
          <cell r="M32"/>
        </row>
        <row r="33">
          <cell r="B33"/>
          <cell r="C33"/>
          <cell r="D33"/>
          <cell r="E33"/>
          <cell r="F33"/>
          <cell r="G33"/>
          <cell r="H33"/>
          <cell r="I33"/>
          <cell r="J33"/>
          <cell r="K33"/>
          <cell r="L33"/>
          <cell r="M33"/>
        </row>
        <row r="34">
          <cell r="B34"/>
          <cell r="C34"/>
          <cell r="D34"/>
          <cell r="E34"/>
          <cell r="F34"/>
          <cell r="G34"/>
          <cell r="H34"/>
          <cell r="I34"/>
          <cell r="J34"/>
          <cell r="K34"/>
          <cell r="L34"/>
          <cell r="M34"/>
        </row>
        <row r="35">
          <cell r="B35"/>
          <cell r="C35"/>
          <cell r="D35"/>
          <cell r="E35"/>
          <cell r="F35"/>
          <cell r="G35"/>
          <cell r="H35"/>
          <cell r="I35"/>
          <cell r="J35"/>
          <cell r="K35"/>
          <cell r="L35"/>
          <cell r="M35"/>
        </row>
        <row r="36">
          <cell r="B36"/>
          <cell r="C36"/>
          <cell r="D36"/>
          <cell r="E36"/>
          <cell r="F36"/>
          <cell r="G36"/>
          <cell r="H36"/>
          <cell r="I36"/>
          <cell r="J36"/>
          <cell r="K36"/>
          <cell r="L36"/>
          <cell r="M36"/>
        </row>
        <row r="37">
          <cell r="B37"/>
          <cell r="C37"/>
          <cell r="D37"/>
          <cell r="E37"/>
          <cell r="F37"/>
          <cell r="G37"/>
          <cell r="H37"/>
          <cell r="I37"/>
          <cell r="J37"/>
          <cell r="K37"/>
          <cell r="L37"/>
          <cell r="M37"/>
        </row>
        <row r="38">
          <cell r="B38"/>
          <cell r="C38"/>
          <cell r="D38"/>
          <cell r="E38"/>
          <cell r="F38"/>
          <cell r="G38"/>
          <cell r="H38"/>
          <cell r="I38"/>
          <cell r="J38"/>
          <cell r="K38"/>
          <cell r="L38"/>
          <cell r="M38"/>
        </row>
        <row r="39">
          <cell r="B39"/>
          <cell r="C39"/>
          <cell r="D39"/>
          <cell r="E39"/>
          <cell r="F39"/>
          <cell r="G39"/>
          <cell r="H39"/>
          <cell r="I39"/>
          <cell r="J39"/>
          <cell r="K39"/>
          <cell r="L39"/>
          <cell r="M39"/>
        </row>
        <row r="40">
          <cell r="B40"/>
          <cell r="C40"/>
          <cell r="D40"/>
          <cell r="E40"/>
          <cell r="F40"/>
          <cell r="G40"/>
          <cell r="H40"/>
          <cell r="I40"/>
          <cell r="J40"/>
          <cell r="K40"/>
          <cell r="L40"/>
          <cell r="M40"/>
        </row>
        <row r="41">
          <cell r="B41"/>
          <cell r="C41"/>
          <cell r="D41"/>
          <cell r="E41"/>
          <cell r="F41"/>
          <cell r="G41"/>
          <cell r="H41"/>
          <cell r="I41"/>
          <cell r="J41"/>
          <cell r="K41"/>
          <cell r="L41"/>
          <cell r="M41"/>
        </row>
        <row r="42">
          <cell r="B42"/>
          <cell r="C42"/>
          <cell r="D42"/>
          <cell r="E42"/>
          <cell r="F42"/>
          <cell r="G42"/>
          <cell r="H42"/>
          <cell r="I42"/>
          <cell r="J42"/>
          <cell r="K42"/>
          <cell r="L42"/>
          <cell r="M42"/>
        </row>
        <row r="43">
          <cell r="B43"/>
          <cell r="C43"/>
          <cell r="D43"/>
          <cell r="E43"/>
          <cell r="F43"/>
          <cell r="G43"/>
          <cell r="H43"/>
          <cell r="I43"/>
          <cell r="J43"/>
          <cell r="K43"/>
          <cell r="L43"/>
          <cell r="M43"/>
        </row>
        <row r="44">
          <cell r="B44"/>
          <cell r="C44"/>
          <cell r="D44"/>
          <cell r="E44"/>
          <cell r="F44"/>
          <cell r="G44"/>
          <cell r="H44"/>
          <cell r="I44"/>
          <cell r="J44"/>
          <cell r="K44"/>
          <cell r="L44"/>
          <cell r="M44"/>
        </row>
        <row r="45">
          <cell r="B45"/>
          <cell r="C45"/>
          <cell r="D45"/>
          <cell r="E45"/>
          <cell r="F45"/>
          <cell r="G45"/>
          <cell r="H45"/>
          <cell r="I45"/>
          <cell r="J45"/>
          <cell r="K45"/>
          <cell r="L45"/>
          <cell r="M45"/>
        </row>
        <row r="46">
          <cell r="B46"/>
          <cell r="C46"/>
          <cell r="D46"/>
          <cell r="E46"/>
          <cell r="F46"/>
          <cell r="G46"/>
          <cell r="H46"/>
          <cell r="I46"/>
          <cell r="J46"/>
          <cell r="K46"/>
          <cell r="L46"/>
          <cell r="M46"/>
        </row>
        <row r="47">
          <cell r="B47"/>
          <cell r="C47"/>
          <cell r="D47"/>
          <cell r="E47"/>
          <cell r="F47"/>
          <cell r="G47"/>
          <cell r="H47"/>
          <cell r="I47"/>
          <cell r="J47"/>
          <cell r="K47"/>
          <cell r="L47"/>
          <cell r="M47"/>
        </row>
        <row r="48">
          <cell r="B48"/>
          <cell r="C48"/>
          <cell r="D48"/>
          <cell r="E48"/>
          <cell r="F48"/>
          <cell r="G48"/>
          <cell r="H48"/>
          <cell r="I48"/>
          <cell r="J48"/>
          <cell r="K48"/>
          <cell r="L48"/>
          <cell r="M48"/>
        </row>
        <row r="49">
          <cell r="B49"/>
          <cell r="C49"/>
          <cell r="D49"/>
          <cell r="E49"/>
          <cell r="F49"/>
          <cell r="G49"/>
          <cell r="H49"/>
          <cell r="I49"/>
          <cell r="J49"/>
          <cell r="K49"/>
          <cell r="L49"/>
          <cell r="M49"/>
        </row>
        <row r="50">
          <cell r="B50"/>
          <cell r="C50"/>
          <cell r="D50"/>
          <cell r="E50"/>
          <cell r="F50"/>
          <cell r="G50"/>
          <cell r="H50"/>
          <cell r="I50"/>
          <cell r="J50"/>
          <cell r="K50"/>
          <cell r="L50"/>
          <cell r="M50"/>
        </row>
        <row r="51">
          <cell r="B51"/>
          <cell r="C51"/>
          <cell r="D51"/>
          <cell r="E51"/>
          <cell r="F51"/>
          <cell r="G51"/>
          <cell r="H51"/>
          <cell r="I51"/>
          <cell r="J51"/>
          <cell r="K51"/>
          <cell r="L51"/>
          <cell r="M51"/>
        </row>
        <row r="52">
          <cell r="B52"/>
          <cell r="C52"/>
          <cell r="D52"/>
          <cell r="E52"/>
          <cell r="F52"/>
          <cell r="G52"/>
          <cell r="H52"/>
          <cell r="I52"/>
          <cell r="J52"/>
          <cell r="K52"/>
          <cell r="L52"/>
          <cell r="M52"/>
        </row>
        <row r="53">
          <cell r="B53"/>
          <cell r="C53"/>
          <cell r="D53"/>
          <cell r="E53"/>
          <cell r="F53"/>
          <cell r="G53"/>
          <cell r="H53"/>
          <cell r="I53"/>
          <cell r="J53"/>
          <cell r="K53"/>
          <cell r="L53"/>
          <cell r="M53"/>
        </row>
        <row r="54">
          <cell r="B54"/>
          <cell r="C54"/>
          <cell r="D54"/>
          <cell r="E54"/>
          <cell r="F54"/>
          <cell r="G54"/>
          <cell r="H54"/>
          <cell r="I54"/>
          <cell r="J54"/>
          <cell r="K54"/>
          <cell r="L54"/>
          <cell r="M54"/>
        </row>
        <row r="55">
          <cell r="B55"/>
          <cell r="C55"/>
          <cell r="D55"/>
          <cell r="E55"/>
          <cell r="F55"/>
          <cell r="G55"/>
          <cell r="H55"/>
          <cell r="I55"/>
          <cell r="J55"/>
          <cell r="K55"/>
          <cell r="L55"/>
          <cell r="M55"/>
        </row>
      </sheetData>
      <sheetData sheetId="22">
        <row r="2">
          <cell r="F2">
            <v>1</v>
          </cell>
          <cell r="G2" t="str">
            <v>ALE</v>
          </cell>
          <cell r="H2" t="str">
            <v>ALLETE, Inc.</v>
          </cell>
          <cell r="I2"/>
          <cell r="J2">
            <v>59.996153846153859</v>
          </cell>
          <cell r="K2">
            <v>2</v>
          </cell>
          <cell r="L2" t="str">
            <v>LNT</v>
          </cell>
          <cell r="M2" t="str">
            <v>Alliant Energy Corporation</v>
          </cell>
          <cell r="N2"/>
          <cell r="O2">
            <v>38.302353846153849</v>
          </cell>
          <cell r="P2">
            <v>3</v>
          </cell>
          <cell r="Q2" t="str">
            <v>AEE</v>
          </cell>
          <cell r="R2" t="str">
            <v>Ameren Corporation</v>
          </cell>
          <cell r="S2"/>
          <cell r="T2">
            <v>49.585000000000001</v>
          </cell>
          <cell r="U2">
            <v>4</v>
          </cell>
          <cell r="V2" t="str">
            <v>AEP</v>
          </cell>
          <cell r="W2" t="str">
            <v>American Electric Power Company, Inc.</v>
          </cell>
          <cell r="X2"/>
          <cell r="Y2">
            <v>64.972096153846167</v>
          </cell>
          <cell r="Z2">
            <v>5</v>
          </cell>
          <cell r="AA2" t="str">
            <v>AVA</v>
          </cell>
          <cell r="AB2" t="str">
            <v>Avista Corporation</v>
          </cell>
          <cell r="AC2"/>
          <cell r="AD2">
            <v>41.301923076923075</v>
          </cell>
          <cell r="AE2">
            <v>6</v>
          </cell>
          <cell r="AF2" t="str">
            <v>CMS</v>
          </cell>
          <cell r="AG2" t="str">
            <v>CMS Energy Corporation</v>
          </cell>
          <cell r="AH2"/>
          <cell r="AI2">
            <v>42.359415384615389</v>
          </cell>
          <cell r="AJ2">
            <v>7</v>
          </cell>
          <cell r="AK2" t="str">
            <v>DTE</v>
          </cell>
          <cell r="AL2" t="str">
            <v>DTE Energy Company</v>
          </cell>
          <cell r="AM2"/>
          <cell r="AN2">
            <v>93.897880769230753</v>
          </cell>
          <cell r="AO2">
            <v>8</v>
          </cell>
          <cell r="AP2" t="str">
            <v>IDA</v>
          </cell>
          <cell r="AQ2" t="str">
            <v>IDACORP, Inc.</v>
          </cell>
          <cell r="AR2"/>
          <cell r="AS2">
            <v>77.175999999999988</v>
          </cell>
          <cell r="AT2">
            <v>9</v>
          </cell>
          <cell r="AU2" t="str">
            <v>NWE</v>
          </cell>
          <cell r="AV2" t="str">
            <v>NorthWestern Corporation</v>
          </cell>
          <cell r="AW2"/>
          <cell r="AX2">
            <v>57.782734615384612</v>
          </cell>
          <cell r="AY2">
            <v>10</v>
          </cell>
          <cell r="AZ2" t="str">
            <v>OGE</v>
          </cell>
          <cell r="BA2" t="str">
            <v>OGE Energy Corp.</v>
          </cell>
          <cell r="BB2"/>
          <cell r="BC2">
            <v>31.159807692307691</v>
          </cell>
          <cell r="BD2">
            <v>11</v>
          </cell>
          <cell r="BE2" t="str">
            <v>OTTR</v>
          </cell>
          <cell r="BF2" t="str">
            <v>Otter Tail Corporation</v>
          </cell>
          <cell r="BG2"/>
          <cell r="BH2">
            <v>34.582730769230764</v>
          </cell>
          <cell r="BI2">
            <v>12</v>
          </cell>
          <cell r="BJ2" t="str">
            <v>PNW</v>
          </cell>
          <cell r="BK2" t="str">
            <v>Pinnacle West Capital Corporation</v>
          </cell>
          <cell r="BL2"/>
          <cell r="BM2">
            <v>75.947307692307689</v>
          </cell>
          <cell r="BN2">
            <v>13</v>
          </cell>
          <cell r="BO2" t="str">
            <v>PNM</v>
          </cell>
          <cell r="BP2" t="str">
            <v>PNM Resources, Inc.</v>
          </cell>
          <cell r="BQ2"/>
          <cell r="BR2">
            <v>32.524423076923071</v>
          </cell>
          <cell r="BS2">
            <v>14</v>
          </cell>
          <cell r="BT2" t="str">
            <v>POR</v>
          </cell>
          <cell r="BU2" t="str">
            <v>Portland General Electric Company</v>
          </cell>
          <cell r="BV2"/>
          <cell r="BW2">
            <v>42.499038461538461</v>
          </cell>
          <cell r="BX2">
            <v>15</v>
          </cell>
          <cell r="BY2" t="str">
            <v>SCG</v>
          </cell>
          <cell r="BZ2" t="str">
            <v>SCANA Corporation</v>
          </cell>
          <cell r="CA2"/>
          <cell r="CB2">
            <v>71.691692307692307</v>
          </cell>
          <cell r="CC2">
            <v>16</v>
          </cell>
          <cell r="CD2" t="str">
            <v>XEL</v>
          </cell>
          <cell r="CE2" t="str">
            <v>Xcel Energy Inc.</v>
          </cell>
          <cell r="CF2"/>
          <cell r="CG2">
            <v>41.507403846153849</v>
          </cell>
          <cell r="CH2">
            <v>17</v>
          </cell>
          <cell r="CI2">
            <v>0</v>
          </cell>
          <cell r="CJ2" t="e">
            <v>#N/A</v>
          </cell>
          <cell r="CK2"/>
          <cell r="CL2" t="e">
            <v>#DIV/0!</v>
          </cell>
          <cell r="CM2">
            <v>18</v>
          </cell>
          <cell r="CN2">
            <v>0</v>
          </cell>
          <cell r="CO2" t="e">
            <v>#N/A</v>
          </cell>
          <cell r="CP2"/>
          <cell r="CQ2" t="e">
            <v>#DIV/0!</v>
          </cell>
          <cell r="CR2">
            <v>19</v>
          </cell>
          <cell r="CS2">
            <v>0</v>
          </cell>
          <cell r="CT2" t="e">
            <v>#N/A</v>
          </cell>
          <cell r="CU2"/>
          <cell r="CV2" t="e">
            <v>#DIV/0!</v>
          </cell>
          <cell r="CW2">
            <v>20</v>
          </cell>
          <cell r="CX2">
            <v>0</v>
          </cell>
          <cell r="CY2" t="e">
            <v>#N/A</v>
          </cell>
          <cell r="CZ2"/>
          <cell r="DA2" t="e">
            <v>#DIV/0!</v>
          </cell>
          <cell r="DB2">
            <v>21</v>
          </cell>
          <cell r="DC2">
            <v>0</v>
          </cell>
          <cell r="DD2" t="e">
            <v>#N/A</v>
          </cell>
          <cell r="DE2"/>
          <cell r="DF2" t="e">
            <v>#DIV/0!</v>
          </cell>
          <cell r="DG2">
            <v>22</v>
          </cell>
          <cell r="DH2">
            <v>0</v>
          </cell>
          <cell r="DI2" t="e">
            <v>#N/A</v>
          </cell>
          <cell r="DJ2"/>
          <cell r="DK2" t="e">
            <v>#DIV/0!</v>
          </cell>
          <cell r="DL2">
            <v>23</v>
          </cell>
          <cell r="DM2">
            <v>0</v>
          </cell>
          <cell r="DN2" t="e">
            <v>#N/A</v>
          </cell>
          <cell r="DO2"/>
          <cell r="DP2" t="e">
            <v>#DIV/0!</v>
          </cell>
          <cell r="DQ2">
            <v>24</v>
          </cell>
          <cell r="DR2">
            <v>0</v>
          </cell>
          <cell r="DS2" t="e">
            <v>#N/A</v>
          </cell>
          <cell r="DT2"/>
          <cell r="DU2" t="e">
            <v>#DIV/0!</v>
          </cell>
          <cell r="DV2">
            <v>25</v>
          </cell>
          <cell r="DW2">
            <v>0</v>
          </cell>
          <cell r="DX2" t="e">
            <v>#N/A</v>
          </cell>
          <cell r="DY2"/>
          <cell r="DZ2" t="e">
            <v>#DIV/0!</v>
          </cell>
          <cell r="EA2">
            <v>26</v>
          </cell>
          <cell r="EB2">
            <v>0</v>
          </cell>
          <cell r="EC2" t="e">
            <v>#N/A</v>
          </cell>
          <cell r="ED2"/>
          <cell r="EE2" t="e">
            <v>#DIV/0!</v>
          </cell>
          <cell r="EF2">
            <v>27</v>
          </cell>
          <cell r="EG2">
            <v>0</v>
          </cell>
          <cell r="EH2" t="e">
            <v>#N/A</v>
          </cell>
          <cell r="EI2"/>
          <cell r="EJ2" t="e">
            <v>#DIV/0!</v>
          </cell>
          <cell r="EK2">
            <v>28</v>
          </cell>
          <cell r="EL2">
            <v>0</v>
          </cell>
          <cell r="EM2" t="e">
            <v>#N/A</v>
          </cell>
          <cell r="EN2"/>
          <cell r="EO2" t="e">
            <v>#DIV/0!</v>
          </cell>
          <cell r="EP2">
            <v>29</v>
          </cell>
          <cell r="EQ2">
            <v>0</v>
          </cell>
          <cell r="ER2" t="e">
            <v>#N/A</v>
          </cell>
          <cell r="ES2"/>
          <cell r="ET2" t="e">
            <v>#DIV/0!</v>
          </cell>
          <cell r="EU2">
            <v>30</v>
          </cell>
          <cell r="EV2">
            <v>0</v>
          </cell>
          <cell r="EW2" t="e">
            <v>#N/A</v>
          </cell>
          <cell r="EX2"/>
          <cell r="EY2" t="e">
            <v>#DIV/0!</v>
          </cell>
          <cell r="EZ2">
            <v>31</v>
          </cell>
          <cell r="FA2">
            <v>0</v>
          </cell>
          <cell r="FB2" t="e">
            <v>#N/A</v>
          </cell>
          <cell r="FC2"/>
          <cell r="FD2" t="e">
            <v>#DIV/0!</v>
          </cell>
          <cell r="FE2">
            <v>32</v>
          </cell>
          <cell r="FF2">
            <v>0</v>
          </cell>
          <cell r="FG2" t="e">
            <v>#N/A</v>
          </cell>
          <cell r="FH2"/>
          <cell r="FI2" t="e">
            <v>#DIV/0!</v>
          </cell>
          <cell r="FJ2">
            <v>33</v>
          </cell>
          <cell r="FK2">
            <v>0</v>
          </cell>
          <cell r="FL2" t="e">
            <v>#N/A</v>
          </cell>
          <cell r="FM2"/>
          <cell r="FN2" t="e">
            <v>#DIV/0!</v>
          </cell>
          <cell r="FO2">
            <v>34</v>
          </cell>
          <cell r="FP2">
            <v>0</v>
          </cell>
          <cell r="FQ2" t="e">
            <v>#N/A</v>
          </cell>
          <cell r="FR2"/>
          <cell r="FS2" t="e">
            <v>#DIV/0!</v>
          </cell>
          <cell r="FT2">
            <v>35</v>
          </cell>
          <cell r="FU2">
            <v>0</v>
          </cell>
          <cell r="FV2" t="e">
            <v>#N/A</v>
          </cell>
          <cell r="FW2"/>
          <cell r="FX2" t="e">
            <v>#DIV/0!</v>
          </cell>
          <cell r="FY2">
            <v>36</v>
          </cell>
          <cell r="FZ2">
            <v>0</v>
          </cell>
          <cell r="GA2" t="e">
            <v>#N/A</v>
          </cell>
          <cell r="GB2"/>
          <cell r="GC2" t="e">
            <v>#DIV/0!</v>
          </cell>
          <cell r="GD2">
            <v>37</v>
          </cell>
          <cell r="GE2">
            <v>0</v>
          </cell>
          <cell r="GF2" t="e">
            <v>#N/A</v>
          </cell>
          <cell r="GG2"/>
          <cell r="GH2" t="e">
            <v>#DIV/0!</v>
          </cell>
          <cell r="GI2">
            <v>38</v>
          </cell>
          <cell r="GJ2">
            <v>0</v>
          </cell>
          <cell r="GK2" t="e">
            <v>#N/A</v>
          </cell>
          <cell r="GL2"/>
          <cell r="GM2" t="e">
            <v>#DIV/0!</v>
          </cell>
          <cell r="GN2">
            <v>39</v>
          </cell>
          <cell r="GO2">
            <v>0</v>
          </cell>
          <cell r="GP2" t="e">
            <v>#N/A</v>
          </cell>
          <cell r="GQ2"/>
          <cell r="GR2" t="e">
            <v>#DIV/0!</v>
          </cell>
          <cell r="GS2">
            <v>40</v>
          </cell>
          <cell r="GT2">
            <v>0</v>
          </cell>
          <cell r="GU2" t="e">
            <v>#N/A</v>
          </cell>
          <cell r="GV2"/>
          <cell r="GW2" t="e">
            <v>#DIV/0!</v>
          </cell>
          <cell r="GX2">
            <v>41</v>
          </cell>
          <cell r="GY2">
            <v>0</v>
          </cell>
          <cell r="GZ2" t="e">
            <v>#N/A</v>
          </cell>
          <cell r="HA2"/>
          <cell r="HB2" t="e">
            <v>#DIV/0!</v>
          </cell>
          <cell r="HC2">
            <v>42</v>
          </cell>
          <cell r="HD2">
            <v>0</v>
          </cell>
          <cell r="HE2" t="e">
            <v>#N/A</v>
          </cell>
          <cell r="HF2"/>
          <cell r="HG2" t="e">
            <v>#DIV/0!</v>
          </cell>
          <cell r="HH2">
            <v>43</v>
          </cell>
          <cell r="HI2">
            <v>0</v>
          </cell>
          <cell r="HJ2" t="e">
            <v>#N/A</v>
          </cell>
          <cell r="HK2"/>
          <cell r="HL2" t="e">
            <v>#DIV/0!</v>
          </cell>
          <cell r="HM2">
            <v>44</v>
          </cell>
          <cell r="HN2">
            <v>0</v>
          </cell>
          <cell r="HO2" t="e">
            <v>#N/A</v>
          </cell>
          <cell r="HP2"/>
          <cell r="HQ2" t="e">
            <v>#DIV/0!</v>
          </cell>
          <cell r="HR2">
            <v>45</v>
          </cell>
          <cell r="HS2">
            <v>0</v>
          </cell>
          <cell r="HT2" t="e">
            <v>#N/A</v>
          </cell>
          <cell r="HU2"/>
          <cell r="HV2" t="e">
            <v>#DIV/0!</v>
          </cell>
          <cell r="HW2">
            <v>46</v>
          </cell>
          <cell r="HX2">
            <v>0</v>
          </cell>
          <cell r="HY2" t="e">
            <v>#N/A</v>
          </cell>
          <cell r="HZ2"/>
          <cell r="IA2" t="e">
            <v>#DIV/0!</v>
          </cell>
          <cell r="IB2">
            <v>47</v>
          </cell>
          <cell r="IC2">
            <v>0</v>
          </cell>
          <cell r="ID2" t="e">
            <v>#N/A</v>
          </cell>
          <cell r="IE2"/>
          <cell r="IF2" t="e">
            <v>#DIV/0!</v>
          </cell>
          <cell r="IG2">
            <v>48</v>
          </cell>
          <cell r="IH2">
            <v>0</v>
          </cell>
          <cell r="II2" t="e">
            <v>#N/A</v>
          </cell>
          <cell r="IJ2"/>
          <cell r="IK2" t="e">
            <v>#DIV/0!</v>
          </cell>
          <cell r="IL2">
            <v>49</v>
          </cell>
          <cell r="IM2">
            <v>0</v>
          </cell>
          <cell r="IN2" t="e">
            <v>#N/A</v>
          </cell>
          <cell r="IO2"/>
          <cell r="IP2" t="e">
            <v>#DIV/0!</v>
          </cell>
          <cell r="IQ2">
            <v>50</v>
          </cell>
          <cell r="IR2">
            <v>0</v>
          </cell>
          <cell r="IS2" t="e">
            <v>#N/A</v>
          </cell>
          <cell r="IT2"/>
          <cell r="IU2" t="e">
            <v>#DIV/0!</v>
          </cell>
        </row>
      </sheetData>
      <sheetData sheetId="23"/>
      <sheetData sheetId="24"/>
      <sheetData sheetId="25"/>
      <sheetData sheetId="26">
        <row r="6">
          <cell r="A6" t="str">
            <v>ALE</v>
          </cell>
          <cell r="B6" t="str">
            <v>ALLETE, Inc.</v>
          </cell>
          <cell r="C6">
            <v>4022309</v>
          </cell>
          <cell r="D6">
            <v>53.278304648167698</v>
          </cell>
          <cell r="E6" t="str">
            <v>BBB+</v>
          </cell>
          <cell r="F6" t="str">
            <v>A3</v>
          </cell>
          <cell r="G6">
            <v>53.278304648167698</v>
          </cell>
          <cell r="H6" t="str">
            <v>BBB+</v>
          </cell>
          <cell r="I6" t="str">
            <v>A3</v>
          </cell>
        </row>
        <row r="7">
          <cell r="A7" t="str">
            <v>LNT</v>
          </cell>
          <cell r="B7" t="str">
            <v>Alliant Energy Corporation</v>
          </cell>
          <cell r="C7">
            <v>4057038</v>
          </cell>
          <cell r="D7">
            <v>46.490231571062999</v>
          </cell>
          <cell r="E7" t="str">
            <v>A-</v>
          </cell>
          <cell r="F7" t="str">
            <v>Baa1</v>
          </cell>
          <cell r="G7">
            <v>46.490231571062999</v>
          </cell>
          <cell r="H7" t="str">
            <v>A-</v>
          </cell>
          <cell r="I7" t="str">
            <v>Baa1</v>
          </cell>
        </row>
        <row r="8">
          <cell r="A8" t="str">
            <v>AEE</v>
          </cell>
          <cell r="B8" t="str">
            <v>Ameren Corporation</v>
          </cell>
          <cell r="C8">
            <v>4007308</v>
          </cell>
          <cell r="D8">
            <v>47.367703218766998</v>
          </cell>
          <cell r="E8" t="str">
            <v>BBB+</v>
          </cell>
          <cell r="F8" t="str">
            <v>Baa1</v>
          </cell>
          <cell r="G8">
            <v>47.367703218766998</v>
          </cell>
          <cell r="H8" t="str">
            <v>BBB+</v>
          </cell>
          <cell r="I8" t="str">
            <v>Baa1</v>
          </cell>
        </row>
        <row r="9">
          <cell r="A9" t="str">
            <v>AEP</v>
          </cell>
          <cell r="B9" t="str">
            <v>American Electric Power Company, Inc.</v>
          </cell>
          <cell r="C9">
            <v>4006321</v>
          </cell>
          <cell r="D9">
            <v>46.3262309980814</v>
          </cell>
          <cell r="E9" t="str">
            <v>BBB+</v>
          </cell>
          <cell r="F9" t="str">
            <v>Baa1</v>
          </cell>
          <cell r="G9">
            <v>46.3262309980814</v>
          </cell>
          <cell r="H9" t="str">
            <v>BBB+</v>
          </cell>
          <cell r="I9" t="str">
            <v>Baa1</v>
          </cell>
        </row>
        <row r="10">
          <cell r="A10" t="str">
            <v>AVA</v>
          </cell>
          <cell r="B10" t="str">
            <v>Avista Corporation</v>
          </cell>
          <cell r="C10">
            <v>4057075</v>
          </cell>
          <cell r="D10">
            <v>46.917539974070898</v>
          </cell>
          <cell r="E10" t="str">
            <v>BBB</v>
          </cell>
          <cell r="F10" t="str">
            <v>Baa1</v>
          </cell>
          <cell r="G10">
            <v>46.917539974070898</v>
          </cell>
          <cell r="H10" t="str">
            <v>BBB</v>
          </cell>
          <cell r="I10" t="str">
            <v>Baa1</v>
          </cell>
        </row>
        <row r="11">
          <cell r="A11" t="str">
            <v>CNP</v>
          </cell>
          <cell r="B11" t="str">
            <v>CenterPoint Energy, Inc.</v>
          </cell>
          <cell r="C11">
            <v>4074390</v>
          </cell>
          <cell r="D11">
            <v>28.2969503720056</v>
          </cell>
          <cell r="E11" t="str">
            <v>A-</v>
          </cell>
          <cell r="F11" t="str">
            <v>Baa1</v>
          </cell>
          <cell r="G11">
            <v>28.2969503720056</v>
          </cell>
          <cell r="H11" t="str">
            <v>A-</v>
          </cell>
          <cell r="I11" t="str">
            <v>Baa1</v>
          </cell>
        </row>
        <row r="12">
          <cell r="A12" t="str">
            <v>CMS</v>
          </cell>
          <cell r="B12" t="str">
            <v>CMS Energy Corporation</v>
          </cell>
          <cell r="C12">
            <v>4004172</v>
          </cell>
          <cell r="D12">
            <v>29.283164782867299</v>
          </cell>
          <cell r="E12" t="str">
            <v>BBB+</v>
          </cell>
          <cell r="F12" t="str">
            <v>Baa2</v>
          </cell>
          <cell r="G12">
            <v>29.283164782867299</v>
          </cell>
          <cell r="H12" t="str">
            <v>BBB+</v>
          </cell>
          <cell r="I12" t="str">
            <v>Baa2</v>
          </cell>
        </row>
        <row r="13">
          <cell r="A13" t="str">
            <v>ED</v>
          </cell>
          <cell r="B13" t="str">
            <v>Consolidated Edison, Inc.</v>
          </cell>
          <cell r="C13">
            <v>4057041</v>
          </cell>
          <cell r="D13">
            <v>47.744814719976603</v>
          </cell>
          <cell r="E13" t="str">
            <v>A-</v>
          </cell>
          <cell r="F13" t="str">
            <v>A3</v>
          </cell>
          <cell r="G13">
            <v>47.744814719976603</v>
          </cell>
          <cell r="H13" t="str">
            <v>A-</v>
          </cell>
          <cell r="I13" t="str">
            <v>A3</v>
          </cell>
        </row>
        <row r="14">
          <cell r="A14" t="str">
            <v>D</v>
          </cell>
          <cell r="B14" t="str">
            <v>Dominion Resources, Inc.</v>
          </cell>
          <cell r="C14">
            <v>4001616</v>
          </cell>
          <cell r="D14">
            <v>29.865107065371198</v>
          </cell>
          <cell r="E14" t="str">
            <v>BBB+</v>
          </cell>
          <cell r="F14" t="str">
            <v>Baa2</v>
          </cell>
          <cell r="G14">
            <v>29.865107065371198</v>
          </cell>
          <cell r="H14" t="str">
            <v>BBB+</v>
          </cell>
          <cell r="I14" t="str">
            <v>Baa2</v>
          </cell>
        </row>
        <row r="15">
          <cell r="A15" t="str">
            <v>DTE</v>
          </cell>
          <cell r="B15" t="str">
            <v>DTE Energy Company</v>
          </cell>
          <cell r="C15">
            <v>4057044</v>
          </cell>
          <cell r="D15">
            <v>47.347115021320199</v>
          </cell>
          <cell r="E15" t="str">
            <v>BBB+</v>
          </cell>
          <cell r="F15" t="str">
            <v>Baa1</v>
          </cell>
          <cell r="G15">
            <v>47.347115021320199</v>
          </cell>
          <cell r="H15" t="str">
            <v>BBB+</v>
          </cell>
          <cell r="I15" t="str">
            <v>Baa1</v>
          </cell>
        </row>
        <row r="16">
          <cell r="A16" t="str">
            <v>ES</v>
          </cell>
          <cell r="B16" t="str">
            <v>Eversource Energy</v>
          </cell>
          <cell r="C16">
            <v>4057052</v>
          </cell>
          <cell r="D16">
            <v>49.983137318237297</v>
          </cell>
          <cell r="E16" t="str">
            <v>A</v>
          </cell>
          <cell r="F16" t="str">
            <v>Baa1</v>
          </cell>
          <cell r="G16">
            <v>49.983137318237297</v>
          </cell>
          <cell r="H16" t="str">
            <v>A</v>
          </cell>
          <cell r="I16" t="str">
            <v>Baa1</v>
          </cell>
        </row>
        <row r="17">
          <cell r="A17" t="str">
            <v>FE</v>
          </cell>
          <cell r="B17" t="str">
            <v>FirstEnergy Corp.</v>
          </cell>
          <cell r="C17">
            <v>4056944</v>
          </cell>
          <cell r="D17">
            <v>36.112807094054403</v>
          </cell>
          <cell r="E17" t="str">
            <v>BBB-</v>
          </cell>
          <cell r="F17" t="str">
            <v>Baa3</v>
          </cell>
          <cell r="G17">
            <v>36.112807094054403</v>
          </cell>
          <cell r="H17" t="str">
            <v>BBB-</v>
          </cell>
          <cell r="I17" t="str">
            <v>Baa3</v>
          </cell>
        </row>
        <row r="18">
          <cell r="A18" t="str">
            <v>GXP</v>
          </cell>
          <cell r="B18" t="str">
            <v>Great Plains Energy Incorporated</v>
          </cell>
          <cell r="C18">
            <v>4057005</v>
          </cell>
          <cell r="D18">
            <v>46.542857870217198</v>
          </cell>
          <cell r="E18" t="str">
            <v>BBB+</v>
          </cell>
          <cell r="F18" t="str">
            <v>Baa2</v>
          </cell>
          <cell r="G18">
            <v>46.542857870217198</v>
          </cell>
          <cell r="H18" t="str">
            <v>BBB+</v>
          </cell>
          <cell r="I18" t="str">
            <v>Baa2</v>
          </cell>
        </row>
        <row r="19">
          <cell r="A19" t="str">
            <v>IDA</v>
          </cell>
          <cell r="B19" t="str">
            <v>IDACORP, Inc.</v>
          </cell>
          <cell r="C19">
            <v>4056949</v>
          </cell>
          <cell r="D19">
            <v>54.033721253253901</v>
          </cell>
          <cell r="E19" t="str">
            <v>BBB</v>
          </cell>
          <cell r="F19" t="str">
            <v>Baa1</v>
          </cell>
          <cell r="G19">
            <v>54.033721253253901</v>
          </cell>
          <cell r="H19" t="str">
            <v>BBB</v>
          </cell>
          <cell r="I19" t="str">
            <v>Baa1</v>
          </cell>
        </row>
        <row r="20">
          <cell r="A20" t="str">
            <v>NWE</v>
          </cell>
          <cell r="B20" t="str">
            <v>NorthWestern Corporation</v>
          </cell>
          <cell r="C20">
            <v>4057053</v>
          </cell>
          <cell r="D20">
            <v>44.125774564422599</v>
          </cell>
          <cell r="E20" t="str">
            <v>BBB</v>
          </cell>
          <cell r="F20" t="str">
            <v>A3</v>
          </cell>
          <cell r="G20">
            <v>44.125774564422599</v>
          </cell>
          <cell r="H20" t="str">
            <v>BBB</v>
          </cell>
          <cell r="I20" t="str">
            <v>A3</v>
          </cell>
        </row>
        <row r="21">
          <cell r="A21" t="str">
            <v>OGE</v>
          </cell>
          <cell r="B21" t="str">
            <v>OGE Energy Corp.</v>
          </cell>
          <cell r="C21">
            <v>4057055</v>
          </cell>
          <cell r="D21">
            <v>54.841049993404603</v>
          </cell>
          <cell r="E21" t="str">
            <v>A-</v>
          </cell>
          <cell r="F21" t="str">
            <v>A3</v>
          </cell>
          <cell r="G21">
            <v>54.841049993404603</v>
          </cell>
          <cell r="H21" t="str">
            <v>A-</v>
          </cell>
          <cell r="I21" t="str">
            <v>A3</v>
          </cell>
        </row>
        <row r="22">
          <cell r="A22" t="str">
            <v>OTTR</v>
          </cell>
          <cell r="B22" t="str">
            <v>Otter Tail Corporation</v>
          </cell>
          <cell r="C22">
            <v>4057017</v>
          </cell>
          <cell r="D22">
            <v>51.187981349669997</v>
          </cell>
          <cell r="E22" t="str">
            <v>BBB</v>
          </cell>
          <cell r="F22" t="str">
            <v>Baa2</v>
          </cell>
          <cell r="G22">
            <v>51.187981349669997</v>
          </cell>
          <cell r="H22" t="str">
            <v>BBB</v>
          </cell>
          <cell r="I22" t="str">
            <v>Baa2</v>
          </cell>
        </row>
        <row r="23">
          <cell r="A23" t="str">
            <v>PNW</v>
          </cell>
          <cell r="B23" t="str">
            <v>Pinnacle West Capital Corporation</v>
          </cell>
          <cell r="C23">
            <v>4056951</v>
          </cell>
          <cell r="D23">
            <v>53.679438482296497</v>
          </cell>
          <cell r="E23" t="str">
            <v>A-</v>
          </cell>
          <cell r="F23" t="str">
            <v>A3</v>
          </cell>
          <cell r="G23">
            <v>53.679438482296497</v>
          </cell>
          <cell r="H23" t="str">
            <v>A-</v>
          </cell>
          <cell r="I23" t="str">
            <v>A3</v>
          </cell>
        </row>
        <row r="24">
          <cell r="A24" t="str">
            <v>PNM</v>
          </cell>
          <cell r="B24" t="str">
            <v>PNM Resources, Inc.</v>
          </cell>
          <cell r="C24">
            <v>4006880</v>
          </cell>
          <cell r="D24">
            <v>40.556189904803503</v>
          </cell>
          <cell r="E24" t="str">
            <v>BBB+</v>
          </cell>
          <cell r="F24" t="str">
            <v>Baa3</v>
          </cell>
          <cell r="G24">
            <v>40.556189904803503</v>
          </cell>
          <cell r="H24" t="str">
            <v>BBB+</v>
          </cell>
          <cell r="I24" t="str">
            <v>Baa3</v>
          </cell>
        </row>
        <row r="25">
          <cell r="A25" t="str">
            <v>POR</v>
          </cell>
          <cell r="B25" t="str">
            <v>Portland General Electric Company</v>
          </cell>
          <cell r="C25">
            <v>4057019</v>
          </cell>
          <cell r="D25">
            <v>50.661880188467599</v>
          </cell>
          <cell r="E25" t="str">
            <v>BBB</v>
          </cell>
          <cell r="F25" t="str">
            <v>A3</v>
          </cell>
          <cell r="G25">
            <v>50.661880188467599</v>
          </cell>
          <cell r="H25" t="str">
            <v>BBB</v>
          </cell>
          <cell r="I25" t="str">
            <v>A3</v>
          </cell>
        </row>
        <row r="26">
          <cell r="A26" t="str">
            <v>SCG</v>
          </cell>
          <cell r="B26" t="str">
            <v>SCANA Corporation</v>
          </cell>
          <cell r="C26">
            <v>4057061</v>
          </cell>
          <cell r="D26">
            <v>45.464416972936903</v>
          </cell>
          <cell r="E26" t="str">
            <v>BBB+</v>
          </cell>
          <cell r="F26" t="str">
            <v>Baa3</v>
          </cell>
          <cell r="G26">
            <v>45.464416972936903</v>
          </cell>
          <cell r="H26" t="str">
            <v>BBB+</v>
          </cell>
          <cell r="I26" t="str">
            <v>Baa3</v>
          </cell>
        </row>
        <row r="27">
          <cell r="A27" t="str">
            <v>WR</v>
          </cell>
          <cell r="B27" t="str">
            <v>Westar Energy, Inc.</v>
          </cell>
          <cell r="C27">
            <v>4057066</v>
          </cell>
          <cell r="D27">
            <v>50.081908040300299</v>
          </cell>
          <cell r="E27" t="str">
            <v>BBB+</v>
          </cell>
          <cell r="F27" t="str">
            <v>Baa1</v>
          </cell>
          <cell r="G27">
            <v>50.081908040300299</v>
          </cell>
          <cell r="H27" t="str">
            <v>BBB+</v>
          </cell>
          <cell r="I27" t="str">
            <v>Baa1</v>
          </cell>
        </row>
        <row r="28">
          <cell r="A28" t="str">
            <v>XEL</v>
          </cell>
          <cell r="B28" t="str">
            <v>Xcel Energy Inc.</v>
          </cell>
          <cell r="C28">
            <v>4025308</v>
          </cell>
          <cell r="D28">
            <v>43.264079674744401</v>
          </cell>
          <cell r="E28" t="str">
            <v>A-</v>
          </cell>
          <cell r="F28" t="str">
            <v>A3</v>
          </cell>
          <cell r="G28">
            <v>43.264079674744401</v>
          </cell>
          <cell r="H28" t="str">
            <v>A-</v>
          </cell>
          <cell r="I28" t="str">
            <v>A3</v>
          </cell>
        </row>
        <row r="29">
          <cell r="A29"/>
          <cell r="B29"/>
          <cell r="C29"/>
          <cell r="D29"/>
          <cell r="E29"/>
          <cell r="F29"/>
          <cell r="G29" t="str">
            <v>N/A</v>
          </cell>
          <cell r="H29" t="str">
            <v>N/A</v>
          </cell>
          <cell r="I29" t="str">
            <v>N/A</v>
          </cell>
        </row>
        <row r="30">
          <cell r="A30"/>
          <cell r="B30"/>
          <cell r="C30"/>
          <cell r="D30"/>
          <cell r="E30"/>
          <cell r="F30"/>
          <cell r="G30" t="str">
            <v>N/A</v>
          </cell>
          <cell r="H30" t="str">
            <v>N/A</v>
          </cell>
          <cell r="I30" t="str">
            <v>N/A</v>
          </cell>
        </row>
        <row r="31">
          <cell r="A31"/>
          <cell r="B31"/>
          <cell r="C31"/>
          <cell r="D31"/>
          <cell r="E31"/>
          <cell r="F31"/>
          <cell r="G31" t="str">
            <v>N/A</v>
          </cell>
          <cell r="H31" t="str">
            <v>N/A</v>
          </cell>
          <cell r="I31" t="str">
            <v>N/A</v>
          </cell>
        </row>
        <row r="32">
          <cell r="A32"/>
          <cell r="B32"/>
          <cell r="C32"/>
          <cell r="D32"/>
          <cell r="E32"/>
          <cell r="F32"/>
          <cell r="G32" t="str">
            <v>N/A</v>
          </cell>
          <cell r="H32" t="str">
            <v>N/A</v>
          </cell>
          <cell r="I32" t="str">
            <v>N/A</v>
          </cell>
        </row>
        <row r="33">
          <cell r="A33"/>
          <cell r="B33"/>
          <cell r="C33"/>
          <cell r="D33"/>
          <cell r="E33"/>
          <cell r="F33"/>
          <cell r="G33" t="str">
            <v>N/A</v>
          </cell>
          <cell r="H33" t="str">
            <v>N/A</v>
          </cell>
          <cell r="I33" t="str">
            <v>N/A</v>
          </cell>
        </row>
        <row r="34">
          <cell r="A34"/>
          <cell r="B34"/>
          <cell r="C34"/>
          <cell r="D34"/>
          <cell r="E34"/>
          <cell r="F34"/>
          <cell r="G34" t="str">
            <v>N/A</v>
          </cell>
          <cell r="H34" t="str">
            <v>N/A</v>
          </cell>
          <cell r="I34" t="str">
            <v>N/A</v>
          </cell>
        </row>
        <row r="35">
          <cell r="A35"/>
          <cell r="B35"/>
          <cell r="C35"/>
          <cell r="D35"/>
          <cell r="E35"/>
          <cell r="F35"/>
          <cell r="G35" t="str">
            <v>N/A</v>
          </cell>
          <cell r="H35" t="str">
            <v>N/A</v>
          </cell>
          <cell r="I35" t="str">
            <v>N/A</v>
          </cell>
        </row>
        <row r="36">
          <cell r="A36"/>
          <cell r="B36"/>
          <cell r="C36"/>
          <cell r="D36"/>
          <cell r="E36"/>
          <cell r="F36"/>
          <cell r="G36" t="str">
            <v>N/A</v>
          </cell>
          <cell r="H36" t="str">
            <v>N/A</v>
          </cell>
          <cell r="I36" t="str">
            <v>N/A</v>
          </cell>
        </row>
        <row r="37">
          <cell r="A37"/>
          <cell r="B37"/>
          <cell r="C37"/>
          <cell r="D37"/>
          <cell r="E37"/>
          <cell r="F37"/>
          <cell r="G37" t="str">
            <v>N/A</v>
          </cell>
          <cell r="H37" t="str">
            <v>N/A</v>
          </cell>
          <cell r="I37" t="str">
            <v>N/A</v>
          </cell>
        </row>
        <row r="38">
          <cell r="A38"/>
          <cell r="B38"/>
          <cell r="C38"/>
          <cell r="D38"/>
          <cell r="E38"/>
          <cell r="F38"/>
          <cell r="G38" t="str">
            <v>N/A</v>
          </cell>
          <cell r="H38" t="str">
            <v>N/A</v>
          </cell>
          <cell r="I38" t="str">
            <v>N/A</v>
          </cell>
        </row>
        <row r="39">
          <cell r="A39"/>
          <cell r="B39"/>
          <cell r="C39"/>
          <cell r="D39"/>
          <cell r="E39"/>
          <cell r="F39"/>
          <cell r="G39" t="str">
            <v>N/A</v>
          </cell>
          <cell r="H39" t="str">
            <v>N/A</v>
          </cell>
          <cell r="I39" t="str">
            <v>N/A</v>
          </cell>
        </row>
        <row r="40">
          <cell r="A40"/>
          <cell r="B40"/>
          <cell r="C40"/>
          <cell r="D40"/>
          <cell r="E40"/>
          <cell r="F40"/>
          <cell r="G40" t="str">
            <v>N/A</v>
          </cell>
          <cell r="H40" t="str">
            <v>N/A</v>
          </cell>
          <cell r="I40" t="str">
            <v>N/A</v>
          </cell>
        </row>
        <row r="41">
          <cell r="A41"/>
          <cell r="B41"/>
          <cell r="C41"/>
          <cell r="D41"/>
          <cell r="E41"/>
          <cell r="F41"/>
          <cell r="G41" t="str">
            <v>N/A</v>
          </cell>
          <cell r="H41" t="str">
            <v>N/A</v>
          </cell>
          <cell r="I41" t="str">
            <v>N/A</v>
          </cell>
        </row>
        <row r="42">
          <cell r="A42"/>
          <cell r="B42"/>
          <cell r="C42"/>
          <cell r="D42"/>
          <cell r="E42"/>
          <cell r="F42"/>
          <cell r="G42" t="str">
            <v>N/A</v>
          </cell>
          <cell r="H42" t="str">
            <v>N/A</v>
          </cell>
          <cell r="I42" t="str">
            <v>N/A</v>
          </cell>
        </row>
        <row r="43">
          <cell r="A43"/>
          <cell r="B43"/>
          <cell r="C43"/>
          <cell r="D43"/>
          <cell r="E43"/>
          <cell r="F43"/>
          <cell r="G43" t="str">
            <v>N/A</v>
          </cell>
          <cell r="H43" t="str">
            <v>N/A</v>
          </cell>
          <cell r="I43" t="str">
            <v>N/A</v>
          </cell>
        </row>
        <row r="44">
          <cell r="A44"/>
          <cell r="B44"/>
          <cell r="C44"/>
          <cell r="D44"/>
          <cell r="E44"/>
          <cell r="F44"/>
          <cell r="G44" t="str">
            <v>N/A</v>
          </cell>
          <cell r="H44" t="str">
            <v>N/A</v>
          </cell>
          <cell r="I44" t="str">
            <v>N/A</v>
          </cell>
        </row>
        <row r="45">
          <cell r="A45"/>
          <cell r="B45"/>
          <cell r="C45"/>
          <cell r="D45"/>
          <cell r="E45"/>
          <cell r="F45"/>
          <cell r="G45" t="str">
            <v>N/A</v>
          </cell>
          <cell r="H45" t="str">
            <v>N/A</v>
          </cell>
          <cell r="I45" t="str">
            <v>N/A</v>
          </cell>
        </row>
        <row r="46">
          <cell r="A46"/>
          <cell r="B46"/>
          <cell r="C46"/>
          <cell r="D46"/>
          <cell r="E46"/>
          <cell r="F46"/>
          <cell r="G46" t="str">
            <v>N/A</v>
          </cell>
          <cell r="H46" t="str">
            <v>N/A</v>
          </cell>
          <cell r="I46" t="str">
            <v>N/A</v>
          </cell>
        </row>
        <row r="47">
          <cell r="A47"/>
          <cell r="B47"/>
          <cell r="C47"/>
          <cell r="D47"/>
          <cell r="E47"/>
          <cell r="F47"/>
          <cell r="G47" t="str">
            <v>N/A</v>
          </cell>
          <cell r="H47" t="str">
            <v>N/A</v>
          </cell>
          <cell r="I47" t="str">
            <v>N/A</v>
          </cell>
        </row>
        <row r="48">
          <cell r="A48"/>
          <cell r="B48"/>
          <cell r="C48"/>
          <cell r="D48"/>
          <cell r="E48"/>
          <cell r="F48"/>
          <cell r="G48" t="str">
            <v>N/A</v>
          </cell>
          <cell r="H48" t="str">
            <v>N/A</v>
          </cell>
          <cell r="I48" t="str">
            <v>N/A</v>
          </cell>
        </row>
        <row r="49">
          <cell r="A49"/>
          <cell r="B49"/>
          <cell r="C49"/>
          <cell r="D49"/>
          <cell r="E49"/>
          <cell r="F49"/>
          <cell r="G49" t="str">
            <v>N/A</v>
          </cell>
          <cell r="H49" t="str">
            <v>N/A</v>
          </cell>
          <cell r="I49" t="str">
            <v>N/A</v>
          </cell>
        </row>
        <row r="50">
          <cell r="A50"/>
          <cell r="B50"/>
          <cell r="C50"/>
          <cell r="D50"/>
          <cell r="E50"/>
          <cell r="F50"/>
          <cell r="G50" t="str">
            <v>N/A</v>
          </cell>
          <cell r="H50" t="str">
            <v>N/A</v>
          </cell>
          <cell r="I50" t="str">
            <v>N/A</v>
          </cell>
        </row>
        <row r="51">
          <cell r="A51"/>
          <cell r="B51" t="str">
            <v>Kansas City Power &amp; Light Company</v>
          </cell>
          <cell r="C51">
            <v>4072456</v>
          </cell>
          <cell r="D51">
            <v>46.000415934055503</v>
          </cell>
          <cell r="E51" t="str">
            <v>BBB+</v>
          </cell>
          <cell r="F51" t="str">
            <v>Baa1</v>
          </cell>
          <cell r="G51">
            <v>46.000415934055503</v>
          </cell>
          <cell r="H51" t="str">
            <v>BBB+</v>
          </cell>
          <cell r="I51" t="str">
            <v>Baa1</v>
          </cell>
        </row>
        <row r="52">
          <cell r="A52"/>
          <cell r="B52"/>
          <cell r="C52"/>
          <cell r="D52"/>
          <cell r="E52"/>
          <cell r="F52"/>
          <cell r="G52" t="str">
            <v>N/A</v>
          </cell>
          <cell r="H52" t="str">
            <v>N/A</v>
          </cell>
          <cell r="I52" t="str">
            <v>N/A</v>
          </cell>
        </row>
        <row r="53">
          <cell r="A53"/>
          <cell r="B53"/>
          <cell r="C53"/>
          <cell r="D53"/>
          <cell r="E53"/>
          <cell r="F53"/>
          <cell r="G53" t="str">
            <v>N/A</v>
          </cell>
          <cell r="H53" t="str">
            <v>N/A</v>
          </cell>
          <cell r="I53" t="str">
            <v>N/A</v>
          </cell>
        </row>
        <row r="54">
          <cell r="A54"/>
          <cell r="B54"/>
          <cell r="C54"/>
          <cell r="D54"/>
          <cell r="E54"/>
          <cell r="F54"/>
          <cell r="G54" t="str">
            <v>N/A</v>
          </cell>
          <cell r="H54" t="str">
            <v>N/A</v>
          </cell>
          <cell r="I54" t="str">
            <v>N/A</v>
          </cell>
        </row>
        <row r="55">
          <cell r="A55"/>
          <cell r="B55"/>
          <cell r="C55"/>
          <cell r="D55"/>
          <cell r="E55"/>
          <cell r="F55"/>
          <cell r="G55" t="str">
            <v>N/A</v>
          </cell>
          <cell r="H55" t="str">
            <v>N/A</v>
          </cell>
          <cell r="I55" t="str">
            <v>N/A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2">
          <cell r="A2">
            <v>176</v>
          </cell>
        </row>
        <row r="9">
          <cell r="A9" t="str">
            <v>CAFD</v>
          </cell>
          <cell r="B9" t="str">
            <v>8point3 Energy Partners LP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snloffice"/>
      <sheetName val="Outlook"/>
      <sheetName val="Assets"/>
      <sheetName val="TotalDPW"/>
      <sheetName val="Adjustments"/>
      <sheetName val="Introduction"/>
      <sheetName val="PersonalDPW"/>
      <sheetName val="CommDPW"/>
      <sheetName val="DPWbySegment"/>
      <sheetName val="OverallOutlook"/>
      <sheetName val="PersonalOutlook"/>
      <sheetName val="CommOutlook"/>
      <sheetName val="ExAutoOutlook"/>
      <sheetName val="ROEbyLine"/>
      <sheetName val="PersonalHistorical"/>
      <sheetName val="Home"/>
      <sheetName val="PrivateAuto"/>
      <sheetName val="Farm"/>
      <sheetName val="CommercialHistorical"/>
      <sheetName val="Comp"/>
      <sheetName val="OthProdLiab"/>
      <sheetName val="CommAuto"/>
      <sheetName val="CommMultiperil"/>
      <sheetName val="FinGuaranty"/>
      <sheetName val="MortGuaranty"/>
      <sheetName val="Marine"/>
      <sheetName val="MedMal"/>
      <sheetName val="Aircraft"/>
      <sheetName val="Reins"/>
      <sheetName val="Fidelity_Surety"/>
      <sheetName val="OtherComm"/>
      <sheetName val="FireAllied"/>
      <sheetName val="D&amp;O"/>
      <sheetName val="Cyber"/>
      <sheetName val="A&amp;H"/>
      <sheetName val="Appendix"/>
      <sheetName val="KeyItems"/>
      <sheetName val="MacroEstimates"/>
      <sheetName val="No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 refreshError="1"/>
      <sheetData sheetId="37" refreshError="1"/>
      <sheetData sheetId="3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VL Data"/>
      <sheetName val="Master S&amp;P Data"/>
      <sheetName val="Company List"/>
      <sheetName val="Current S&amp;P Ratings"/>
      <sheetName val="Case VL Data"/>
      <sheetName val="Case S&amp;P Ratings Direct Data"/>
    </sheetNames>
    <sheetDataSet>
      <sheetData sheetId="0">
        <row r="10">
          <cell r="A10">
            <v>37</v>
          </cell>
        </row>
      </sheetData>
      <sheetData sheetId="1"/>
      <sheetData sheetId="2"/>
      <sheetData sheetId="3">
        <row r="2">
          <cell r="B2" t="str">
            <v>Corporate credit rating*</v>
          </cell>
        </row>
        <row r="3">
          <cell r="A3" t="str">
            <v>Madison Gas &amp; Electric Co.</v>
          </cell>
          <cell r="B3" t="str">
            <v>AA-/Stable/A-1+</v>
          </cell>
          <cell r="C3" t="str">
            <v>Excellent</v>
          </cell>
          <cell r="D3" t="str">
            <v>Intermediate</v>
          </cell>
          <cell r="E3" t="str">
            <v>Adequate</v>
          </cell>
        </row>
        <row r="4">
          <cell r="B4" t="str">
            <v>A+/Stable/--</v>
          </cell>
        </row>
        <row r="5">
          <cell r="B5" t="str">
            <v>A+/Stable/A-1</v>
          </cell>
        </row>
        <row r="6">
          <cell r="B6" t="str">
            <v>A+/Stable/--</v>
          </cell>
        </row>
        <row r="7">
          <cell r="B7" t="str">
            <v>A+/Stable/A-1</v>
          </cell>
        </row>
        <row r="8">
          <cell r="B8" t="str">
            <v>A+/Stable/A-1</v>
          </cell>
        </row>
        <row r="9">
          <cell r="B9" t="str">
            <v>A+/Stable/--</v>
          </cell>
        </row>
        <row r="10">
          <cell r="B10" t="str">
            <v>A+/Stable/--</v>
          </cell>
        </row>
        <row r="11">
          <cell r="B11" t="str">
            <v>A+/Stable/--</v>
          </cell>
        </row>
        <row r="12">
          <cell r="B12" t="str">
            <v>A+/Stable/A-1</v>
          </cell>
        </row>
        <row r="13">
          <cell r="B13" t="str">
            <v>A+/Stable/--</v>
          </cell>
        </row>
        <row r="14">
          <cell r="B14" t="str">
            <v>A/Stable/--</v>
          </cell>
        </row>
        <row r="15">
          <cell r="B15" t="str">
            <v>A/Stable/A-1</v>
          </cell>
        </row>
        <row r="16">
          <cell r="B16" t="str">
            <v>A/Stable/A-1</v>
          </cell>
        </row>
        <row r="17">
          <cell r="B17" t="str">
            <v>A/Stable/A-1</v>
          </cell>
        </row>
        <row r="18">
          <cell r="B18" t="str">
            <v>A/Stable/--</v>
          </cell>
        </row>
        <row r="19">
          <cell r="B19" t="str">
            <v>A/Stable/A-1</v>
          </cell>
        </row>
        <row r="20">
          <cell r="B20" t="str">
            <v>A/Stable/--</v>
          </cell>
        </row>
        <row r="21">
          <cell r="B21" t="str">
            <v>A/Stable/A-1</v>
          </cell>
        </row>
        <row r="22">
          <cell r="B22" t="str">
            <v>A/Stable/--</v>
          </cell>
        </row>
        <row r="23">
          <cell r="B23" t="str">
            <v>A/Stable/--</v>
          </cell>
        </row>
        <row r="24">
          <cell r="B24" t="str">
            <v>A/Stable/A-1</v>
          </cell>
        </row>
        <row r="25">
          <cell r="B25" t="str">
            <v>A/Stable/--</v>
          </cell>
        </row>
        <row r="26">
          <cell r="B26" t="str">
            <v>A/Negative/A-1</v>
          </cell>
        </row>
        <row r="27">
          <cell r="B27" t="str">
            <v>A/Negative/A-1</v>
          </cell>
        </row>
        <row r="28">
          <cell r="B28" t="str">
            <v>A/Negative/A-1</v>
          </cell>
        </row>
        <row r="29">
          <cell r="B29" t="str">
            <v>A/Negative/A-1</v>
          </cell>
        </row>
        <row r="30">
          <cell r="B30" t="str">
            <v>A/Negative/--</v>
          </cell>
        </row>
        <row r="31">
          <cell r="B31" t="str">
            <v>A/Negative/--</v>
          </cell>
        </row>
        <row r="32">
          <cell r="B32" t="str">
            <v>A/Negative/A-1</v>
          </cell>
        </row>
        <row r="33">
          <cell r="B33" t="str">
            <v>A-/Stable/--</v>
          </cell>
        </row>
        <row r="34">
          <cell r="B34" t="str">
            <v>A-/Stable/--</v>
          </cell>
        </row>
        <row r="35">
          <cell r="B35" t="str">
            <v>A-/Stable/A-2</v>
          </cell>
        </row>
        <row r="36">
          <cell r="B36" t="str">
            <v>A-/Stable/A-2</v>
          </cell>
        </row>
        <row r="37">
          <cell r="B37" t="str">
            <v>A-/Stable/--</v>
          </cell>
        </row>
        <row r="38">
          <cell r="B38" t="str">
            <v>A-/Stable/--</v>
          </cell>
        </row>
        <row r="39">
          <cell r="B39" t="str">
            <v>A-/Stable/A-2</v>
          </cell>
        </row>
        <row r="40">
          <cell r="B40" t="str">
            <v>A-/Stable/A-2</v>
          </cell>
        </row>
        <row r="41">
          <cell r="B41" t="str">
            <v>A-/Stable/A-2</v>
          </cell>
        </row>
        <row r="42">
          <cell r="B42" t="str">
            <v>A-/Stable/--</v>
          </cell>
        </row>
        <row r="43">
          <cell r="B43" t="str">
            <v>A-/Stable/A-2</v>
          </cell>
        </row>
        <row r="44">
          <cell r="B44" t="str">
            <v>A-/Stable/--</v>
          </cell>
        </row>
        <row r="45">
          <cell r="B45" t="str">
            <v>A-/Stable/--</v>
          </cell>
        </row>
        <row r="46">
          <cell r="B46" t="str">
            <v>A-/Stable/A-2</v>
          </cell>
        </row>
        <row r="47">
          <cell r="B47" t="str">
            <v>A-/Stable/--</v>
          </cell>
        </row>
        <row r="48">
          <cell r="B48" t="str">
            <v>A-/Stable/--</v>
          </cell>
        </row>
        <row r="49">
          <cell r="B49" t="str">
            <v>A-/Stable/--</v>
          </cell>
        </row>
        <row r="50">
          <cell r="B50" t="str">
            <v>A-/Stable/--</v>
          </cell>
        </row>
        <row r="51">
          <cell r="B51" t="str">
            <v>A-/Stable/--</v>
          </cell>
        </row>
        <row r="52">
          <cell r="B52" t="str">
            <v>A-/Stable/--</v>
          </cell>
        </row>
        <row r="53">
          <cell r="B53" t="str">
            <v>A-/Stable/--</v>
          </cell>
        </row>
        <row r="54">
          <cell r="B54" t="str">
            <v>A-/Stable/--</v>
          </cell>
        </row>
        <row r="55">
          <cell r="B55" t="str">
            <v>A-/Stable/--</v>
          </cell>
        </row>
        <row r="56">
          <cell r="B56" t="str">
            <v>A-/Stable/A-2</v>
          </cell>
        </row>
        <row r="57">
          <cell r="B57" t="str">
            <v>A-/Stable/A-2</v>
          </cell>
        </row>
        <row r="58">
          <cell r="B58" t="str">
            <v>A-/Stable/A-2</v>
          </cell>
        </row>
        <row r="59">
          <cell r="B59" t="str">
            <v>A-/Stable/A-2</v>
          </cell>
        </row>
        <row r="60">
          <cell r="B60" t="str">
            <v>A-/Stable/--</v>
          </cell>
        </row>
        <row r="61">
          <cell r="B61" t="str">
            <v>A-/Stable/A-2</v>
          </cell>
        </row>
        <row r="62">
          <cell r="B62" t="str">
            <v>A-/Stable/A-2</v>
          </cell>
        </row>
        <row r="63">
          <cell r="B63" t="str">
            <v>A-/Stable/--</v>
          </cell>
        </row>
        <row r="64">
          <cell r="B64" t="str">
            <v>A-/Stable/A-2</v>
          </cell>
        </row>
        <row r="65">
          <cell r="B65" t="str">
            <v>A-/Stable/A-2</v>
          </cell>
        </row>
        <row r="66">
          <cell r="B66" t="str">
            <v>A-/Stable/A-2</v>
          </cell>
        </row>
        <row r="67">
          <cell r="B67" t="str">
            <v>A-/Stable/A-2</v>
          </cell>
        </row>
        <row r="68">
          <cell r="B68" t="str">
            <v>A-/Stable/A-2</v>
          </cell>
        </row>
        <row r="69">
          <cell r="B69" t="str">
            <v>A-/Stable/A-2</v>
          </cell>
        </row>
        <row r="70">
          <cell r="B70" t="str">
            <v>A-/Stable/A-2</v>
          </cell>
        </row>
        <row r="71">
          <cell r="B71" t="str">
            <v>A-/Stable/A-2</v>
          </cell>
        </row>
        <row r="72">
          <cell r="B72" t="str">
            <v>A-/Stable/--</v>
          </cell>
        </row>
        <row r="73">
          <cell r="B73" t="str">
            <v>A-/Stable/A-2</v>
          </cell>
        </row>
        <row r="74">
          <cell r="B74" t="str">
            <v>A-/Stable/A-2</v>
          </cell>
        </row>
        <row r="75">
          <cell r="B75" t="str">
            <v>A-/Stable/A-2</v>
          </cell>
        </row>
        <row r="76">
          <cell r="B76" t="str">
            <v>A-/Stable/A-2</v>
          </cell>
        </row>
        <row r="77">
          <cell r="B77" t="str">
            <v>A-/Stable</v>
          </cell>
        </row>
        <row r="78">
          <cell r="B78" t="str">
            <v>A-/Stable/A-2</v>
          </cell>
        </row>
        <row r="79">
          <cell r="B79" t="str">
            <v>A-/Stable/A-2</v>
          </cell>
        </row>
        <row r="80">
          <cell r="B80" t="str">
            <v>A-/Stable/A-2</v>
          </cell>
        </row>
        <row r="81">
          <cell r="B81" t="str">
            <v>A-/Stable/--</v>
          </cell>
        </row>
        <row r="82">
          <cell r="B82" t="str">
            <v>A-/Stable/A-2</v>
          </cell>
        </row>
        <row r="83">
          <cell r="B83" t="str">
            <v>A-/Stable/A-2</v>
          </cell>
        </row>
        <row r="84">
          <cell r="B84" t="str">
            <v>A-/Stable/A-2</v>
          </cell>
        </row>
        <row r="85">
          <cell r="B85" t="str">
            <v>A-/Stable/--</v>
          </cell>
        </row>
        <row r="86">
          <cell r="B86" t="str">
            <v>A-/Stable/A-2</v>
          </cell>
        </row>
        <row r="87">
          <cell r="B87" t="str">
            <v>A-/Stable/A-2</v>
          </cell>
        </row>
        <row r="88">
          <cell r="B88" t="str">
            <v>A-/Stable/A-2</v>
          </cell>
        </row>
        <row r="89">
          <cell r="B89" t="str">
            <v>A-/Stable/A-2</v>
          </cell>
        </row>
        <row r="90">
          <cell r="B90" t="str">
            <v>A-/Stable/A-2</v>
          </cell>
        </row>
        <row r="91">
          <cell r="B91" t="str">
            <v>A-/Stable/--</v>
          </cell>
        </row>
        <row r="92">
          <cell r="B92" t="str">
            <v>A-/Stable/--</v>
          </cell>
        </row>
        <row r="93">
          <cell r="B93" t="str">
            <v>BBB+/Stable/--</v>
          </cell>
        </row>
        <row r="94">
          <cell r="B94" t="str">
            <v>BBB+/Stable/A-2</v>
          </cell>
        </row>
        <row r="95">
          <cell r="B95" t="str">
            <v>BBB+/Stable/A-2</v>
          </cell>
        </row>
        <row r="96">
          <cell r="B96" t="str">
            <v>BBB+/Stable/--</v>
          </cell>
        </row>
        <row r="97">
          <cell r="B97" t="str">
            <v>BBB+/Stable/--</v>
          </cell>
        </row>
        <row r="98">
          <cell r="B98" t="str">
            <v>BBB+/Stable/--</v>
          </cell>
        </row>
        <row r="99">
          <cell r="B99" t="str">
            <v>BBB+/Stable/--</v>
          </cell>
        </row>
        <row r="100">
          <cell r="B100" t="str">
            <v>BBB+/Stable/A-2</v>
          </cell>
        </row>
        <row r="101">
          <cell r="B101" t="str">
            <v>BBB+/Stable/--</v>
          </cell>
        </row>
        <row r="102">
          <cell r="B102" t="str">
            <v>BBB+/Stable/--</v>
          </cell>
        </row>
        <row r="103">
          <cell r="B103" t="str">
            <v>BBB+/Stable/--</v>
          </cell>
        </row>
        <row r="104">
          <cell r="B104" t="str">
            <v>BBB+/Stable/A-2</v>
          </cell>
        </row>
        <row r="105">
          <cell r="B105" t="str">
            <v>BBB+/Stable/A-2</v>
          </cell>
        </row>
        <row r="106">
          <cell r="B106" t="str">
            <v>BBB+/Stable/A-2</v>
          </cell>
        </row>
        <row r="107">
          <cell r="B107" t="str">
            <v>BBB+/Stable/--</v>
          </cell>
        </row>
        <row r="108">
          <cell r="B108" t="str">
            <v>BBB+/Stable/A-2</v>
          </cell>
        </row>
        <row r="109">
          <cell r="B109" t="str">
            <v>BBB+/Stable/A-2</v>
          </cell>
        </row>
        <row r="110">
          <cell r="B110" t="str">
            <v>BBB+/Stable/A-2</v>
          </cell>
        </row>
        <row r="111">
          <cell r="B111" t="str">
            <v>BBB+/Stable/A-2</v>
          </cell>
        </row>
        <row r="112">
          <cell r="B112" t="str">
            <v>BBB+/Stable/A-2</v>
          </cell>
        </row>
        <row r="113">
          <cell r="B113" t="str">
            <v>BBB+/Stable/A-2</v>
          </cell>
        </row>
        <row r="114">
          <cell r="B114" t="str">
            <v>BBB+/Stable/A-2</v>
          </cell>
        </row>
        <row r="115">
          <cell r="B115" t="str">
            <v>BBB+/Stable/A-2</v>
          </cell>
        </row>
        <row r="116">
          <cell r="B116" t="str">
            <v>BBB+/Stable/A-2</v>
          </cell>
        </row>
        <row r="117">
          <cell r="B117" t="str">
            <v>BBB+/Stable/A-2</v>
          </cell>
        </row>
        <row r="118">
          <cell r="B118" t="str">
            <v>BBB+/Stable/A-2</v>
          </cell>
        </row>
        <row r="119">
          <cell r="B119" t="str">
            <v>BBB+/Stable/A-2</v>
          </cell>
        </row>
        <row r="120">
          <cell r="B120" t="str">
            <v>BBB+/Stable/--</v>
          </cell>
        </row>
        <row r="121">
          <cell r="B121" t="str">
            <v>BBB+/Stable/--</v>
          </cell>
        </row>
        <row r="122">
          <cell r="B122" t="str">
            <v>BBB+/Stable/A-2</v>
          </cell>
        </row>
        <row r="123">
          <cell r="B123" t="str">
            <v>BBB+/Stable/A-2</v>
          </cell>
        </row>
        <row r="124">
          <cell r="B124" t="str">
            <v>BBB+/Stable/A-2</v>
          </cell>
        </row>
        <row r="125">
          <cell r="B125" t="str">
            <v>BBB+/Stable/--</v>
          </cell>
        </row>
        <row r="126">
          <cell r="B126" t="str">
            <v>BBB+/Stable/--</v>
          </cell>
        </row>
        <row r="127">
          <cell r="B127" t="str">
            <v>BBB+/Stable/--</v>
          </cell>
        </row>
        <row r="128">
          <cell r="B128" t="str">
            <v>BBB+/Stable/A-2</v>
          </cell>
        </row>
        <row r="129">
          <cell r="B129" t="str">
            <v>BBB+/Stable/A-2</v>
          </cell>
        </row>
        <row r="130">
          <cell r="B130" t="str">
            <v>BBB+/Stable/A-2</v>
          </cell>
        </row>
        <row r="131">
          <cell r="B131" t="str">
            <v>BBB+/Stable/A-2</v>
          </cell>
        </row>
        <row r="132">
          <cell r="B132" t="str">
            <v>BBB+/Stable/A-2</v>
          </cell>
        </row>
        <row r="133">
          <cell r="B133" t="str">
            <v>BBB+/Stable/A-2</v>
          </cell>
        </row>
        <row r="134">
          <cell r="B134" t="str">
            <v>BBB+/Stable/--</v>
          </cell>
        </row>
        <row r="135">
          <cell r="B135" t="str">
            <v>BBB+/Stable/A-2</v>
          </cell>
        </row>
        <row r="136">
          <cell r="B136" t="str">
            <v>BBB+/Stable/A-2</v>
          </cell>
        </row>
        <row r="137">
          <cell r="B137" t="str">
            <v>BBB+/Negative/A-2</v>
          </cell>
        </row>
        <row r="138">
          <cell r="B138" t="str">
            <v>BBB+/Negative/A-2</v>
          </cell>
        </row>
        <row r="139">
          <cell r="B139" t="str">
            <v>BBB+/Negative/A-2</v>
          </cell>
        </row>
        <row r="140">
          <cell r="B140" t="str">
            <v>BBB/Watch Pos/A-2</v>
          </cell>
        </row>
        <row r="141">
          <cell r="B141" t="str">
            <v>BBB/Watch Pos/A-2</v>
          </cell>
        </row>
        <row r="142">
          <cell r="B142" t="str">
            <v>BBB/Watch Pos/A-2</v>
          </cell>
        </row>
        <row r="143">
          <cell r="B143" t="str">
            <v>BBB/Positive/A-2</v>
          </cell>
        </row>
        <row r="144">
          <cell r="B144" t="str">
            <v>BBB/Positive/--</v>
          </cell>
        </row>
        <row r="145">
          <cell r="B145" t="str">
            <v>BBB/Positive/A-2</v>
          </cell>
        </row>
        <row r="146">
          <cell r="B146" t="str">
            <v>BBB/Positive/A-2</v>
          </cell>
        </row>
        <row r="147">
          <cell r="B147" t="str">
            <v>BBB/Stable/A-2</v>
          </cell>
        </row>
        <row r="148">
          <cell r="B148" t="str">
            <v>BBB/Stable/A-2</v>
          </cell>
        </row>
        <row r="149">
          <cell r="B149" t="str">
            <v>BBB/Stable/A-2</v>
          </cell>
        </row>
        <row r="150">
          <cell r="B150" t="str">
            <v>BBB/Stable/--</v>
          </cell>
        </row>
        <row r="151">
          <cell r="B151" t="str">
            <v>BBB/Stable/--</v>
          </cell>
        </row>
        <row r="152">
          <cell r="B152" t="str">
            <v>BBB/Stable/--</v>
          </cell>
        </row>
        <row r="153">
          <cell r="B153" t="str">
            <v>BBB/Stable/--</v>
          </cell>
        </row>
        <row r="154">
          <cell r="B154" t="str">
            <v>BBB/Stable/--</v>
          </cell>
        </row>
        <row r="155">
          <cell r="B155" t="str">
            <v>BBB/Stable/--</v>
          </cell>
        </row>
        <row r="156">
          <cell r="B156" t="str">
            <v>BBB/Stable/A-2</v>
          </cell>
        </row>
        <row r="157">
          <cell r="B157" t="str">
            <v>BBB/Stable/A-2</v>
          </cell>
        </row>
        <row r="158">
          <cell r="B158" t="str">
            <v>BBB/Stable/--</v>
          </cell>
        </row>
        <row r="159">
          <cell r="B159" t="str">
            <v>BBB/Stable/--</v>
          </cell>
        </row>
        <row r="160">
          <cell r="B160" t="str">
            <v>BBB/Stable/--</v>
          </cell>
        </row>
        <row r="161">
          <cell r="B161" t="str">
            <v>BBB/Stable/--</v>
          </cell>
        </row>
        <row r="162">
          <cell r="B162" t="str">
            <v>BBB/Stable/--</v>
          </cell>
        </row>
        <row r="163">
          <cell r="B163" t="str">
            <v>BBB/Stable/A-2</v>
          </cell>
        </row>
        <row r="164">
          <cell r="B164" t="str">
            <v>BBB/Stable/--</v>
          </cell>
        </row>
        <row r="165">
          <cell r="B165" t="str">
            <v>BBB/Stable/--</v>
          </cell>
        </row>
        <row r="166">
          <cell r="B166" t="str">
            <v>BBB/Stable/--</v>
          </cell>
        </row>
        <row r="167">
          <cell r="B167" t="str">
            <v>BBB/Stable/--</v>
          </cell>
        </row>
        <row r="168">
          <cell r="B168" t="str">
            <v>BBB/Stable/--</v>
          </cell>
        </row>
        <row r="169">
          <cell r="B169" t="str">
            <v>BBB/Stable/--</v>
          </cell>
        </row>
        <row r="170">
          <cell r="B170" t="str">
            <v>BBB/Stable/--</v>
          </cell>
        </row>
        <row r="171">
          <cell r="B171" t="str">
            <v>BBB/Stable/--</v>
          </cell>
        </row>
        <row r="172">
          <cell r="B172" t="str">
            <v>BBB/Stable/--</v>
          </cell>
        </row>
        <row r="173">
          <cell r="B173" t="str">
            <v>BBB/Stable/A-2</v>
          </cell>
        </row>
        <row r="174">
          <cell r="B174" t="str">
            <v>BBB/Stable/A-2</v>
          </cell>
        </row>
        <row r="175">
          <cell r="B175" t="str">
            <v>BBB/Stable/A-2</v>
          </cell>
        </row>
        <row r="176">
          <cell r="B176" t="str">
            <v>BBB/Stable/A-2</v>
          </cell>
        </row>
        <row r="177">
          <cell r="B177" t="str">
            <v>BBB/Stable/--</v>
          </cell>
        </row>
        <row r="178">
          <cell r="B178" t="str">
            <v>BBB/Stable/--</v>
          </cell>
        </row>
        <row r="179">
          <cell r="B179" t="str">
            <v>BBB/Stable/--</v>
          </cell>
        </row>
        <row r="180">
          <cell r="B180" t="str">
            <v>BBB/Stable/--</v>
          </cell>
        </row>
        <row r="181">
          <cell r="B181" t="str">
            <v>BBB/Stable/A-2</v>
          </cell>
        </row>
        <row r="182">
          <cell r="B182" t="str">
            <v>BBB/Stable/--</v>
          </cell>
        </row>
        <row r="183">
          <cell r="B183" t="str">
            <v>BBB/Stable/--</v>
          </cell>
        </row>
        <row r="184">
          <cell r="B184" t="str">
            <v>BBB/Stable/--</v>
          </cell>
        </row>
        <row r="185">
          <cell r="B185" t="str">
            <v>BBB/Stable/--</v>
          </cell>
        </row>
        <row r="186">
          <cell r="B186" t="str">
            <v>BBB/Stable/A-2</v>
          </cell>
        </row>
        <row r="187">
          <cell r="B187" t="str">
            <v>BBB/Stable/--</v>
          </cell>
        </row>
        <row r="188">
          <cell r="B188" t="str">
            <v>BBB/Stable/A-2</v>
          </cell>
        </row>
        <row r="189">
          <cell r="B189" t="str">
            <v>BBB/Stable/--</v>
          </cell>
        </row>
        <row r="190">
          <cell r="B190" t="str">
            <v>BBB/Stable/A-2</v>
          </cell>
        </row>
        <row r="191">
          <cell r="B191" t="str">
            <v>BBB/Stable/--</v>
          </cell>
        </row>
        <row r="192">
          <cell r="B192" t="str">
            <v>BBB/Stable/A-2</v>
          </cell>
        </row>
        <row r="193">
          <cell r="B193" t="str">
            <v>BBB/Stable/A-2</v>
          </cell>
        </row>
        <row r="194">
          <cell r="B194" t="str">
            <v>BBB/Stable/--</v>
          </cell>
        </row>
        <row r="195">
          <cell r="B195" t="str">
            <v>BBB/Stable/--</v>
          </cell>
        </row>
        <row r="196">
          <cell r="B196" t="str">
            <v>BBB/Stable/--</v>
          </cell>
        </row>
        <row r="197">
          <cell r="B197" t="str">
            <v>BBB-/Watch Pos/--</v>
          </cell>
        </row>
        <row r="198">
          <cell r="B198" t="str">
            <v>BBB-/Watch Pos/--</v>
          </cell>
        </row>
        <row r="199">
          <cell r="B199" t="str">
            <v>BBB-/Watch Pos/--</v>
          </cell>
        </row>
        <row r="200">
          <cell r="B200" t="str">
            <v>BBB-/Positive/--</v>
          </cell>
        </row>
        <row r="201">
          <cell r="B201" t="str">
            <v>BBB-/Positive/--</v>
          </cell>
        </row>
        <row r="202">
          <cell r="B202" t="str">
            <v>BBB-/Positive/--</v>
          </cell>
        </row>
        <row r="203">
          <cell r="B203" t="str">
            <v>BBB-/Stable/--</v>
          </cell>
        </row>
        <row r="204">
          <cell r="B204" t="str">
            <v>BBB-/Stable/--</v>
          </cell>
        </row>
        <row r="205">
          <cell r="B205" t="str">
            <v>BBB-/Stable/--</v>
          </cell>
        </row>
        <row r="206">
          <cell r="B206" t="str">
            <v>BBB-/Stable/--</v>
          </cell>
        </row>
        <row r="207">
          <cell r="B207" t="str">
            <v>BBB-/Stable/--</v>
          </cell>
        </row>
        <row r="208">
          <cell r="B208" t="str">
            <v>BBB-/Stable/--</v>
          </cell>
        </row>
        <row r="209">
          <cell r="B209" t="str">
            <v>BBB-/Stable/--</v>
          </cell>
        </row>
        <row r="210">
          <cell r="B210" t="str">
            <v>BBB-/Stable/--</v>
          </cell>
        </row>
        <row r="211">
          <cell r="B211" t="str">
            <v>BBB-/Stable/A-3</v>
          </cell>
        </row>
        <row r="212">
          <cell r="B212" t="str">
            <v>BBB-/Stable/--</v>
          </cell>
        </row>
        <row r="213">
          <cell r="B213" t="str">
            <v>BBB-/Stable/--</v>
          </cell>
        </row>
        <row r="214">
          <cell r="B214" t="str">
            <v>BBB-/Stable/--</v>
          </cell>
        </row>
        <row r="215">
          <cell r="B215" t="str">
            <v>BBB-/Stable/--</v>
          </cell>
        </row>
        <row r="216">
          <cell r="B216" t="str">
            <v>BBB-/Stable/--</v>
          </cell>
        </row>
        <row r="217">
          <cell r="B217" t="str">
            <v>BBB-/Stable/--</v>
          </cell>
        </row>
        <row r="218">
          <cell r="B218" t="str">
            <v>BBB-/Stable/A-3</v>
          </cell>
        </row>
        <row r="219">
          <cell r="B219" t="str">
            <v>BBB-/Stable/--</v>
          </cell>
        </row>
        <row r="220">
          <cell r="B220" t="str">
            <v>BBB-/Stable/A-3</v>
          </cell>
        </row>
        <row r="221">
          <cell r="B221" t="str">
            <v>BBB-/Stable/--</v>
          </cell>
        </row>
        <row r="222">
          <cell r="B222" t="str">
            <v>BBB-/Stable/--</v>
          </cell>
        </row>
        <row r="223">
          <cell r="B223" t="str">
            <v>BBB-/Stable/A-3</v>
          </cell>
        </row>
        <row r="224">
          <cell r="B224" t="str">
            <v>BBB-/Stable/--</v>
          </cell>
        </row>
        <row r="225">
          <cell r="B225" t="str">
            <v>BB+/Positive/--</v>
          </cell>
        </row>
        <row r="226">
          <cell r="B226" t="str">
            <v>BB+/Stable/--</v>
          </cell>
        </row>
        <row r="227">
          <cell r="B227" t="str">
            <v>BB+/Stable/--</v>
          </cell>
        </row>
        <row r="228">
          <cell r="B228" t="str">
            <v>BB/Stable/--</v>
          </cell>
        </row>
        <row r="229">
          <cell r="B229" t="str">
            <v>BB/Stable/--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VL Data"/>
      <sheetName val="Master S&amp;P Data"/>
      <sheetName val="Company List"/>
      <sheetName val="Current S&amp;P Ratings"/>
      <sheetName val="Case VL Data"/>
      <sheetName val="Case S&amp;P Ratings Direct Data"/>
    </sheetNames>
    <sheetDataSet>
      <sheetData sheetId="0">
        <row r="10">
          <cell r="A10">
            <v>37</v>
          </cell>
        </row>
      </sheetData>
      <sheetData sheetId="1"/>
      <sheetData sheetId="2"/>
      <sheetData sheetId="3">
        <row r="2">
          <cell r="B2" t="str">
            <v>Corporate credit rating*</v>
          </cell>
        </row>
        <row r="3">
          <cell r="A3" t="str">
            <v>Madison Gas &amp; Electric Co.</v>
          </cell>
          <cell r="B3" t="str">
            <v>AA-/Stable/A-1+</v>
          </cell>
          <cell r="C3" t="str">
            <v>Excellent</v>
          </cell>
          <cell r="D3" t="str">
            <v>Intermediate</v>
          </cell>
          <cell r="E3" t="str">
            <v>Adequate</v>
          </cell>
        </row>
        <row r="4">
          <cell r="B4" t="str">
            <v>A+/Stable/--</v>
          </cell>
        </row>
        <row r="5">
          <cell r="B5" t="str">
            <v>A+/Stable/A-1</v>
          </cell>
        </row>
        <row r="6">
          <cell r="B6" t="str">
            <v>A+/Stable/--</v>
          </cell>
        </row>
        <row r="7">
          <cell r="B7" t="str">
            <v>A+/Stable/A-1</v>
          </cell>
        </row>
        <row r="8">
          <cell r="B8" t="str">
            <v>A+/Stable/A-1</v>
          </cell>
        </row>
        <row r="9">
          <cell r="B9" t="str">
            <v>A+/Stable/--</v>
          </cell>
        </row>
        <row r="10">
          <cell r="B10" t="str">
            <v>A+/Stable/--</v>
          </cell>
        </row>
        <row r="11">
          <cell r="B11" t="str">
            <v>A+/Stable/--</v>
          </cell>
        </row>
        <row r="12">
          <cell r="B12" t="str">
            <v>A+/Stable/A-1</v>
          </cell>
        </row>
        <row r="13">
          <cell r="B13" t="str">
            <v>A+/Stable/--</v>
          </cell>
        </row>
        <row r="14">
          <cell r="B14" t="str">
            <v>A/Stable/--</v>
          </cell>
        </row>
        <row r="15">
          <cell r="B15" t="str">
            <v>A/Stable/A-1</v>
          </cell>
        </row>
        <row r="16">
          <cell r="B16" t="str">
            <v>A/Stable/A-1</v>
          </cell>
        </row>
        <row r="17">
          <cell r="B17" t="str">
            <v>A/Stable/A-1</v>
          </cell>
        </row>
        <row r="18">
          <cell r="B18" t="str">
            <v>A/Stable/--</v>
          </cell>
        </row>
        <row r="19">
          <cell r="B19" t="str">
            <v>A/Stable/A-1</v>
          </cell>
        </row>
        <row r="20">
          <cell r="B20" t="str">
            <v>A/Stable/--</v>
          </cell>
        </row>
        <row r="21">
          <cell r="B21" t="str">
            <v>A/Stable/A-1</v>
          </cell>
        </row>
        <row r="22">
          <cell r="B22" t="str">
            <v>A/Stable/--</v>
          </cell>
        </row>
        <row r="23">
          <cell r="B23" t="str">
            <v>A/Stable/--</v>
          </cell>
        </row>
        <row r="24">
          <cell r="B24" t="str">
            <v>A/Stable/A-1</v>
          </cell>
        </row>
        <row r="25">
          <cell r="B25" t="str">
            <v>A/Stable/--</v>
          </cell>
        </row>
        <row r="26">
          <cell r="B26" t="str">
            <v>A/Negative/A-1</v>
          </cell>
        </row>
        <row r="27">
          <cell r="B27" t="str">
            <v>A/Negative/A-1</v>
          </cell>
        </row>
        <row r="28">
          <cell r="B28" t="str">
            <v>A/Negative/A-1</v>
          </cell>
        </row>
        <row r="29">
          <cell r="B29" t="str">
            <v>A/Negative/A-1</v>
          </cell>
        </row>
        <row r="30">
          <cell r="B30" t="str">
            <v>A/Negative/--</v>
          </cell>
        </row>
        <row r="31">
          <cell r="B31" t="str">
            <v>A/Negative/--</v>
          </cell>
        </row>
        <row r="32">
          <cell r="B32" t="str">
            <v>A/Negative/A-1</v>
          </cell>
        </row>
        <row r="33">
          <cell r="B33" t="str">
            <v>A-/Stable/--</v>
          </cell>
        </row>
        <row r="34">
          <cell r="B34" t="str">
            <v>A-/Stable/--</v>
          </cell>
        </row>
        <row r="35">
          <cell r="B35" t="str">
            <v>A-/Stable/A-2</v>
          </cell>
        </row>
        <row r="36">
          <cell r="B36" t="str">
            <v>A-/Stable/A-2</v>
          </cell>
        </row>
        <row r="37">
          <cell r="B37" t="str">
            <v>A-/Stable/--</v>
          </cell>
        </row>
        <row r="38">
          <cell r="B38" t="str">
            <v>A-/Stable/--</v>
          </cell>
        </row>
        <row r="39">
          <cell r="B39" t="str">
            <v>A-/Stable/A-2</v>
          </cell>
        </row>
        <row r="40">
          <cell r="B40" t="str">
            <v>A-/Stable/A-2</v>
          </cell>
        </row>
        <row r="41">
          <cell r="B41" t="str">
            <v>A-/Stable/A-2</v>
          </cell>
        </row>
        <row r="42">
          <cell r="B42" t="str">
            <v>A-/Stable/--</v>
          </cell>
        </row>
        <row r="43">
          <cell r="B43" t="str">
            <v>A-/Stable/A-2</v>
          </cell>
        </row>
        <row r="44">
          <cell r="B44" t="str">
            <v>A-/Stable/--</v>
          </cell>
        </row>
        <row r="45">
          <cell r="B45" t="str">
            <v>A-/Stable/--</v>
          </cell>
        </row>
        <row r="46">
          <cell r="B46" t="str">
            <v>A-/Stable/A-2</v>
          </cell>
        </row>
        <row r="47">
          <cell r="B47" t="str">
            <v>A-/Stable/--</v>
          </cell>
        </row>
        <row r="48">
          <cell r="B48" t="str">
            <v>A-/Stable/--</v>
          </cell>
        </row>
        <row r="49">
          <cell r="B49" t="str">
            <v>A-/Stable/--</v>
          </cell>
        </row>
        <row r="50">
          <cell r="B50" t="str">
            <v>A-/Stable/--</v>
          </cell>
        </row>
        <row r="51">
          <cell r="B51" t="str">
            <v>A-/Stable/--</v>
          </cell>
        </row>
        <row r="52">
          <cell r="B52" t="str">
            <v>A-/Stable/--</v>
          </cell>
        </row>
        <row r="53">
          <cell r="B53" t="str">
            <v>A-/Stable/--</v>
          </cell>
        </row>
        <row r="54">
          <cell r="B54" t="str">
            <v>A-/Stable/--</v>
          </cell>
        </row>
        <row r="55">
          <cell r="B55" t="str">
            <v>A-/Stable/--</v>
          </cell>
        </row>
        <row r="56">
          <cell r="B56" t="str">
            <v>A-/Stable/A-2</v>
          </cell>
        </row>
        <row r="57">
          <cell r="B57" t="str">
            <v>A-/Stable/A-2</v>
          </cell>
        </row>
        <row r="58">
          <cell r="B58" t="str">
            <v>A-/Stable/A-2</v>
          </cell>
        </row>
        <row r="59">
          <cell r="B59" t="str">
            <v>A-/Stable/A-2</v>
          </cell>
        </row>
        <row r="60">
          <cell r="B60" t="str">
            <v>A-/Stable/--</v>
          </cell>
        </row>
        <row r="61">
          <cell r="B61" t="str">
            <v>A-/Stable/A-2</v>
          </cell>
        </row>
        <row r="62">
          <cell r="B62" t="str">
            <v>A-/Stable/A-2</v>
          </cell>
        </row>
        <row r="63">
          <cell r="B63" t="str">
            <v>A-/Stable/--</v>
          </cell>
        </row>
        <row r="64">
          <cell r="B64" t="str">
            <v>A-/Stable/A-2</v>
          </cell>
        </row>
        <row r="65">
          <cell r="B65" t="str">
            <v>A-/Stable/A-2</v>
          </cell>
        </row>
        <row r="66">
          <cell r="B66" t="str">
            <v>A-/Stable/A-2</v>
          </cell>
        </row>
        <row r="67">
          <cell r="B67" t="str">
            <v>A-/Stable/A-2</v>
          </cell>
        </row>
        <row r="68">
          <cell r="B68" t="str">
            <v>A-/Stable/A-2</v>
          </cell>
        </row>
        <row r="69">
          <cell r="B69" t="str">
            <v>A-/Stable/A-2</v>
          </cell>
        </row>
        <row r="70">
          <cell r="B70" t="str">
            <v>A-/Stable/A-2</v>
          </cell>
        </row>
        <row r="71">
          <cell r="B71" t="str">
            <v>A-/Stable/A-2</v>
          </cell>
        </row>
        <row r="72">
          <cell r="B72" t="str">
            <v>A-/Stable/--</v>
          </cell>
        </row>
        <row r="73">
          <cell r="B73" t="str">
            <v>A-/Stable/A-2</v>
          </cell>
        </row>
        <row r="74">
          <cell r="B74" t="str">
            <v>A-/Stable/A-2</v>
          </cell>
        </row>
        <row r="75">
          <cell r="B75" t="str">
            <v>A-/Stable/A-2</v>
          </cell>
        </row>
        <row r="76">
          <cell r="B76" t="str">
            <v>A-/Stable/A-2</v>
          </cell>
        </row>
        <row r="77">
          <cell r="B77" t="str">
            <v>A-/Stable</v>
          </cell>
        </row>
        <row r="78">
          <cell r="B78" t="str">
            <v>A-/Stable/A-2</v>
          </cell>
        </row>
        <row r="79">
          <cell r="B79" t="str">
            <v>A-/Stable/A-2</v>
          </cell>
        </row>
        <row r="80">
          <cell r="B80" t="str">
            <v>A-/Stable/A-2</v>
          </cell>
        </row>
        <row r="81">
          <cell r="B81" t="str">
            <v>A-/Stable/--</v>
          </cell>
        </row>
        <row r="82">
          <cell r="B82" t="str">
            <v>A-/Stable/A-2</v>
          </cell>
        </row>
        <row r="83">
          <cell r="B83" t="str">
            <v>A-/Stable/A-2</v>
          </cell>
        </row>
        <row r="84">
          <cell r="B84" t="str">
            <v>A-/Stable/A-2</v>
          </cell>
        </row>
        <row r="85">
          <cell r="B85" t="str">
            <v>A-/Stable/--</v>
          </cell>
        </row>
        <row r="86">
          <cell r="B86" t="str">
            <v>A-/Stable/A-2</v>
          </cell>
        </row>
        <row r="87">
          <cell r="B87" t="str">
            <v>A-/Stable/A-2</v>
          </cell>
        </row>
        <row r="88">
          <cell r="B88" t="str">
            <v>A-/Stable/A-2</v>
          </cell>
        </row>
        <row r="89">
          <cell r="B89" t="str">
            <v>A-/Stable/A-2</v>
          </cell>
        </row>
        <row r="90">
          <cell r="B90" t="str">
            <v>A-/Stable/A-2</v>
          </cell>
        </row>
        <row r="91">
          <cell r="B91" t="str">
            <v>A-/Stable/--</v>
          </cell>
        </row>
        <row r="92">
          <cell r="B92" t="str">
            <v>A-/Stable/--</v>
          </cell>
        </row>
        <row r="93">
          <cell r="B93" t="str">
            <v>BBB+/Stable/--</v>
          </cell>
        </row>
        <row r="94">
          <cell r="B94" t="str">
            <v>BBB+/Stable/A-2</v>
          </cell>
        </row>
        <row r="95">
          <cell r="B95" t="str">
            <v>BBB+/Stable/A-2</v>
          </cell>
        </row>
        <row r="96">
          <cell r="B96" t="str">
            <v>BBB+/Stable/--</v>
          </cell>
        </row>
        <row r="97">
          <cell r="B97" t="str">
            <v>BBB+/Stable/--</v>
          </cell>
        </row>
        <row r="98">
          <cell r="B98" t="str">
            <v>BBB+/Stable/--</v>
          </cell>
        </row>
        <row r="99">
          <cell r="B99" t="str">
            <v>BBB+/Stable/--</v>
          </cell>
        </row>
        <row r="100">
          <cell r="B100" t="str">
            <v>BBB+/Stable/A-2</v>
          </cell>
        </row>
        <row r="101">
          <cell r="B101" t="str">
            <v>BBB+/Stable/--</v>
          </cell>
        </row>
        <row r="102">
          <cell r="B102" t="str">
            <v>BBB+/Stable/--</v>
          </cell>
        </row>
        <row r="103">
          <cell r="B103" t="str">
            <v>BBB+/Stable/--</v>
          </cell>
        </row>
        <row r="104">
          <cell r="B104" t="str">
            <v>BBB+/Stable/A-2</v>
          </cell>
        </row>
        <row r="105">
          <cell r="B105" t="str">
            <v>BBB+/Stable/A-2</v>
          </cell>
        </row>
        <row r="106">
          <cell r="B106" t="str">
            <v>BBB+/Stable/A-2</v>
          </cell>
        </row>
        <row r="107">
          <cell r="B107" t="str">
            <v>BBB+/Stable/--</v>
          </cell>
        </row>
        <row r="108">
          <cell r="B108" t="str">
            <v>BBB+/Stable/A-2</v>
          </cell>
        </row>
        <row r="109">
          <cell r="B109" t="str">
            <v>BBB+/Stable/A-2</v>
          </cell>
        </row>
        <row r="110">
          <cell r="B110" t="str">
            <v>BBB+/Stable/A-2</v>
          </cell>
        </row>
        <row r="111">
          <cell r="B111" t="str">
            <v>BBB+/Stable/A-2</v>
          </cell>
        </row>
        <row r="112">
          <cell r="B112" t="str">
            <v>BBB+/Stable/A-2</v>
          </cell>
        </row>
        <row r="113">
          <cell r="B113" t="str">
            <v>BBB+/Stable/A-2</v>
          </cell>
        </row>
        <row r="114">
          <cell r="B114" t="str">
            <v>BBB+/Stable/A-2</v>
          </cell>
        </row>
        <row r="115">
          <cell r="B115" t="str">
            <v>BBB+/Stable/A-2</v>
          </cell>
        </row>
        <row r="116">
          <cell r="B116" t="str">
            <v>BBB+/Stable/A-2</v>
          </cell>
        </row>
        <row r="117">
          <cell r="B117" t="str">
            <v>BBB+/Stable/A-2</v>
          </cell>
        </row>
        <row r="118">
          <cell r="B118" t="str">
            <v>BBB+/Stable/A-2</v>
          </cell>
        </row>
        <row r="119">
          <cell r="B119" t="str">
            <v>BBB+/Stable/A-2</v>
          </cell>
        </row>
        <row r="120">
          <cell r="B120" t="str">
            <v>BBB+/Stable/--</v>
          </cell>
        </row>
        <row r="121">
          <cell r="B121" t="str">
            <v>BBB+/Stable/--</v>
          </cell>
        </row>
        <row r="122">
          <cell r="B122" t="str">
            <v>BBB+/Stable/A-2</v>
          </cell>
        </row>
        <row r="123">
          <cell r="B123" t="str">
            <v>BBB+/Stable/A-2</v>
          </cell>
        </row>
        <row r="124">
          <cell r="B124" t="str">
            <v>BBB+/Stable/A-2</v>
          </cell>
        </row>
        <row r="125">
          <cell r="B125" t="str">
            <v>BBB+/Stable/--</v>
          </cell>
        </row>
        <row r="126">
          <cell r="B126" t="str">
            <v>BBB+/Stable/--</v>
          </cell>
        </row>
        <row r="127">
          <cell r="B127" t="str">
            <v>BBB+/Stable/--</v>
          </cell>
        </row>
        <row r="128">
          <cell r="B128" t="str">
            <v>BBB+/Stable/A-2</v>
          </cell>
        </row>
        <row r="129">
          <cell r="B129" t="str">
            <v>BBB+/Stable/A-2</v>
          </cell>
        </row>
        <row r="130">
          <cell r="B130" t="str">
            <v>BBB+/Stable/A-2</v>
          </cell>
        </row>
        <row r="131">
          <cell r="B131" t="str">
            <v>BBB+/Stable/A-2</v>
          </cell>
        </row>
        <row r="132">
          <cell r="B132" t="str">
            <v>BBB+/Stable/A-2</v>
          </cell>
        </row>
        <row r="133">
          <cell r="B133" t="str">
            <v>BBB+/Stable/A-2</v>
          </cell>
        </row>
        <row r="134">
          <cell r="B134" t="str">
            <v>BBB+/Stable/--</v>
          </cell>
        </row>
        <row r="135">
          <cell r="B135" t="str">
            <v>BBB+/Stable/A-2</v>
          </cell>
        </row>
        <row r="136">
          <cell r="B136" t="str">
            <v>BBB+/Stable/A-2</v>
          </cell>
        </row>
        <row r="137">
          <cell r="B137" t="str">
            <v>BBB+/Negative/A-2</v>
          </cell>
        </row>
        <row r="138">
          <cell r="B138" t="str">
            <v>BBB+/Negative/A-2</v>
          </cell>
        </row>
        <row r="139">
          <cell r="B139" t="str">
            <v>BBB+/Negative/A-2</v>
          </cell>
        </row>
        <row r="140">
          <cell r="B140" t="str">
            <v>BBB/Watch Pos/A-2</v>
          </cell>
        </row>
        <row r="141">
          <cell r="B141" t="str">
            <v>BBB/Watch Pos/A-2</v>
          </cell>
        </row>
        <row r="142">
          <cell r="B142" t="str">
            <v>BBB/Watch Pos/A-2</v>
          </cell>
        </row>
        <row r="143">
          <cell r="B143" t="str">
            <v>BBB/Positive/A-2</v>
          </cell>
        </row>
        <row r="144">
          <cell r="B144" t="str">
            <v>BBB/Positive/--</v>
          </cell>
        </row>
        <row r="145">
          <cell r="B145" t="str">
            <v>BBB/Positive/A-2</v>
          </cell>
        </row>
        <row r="146">
          <cell r="B146" t="str">
            <v>BBB/Positive/A-2</v>
          </cell>
        </row>
        <row r="147">
          <cell r="B147" t="str">
            <v>BBB/Stable/A-2</v>
          </cell>
        </row>
        <row r="148">
          <cell r="B148" t="str">
            <v>BBB/Stable/A-2</v>
          </cell>
        </row>
        <row r="149">
          <cell r="B149" t="str">
            <v>BBB/Stable/A-2</v>
          </cell>
        </row>
        <row r="150">
          <cell r="B150" t="str">
            <v>BBB/Stable/--</v>
          </cell>
        </row>
        <row r="151">
          <cell r="B151" t="str">
            <v>BBB/Stable/--</v>
          </cell>
        </row>
        <row r="152">
          <cell r="B152" t="str">
            <v>BBB/Stable/--</v>
          </cell>
        </row>
        <row r="153">
          <cell r="B153" t="str">
            <v>BBB/Stable/--</v>
          </cell>
        </row>
        <row r="154">
          <cell r="B154" t="str">
            <v>BBB/Stable/--</v>
          </cell>
        </row>
        <row r="155">
          <cell r="B155" t="str">
            <v>BBB/Stable/--</v>
          </cell>
        </row>
        <row r="156">
          <cell r="B156" t="str">
            <v>BBB/Stable/A-2</v>
          </cell>
        </row>
        <row r="157">
          <cell r="B157" t="str">
            <v>BBB/Stable/A-2</v>
          </cell>
        </row>
        <row r="158">
          <cell r="B158" t="str">
            <v>BBB/Stable/--</v>
          </cell>
        </row>
        <row r="159">
          <cell r="B159" t="str">
            <v>BBB/Stable/--</v>
          </cell>
        </row>
        <row r="160">
          <cell r="B160" t="str">
            <v>BBB/Stable/--</v>
          </cell>
        </row>
        <row r="161">
          <cell r="B161" t="str">
            <v>BBB/Stable/--</v>
          </cell>
        </row>
        <row r="162">
          <cell r="B162" t="str">
            <v>BBB/Stable/--</v>
          </cell>
        </row>
        <row r="163">
          <cell r="B163" t="str">
            <v>BBB/Stable/A-2</v>
          </cell>
        </row>
        <row r="164">
          <cell r="B164" t="str">
            <v>BBB/Stable/--</v>
          </cell>
        </row>
        <row r="165">
          <cell r="B165" t="str">
            <v>BBB/Stable/--</v>
          </cell>
        </row>
        <row r="166">
          <cell r="B166" t="str">
            <v>BBB/Stable/--</v>
          </cell>
        </row>
        <row r="167">
          <cell r="B167" t="str">
            <v>BBB/Stable/--</v>
          </cell>
        </row>
        <row r="168">
          <cell r="B168" t="str">
            <v>BBB/Stable/--</v>
          </cell>
        </row>
        <row r="169">
          <cell r="B169" t="str">
            <v>BBB/Stable/--</v>
          </cell>
        </row>
        <row r="170">
          <cell r="B170" t="str">
            <v>BBB/Stable/--</v>
          </cell>
        </row>
        <row r="171">
          <cell r="B171" t="str">
            <v>BBB/Stable/--</v>
          </cell>
        </row>
        <row r="172">
          <cell r="B172" t="str">
            <v>BBB/Stable/--</v>
          </cell>
        </row>
        <row r="173">
          <cell r="B173" t="str">
            <v>BBB/Stable/A-2</v>
          </cell>
        </row>
        <row r="174">
          <cell r="B174" t="str">
            <v>BBB/Stable/A-2</v>
          </cell>
        </row>
        <row r="175">
          <cell r="B175" t="str">
            <v>BBB/Stable/A-2</v>
          </cell>
        </row>
        <row r="176">
          <cell r="B176" t="str">
            <v>BBB/Stable/A-2</v>
          </cell>
        </row>
        <row r="177">
          <cell r="B177" t="str">
            <v>BBB/Stable/--</v>
          </cell>
        </row>
        <row r="178">
          <cell r="B178" t="str">
            <v>BBB/Stable/--</v>
          </cell>
        </row>
        <row r="179">
          <cell r="B179" t="str">
            <v>BBB/Stable/--</v>
          </cell>
        </row>
        <row r="180">
          <cell r="B180" t="str">
            <v>BBB/Stable/--</v>
          </cell>
        </row>
        <row r="181">
          <cell r="B181" t="str">
            <v>BBB/Stable/A-2</v>
          </cell>
        </row>
        <row r="182">
          <cell r="B182" t="str">
            <v>BBB/Stable/--</v>
          </cell>
        </row>
        <row r="183">
          <cell r="B183" t="str">
            <v>BBB/Stable/--</v>
          </cell>
        </row>
        <row r="184">
          <cell r="B184" t="str">
            <v>BBB/Stable/--</v>
          </cell>
        </row>
        <row r="185">
          <cell r="B185" t="str">
            <v>BBB/Stable/--</v>
          </cell>
        </row>
        <row r="186">
          <cell r="B186" t="str">
            <v>BBB/Stable/A-2</v>
          </cell>
        </row>
        <row r="187">
          <cell r="B187" t="str">
            <v>BBB/Stable/--</v>
          </cell>
        </row>
        <row r="188">
          <cell r="B188" t="str">
            <v>BBB/Stable/A-2</v>
          </cell>
        </row>
        <row r="189">
          <cell r="B189" t="str">
            <v>BBB/Stable/--</v>
          </cell>
        </row>
        <row r="190">
          <cell r="B190" t="str">
            <v>BBB/Stable/A-2</v>
          </cell>
        </row>
        <row r="191">
          <cell r="B191" t="str">
            <v>BBB/Stable/--</v>
          </cell>
        </row>
        <row r="192">
          <cell r="B192" t="str">
            <v>BBB/Stable/A-2</v>
          </cell>
        </row>
        <row r="193">
          <cell r="B193" t="str">
            <v>BBB/Stable/A-2</v>
          </cell>
        </row>
        <row r="194">
          <cell r="B194" t="str">
            <v>BBB/Stable/--</v>
          </cell>
        </row>
        <row r="195">
          <cell r="B195" t="str">
            <v>BBB/Stable/--</v>
          </cell>
        </row>
        <row r="196">
          <cell r="B196" t="str">
            <v>BBB/Stable/--</v>
          </cell>
        </row>
        <row r="197">
          <cell r="B197" t="str">
            <v>BBB-/Watch Pos/--</v>
          </cell>
        </row>
        <row r="198">
          <cell r="B198" t="str">
            <v>BBB-/Watch Pos/--</v>
          </cell>
        </row>
        <row r="199">
          <cell r="B199" t="str">
            <v>BBB-/Watch Pos/--</v>
          </cell>
        </row>
        <row r="200">
          <cell r="B200" t="str">
            <v>BBB-/Positive/--</v>
          </cell>
        </row>
        <row r="201">
          <cell r="B201" t="str">
            <v>BBB-/Positive/--</v>
          </cell>
        </row>
        <row r="202">
          <cell r="B202" t="str">
            <v>BBB-/Positive/--</v>
          </cell>
        </row>
        <row r="203">
          <cell r="B203" t="str">
            <v>BBB-/Stable/--</v>
          </cell>
        </row>
        <row r="204">
          <cell r="B204" t="str">
            <v>BBB-/Stable/--</v>
          </cell>
        </row>
        <row r="205">
          <cell r="B205" t="str">
            <v>BBB-/Stable/--</v>
          </cell>
        </row>
        <row r="206">
          <cell r="B206" t="str">
            <v>BBB-/Stable/--</v>
          </cell>
        </row>
        <row r="207">
          <cell r="B207" t="str">
            <v>BBB-/Stable/--</v>
          </cell>
        </row>
        <row r="208">
          <cell r="B208" t="str">
            <v>BBB-/Stable/--</v>
          </cell>
        </row>
        <row r="209">
          <cell r="B209" t="str">
            <v>BBB-/Stable/--</v>
          </cell>
        </row>
        <row r="210">
          <cell r="B210" t="str">
            <v>BBB-/Stable/--</v>
          </cell>
        </row>
        <row r="211">
          <cell r="B211" t="str">
            <v>BBB-/Stable/A-3</v>
          </cell>
        </row>
        <row r="212">
          <cell r="B212" t="str">
            <v>BBB-/Stable/--</v>
          </cell>
        </row>
        <row r="213">
          <cell r="B213" t="str">
            <v>BBB-/Stable/--</v>
          </cell>
        </row>
        <row r="214">
          <cell r="B214" t="str">
            <v>BBB-/Stable/--</v>
          </cell>
        </row>
        <row r="215">
          <cell r="B215" t="str">
            <v>BBB-/Stable/--</v>
          </cell>
        </row>
        <row r="216">
          <cell r="B216" t="str">
            <v>BBB-/Stable/--</v>
          </cell>
        </row>
        <row r="217">
          <cell r="B217" t="str">
            <v>BBB-/Stable/--</v>
          </cell>
        </row>
        <row r="218">
          <cell r="B218" t="str">
            <v>BBB-/Stable/A-3</v>
          </cell>
        </row>
        <row r="219">
          <cell r="B219" t="str">
            <v>BBB-/Stable/--</v>
          </cell>
        </row>
        <row r="220">
          <cell r="B220" t="str">
            <v>BBB-/Stable/A-3</v>
          </cell>
        </row>
        <row r="221">
          <cell r="B221" t="str">
            <v>BBB-/Stable/--</v>
          </cell>
        </row>
        <row r="222">
          <cell r="B222" t="str">
            <v>BBB-/Stable/--</v>
          </cell>
        </row>
        <row r="223">
          <cell r="B223" t="str">
            <v>BBB-/Stable/A-3</v>
          </cell>
        </row>
        <row r="224">
          <cell r="B224" t="str">
            <v>BBB-/Stable/--</v>
          </cell>
        </row>
        <row r="225">
          <cell r="B225" t="str">
            <v>BB+/Positive/--</v>
          </cell>
        </row>
        <row r="226">
          <cell r="B226" t="str">
            <v>BB+/Stable/--</v>
          </cell>
        </row>
        <row r="227">
          <cell r="B227" t="str">
            <v>BB+/Stable/--</v>
          </cell>
        </row>
        <row r="228">
          <cell r="B228" t="str">
            <v>BB/Stable/--</v>
          </cell>
        </row>
        <row r="229">
          <cell r="B229" t="str">
            <v>BB/Stable/--</v>
          </cell>
        </row>
      </sheetData>
      <sheetData sheetId="4"/>
      <sheetData sheetId="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NLXLAddin"/>
    </sheetNames>
    <definedNames>
      <definedName name="SNLTable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3:P48"/>
  <sheetViews>
    <sheetView showGridLines="0" tabSelected="1" topLeftCell="A2" zoomScale="70" zoomScaleNormal="70" workbookViewId="0">
      <selection activeCell="T30" sqref="T30"/>
    </sheetView>
  </sheetViews>
  <sheetFormatPr defaultRowHeight="14.25" x14ac:dyDescent="0.2"/>
  <cols>
    <col min="1" max="1" width="3.75" customWidth="1"/>
    <col min="2" max="2" width="2.625" customWidth="1"/>
    <col min="3" max="3" width="4.75" bestFit="1" customWidth="1"/>
    <col min="4" max="4" width="1.875" customWidth="1"/>
    <col min="5" max="5" width="24.25" customWidth="1"/>
    <col min="6" max="6" width="2.625" customWidth="1"/>
    <col min="7" max="7" width="11.625" customWidth="1"/>
    <col min="8" max="8" width="2.625" customWidth="1"/>
    <col min="9" max="9" width="11.625" customWidth="1"/>
    <col min="10" max="10" width="2.625" customWidth="1"/>
    <col min="11" max="11" width="11.625" customWidth="1"/>
    <col min="12" max="12" width="2.625" customWidth="1"/>
    <col min="13" max="13" width="11.625" customWidth="1"/>
    <col min="14" max="14" width="2.625" customWidth="1"/>
    <col min="15" max="15" width="11.625" customWidth="1"/>
    <col min="16" max="16" width="2.75" customWidth="1"/>
  </cols>
  <sheetData>
    <row r="3" spans="2:16" ht="15" thickBot="1" x14ac:dyDescent="0.25"/>
    <row r="4" spans="2:16" x14ac:dyDescent="0.2">
      <c r="B4" s="25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3"/>
    </row>
    <row r="5" spans="2:16" ht="15" x14ac:dyDescent="0.25">
      <c r="B5" s="7"/>
      <c r="C5" s="92" t="s">
        <v>24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4"/>
    </row>
    <row r="6" spans="2:16" x14ac:dyDescent="0.2">
      <c r="B6" s="7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4"/>
    </row>
    <row r="7" spans="2:16" ht="15" x14ac:dyDescent="0.25">
      <c r="B7" s="7"/>
      <c r="C7" s="93" t="s">
        <v>23</v>
      </c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4"/>
    </row>
    <row r="8" spans="2:16" ht="15" x14ac:dyDescent="0.25">
      <c r="B8" s="7"/>
      <c r="C8" s="92" t="s">
        <v>22</v>
      </c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4"/>
    </row>
    <row r="9" spans="2:16" x14ac:dyDescent="0.2">
      <c r="B9" s="7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4"/>
    </row>
    <row r="10" spans="2:16" ht="15" x14ac:dyDescent="0.25">
      <c r="B10" s="7"/>
      <c r="C10" s="5"/>
      <c r="D10" s="5"/>
      <c r="E10" s="5"/>
      <c r="F10" s="5"/>
      <c r="G10" s="92"/>
      <c r="H10" s="92"/>
      <c r="I10" s="92"/>
      <c r="J10" s="92"/>
      <c r="K10" s="92"/>
      <c r="L10" s="92"/>
      <c r="M10" s="92"/>
      <c r="N10" s="14"/>
      <c r="O10" s="14"/>
      <c r="P10" s="4"/>
    </row>
    <row r="11" spans="2:16" ht="15" x14ac:dyDescent="0.25">
      <c r="B11" s="7"/>
      <c r="C11" s="5"/>
      <c r="D11" s="5"/>
      <c r="E11" s="5"/>
      <c r="F11" s="5"/>
      <c r="G11" s="14"/>
      <c r="H11" s="14"/>
      <c r="I11" s="14"/>
      <c r="J11" s="14"/>
      <c r="K11" s="14" t="s">
        <v>21</v>
      </c>
      <c r="L11" s="14"/>
      <c r="M11" s="14" t="s">
        <v>21</v>
      </c>
      <c r="N11" s="14"/>
      <c r="O11" s="14" t="s">
        <v>21</v>
      </c>
      <c r="P11" s="4"/>
    </row>
    <row r="12" spans="2:16" ht="15" x14ac:dyDescent="0.25">
      <c r="B12" s="7"/>
      <c r="C12" s="5"/>
      <c r="D12" s="5"/>
      <c r="E12" s="5"/>
      <c r="F12" s="5"/>
      <c r="G12" s="14"/>
      <c r="H12" s="14"/>
      <c r="I12" s="14"/>
      <c r="J12" s="14"/>
      <c r="K12" s="14" t="s">
        <v>20</v>
      </c>
      <c r="L12" s="14"/>
      <c r="M12" s="14" t="s">
        <v>20</v>
      </c>
      <c r="N12" s="14"/>
      <c r="O12" s="14" t="s">
        <v>20</v>
      </c>
      <c r="P12" s="4"/>
    </row>
    <row r="13" spans="2:16" ht="15" x14ac:dyDescent="0.25">
      <c r="B13" s="7"/>
      <c r="C13" s="21" t="s">
        <v>19</v>
      </c>
      <c r="D13" s="5"/>
      <c r="E13" s="21" t="s">
        <v>18</v>
      </c>
      <c r="F13" s="21"/>
      <c r="G13" s="21" t="s">
        <v>9</v>
      </c>
      <c r="H13" s="21"/>
      <c r="I13" s="21" t="s">
        <v>8</v>
      </c>
      <c r="J13" s="21"/>
      <c r="K13" s="20" t="s">
        <v>17</v>
      </c>
      <c r="L13" s="20"/>
      <c r="M13" s="20" t="s">
        <v>16</v>
      </c>
      <c r="N13" s="20"/>
      <c r="O13" s="20" t="s">
        <v>15</v>
      </c>
      <c r="P13" s="19"/>
    </row>
    <row r="14" spans="2:16" ht="15" x14ac:dyDescent="0.25">
      <c r="B14" s="7"/>
      <c r="C14" s="5"/>
      <c r="D14" s="5"/>
      <c r="E14" s="18">
        <v>-1</v>
      </c>
      <c r="F14" s="18"/>
      <c r="G14" s="18">
        <v>-2</v>
      </c>
      <c r="H14" s="18"/>
      <c r="I14" s="18">
        <v>-3</v>
      </c>
      <c r="J14" s="18"/>
      <c r="K14" s="18">
        <v>-4</v>
      </c>
      <c r="L14" s="18"/>
      <c r="M14" s="18">
        <v>-5</v>
      </c>
      <c r="N14" s="18"/>
      <c r="O14" s="18">
        <v>-6</v>
      </c>
      <c r="P14" s="4"/>
    </row>
    <row r="15" spans="2:16" ht="15" x14ac:dyDescent="0.25">
      <c r="B15" s="7"/>
      <c r="C15" s="5"/>
      <c r="D15" s="5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4"/>
    </row>
    <row r="16" spans="2:16" ht="15" x14ac:dyDescent="0.25">
      <c r="B16" s="7"/>
      <c r="C16" s="14">
        <v>1</v>
      </c>
      <c r="D16" s="5"/>
      <c r="E16" s="13">
        <v>2016</v>
      </c>
      <c r="F16" s="13"/>
      <c r="G16" s="12">
        <f>AVERAGE('Table 1 Authorized ROEs'!H78:H109)</f>
        <v>9.5949999999999989</v>
      </c>
      <c r="H16" s="12"/>
      <c r="I16" s="12">
        <f>MEDIAN('Table 1 Authorized ROEs'!H78:H109)</f>
        <v>9.6</v>
      </c>
      <c r="J16" s="12"/>
      <c r="K16" s="15">
        <f>COUNTIF('Table 1 Authorized ROEs'!H78:H109,"&lt;="&amp;9.5)/('Table 1 Authorized ROEs'!H111+'Table 1 Authorized ROEs'!H112)</f>
        <v>0.40625</v>
      </c>
      <c r="L16" s="15"/>
      <c r="M16" s="15">
        <f>'Table 1 Authorized ROEs'!H112/('Table 1 Authorized ROEs'!H111+'Table 1 Authorized ROEs'!H112)</f>
        <v>0.53125</v>
      </c>
      <c r="N16" s="15"/>
      <c r="O16" s="15">
        <f>'Table 1 Authorized ROEs'!H114/('Table 1 Authorized ROEs'!H111+'Table 1 Authorized ROEs'!H112)</f>
        <v>0.9375</v>
      </c>
      <c r="P16" s="4"/>
    </row>
    <row r="17" spans="2:16" ht="15" x14ac:dyDescent="0.25">
      <c r="B17" s="7"/>
      <c r="C17" s="14"/>
      <c r="D17" s="5"/>
      <c r="E17" s="13"/>
      <c r="F17" s="13"/>
      <c r="G17" s="12"/>
      <c r="H17" s="12"/>
      <c r="I17" s="12"/>
      <c r="J17" s="12"/>
      <c r="K17" s="12"/>
      <c r="L17" s="12"/>
      <c r="M17" s="12"/>
      <c r="N17" s="12"/>
      <c r="O17" s="12"/>
      <c r="P17" s="4"/>
    </row>
    <row r="18" spans="2:16" ht="17.25" x14ac:dyDescent="0.25">
      <c r="B18" s="7"/>
      <c r="C18" s="14">
        <f>C16+1</f>
        <v>2</v>
      </c>
      <c r="D18" s="5"/>
      <c r="E18" s="17" t="s">
        <v>14</v>
      </c>
      <c r="F18" s="17"/>
      <c r="G18" s="12">
        <f>AVERAGE('Table 1 Authorized ROEs'!H116:H158)</f>
        <v>9.6741860465116254</v>
      </c>
      <c r="H18" s="12"/>
      <c r="I18" s="12">
        <f>MEDIAN('Table 1 Authorized ROEs'!H116:H158)</f>
        <v>9.6</v>
      </c>
      <c r="J18" s="12"/>
      <c r="K18" s="15">
        <f>COUNTIF('Table 1 Authorized ROEs'!H116:H158,"&lt;="&amp;9.5)/('Table 1 Authorized ROEs'!H161+'Table 1 Authorized ROEs'!H160)</f>
        <v>0.41860465116279072</v>
      </c>
      <c r="L18" s="15"/>
      <c r="M18" s="15">
        <f>'Table 1 Authorized ROEs'!H161/('Table 1 Authorized ROEs'!H161+'Table 1 Authorized ROEs'!H160)</f>
        <v>0.67441860465116277</v>
      </c>
      <c r="N18" s="15"/>
      <c r="O18" s="15">
        <f>'Table 1 Authorized ROEs'!H163/('Table 1 Authorized ROEs'!H161+'Table 1 Authorized ROEs'!H160)</f>
        <v>0.81395348837209303</v>
      </c>
      <c r="P18" s="4"/>
    </row>
    <row r="19" spans="2:16" ht="15" x14ac:dyDescent="0.25">
      <c r="B19" s="7"/>
      <c r="C19" s="14"/>
      <c r="D19" s="5"/>
      <c r="E19" s="13"/>
      <c r="F19" s="13"/>
      <c r="G19" s="12"/>
      <c r="H19" s="12"/>
      <c r="I19" s="12"/>
      <c r="J19" s="12"/>
      <c r="K19" s="15"/>
      <c r="L19" s="15"/>
      <c r="M19" s="12"/>
      <c r="N19" s="12"/>
      <c r="O19" s="12"/>
      <c r="P19" s="4"/>
    </row>
    <row r="20" spans="2:16" ht="17.25" x14ac:dyDescent="0.25">
      <c r="B20" s="7"/>
      <c r="C20" s="14">
        <f>C18+1</f>
        <v>3</v>
      </c>
      <c r="D20" s="5"/>
      <c r="E20" s="17" t="s">
        <v>13</v>
      </c>
      <c r="F20" s="17"/>
      <c r="G20" s="12">
        <f>AVERAGE('Table 1 Authorized ROEs'!H165:H202)</f>
        <v>9.5399999999999991</v>
      </c>
      <c r="H20" s="12"/>
      <c r="I20" s="12">
        <f>MEDIAN('Table 1 Authorized ROEs'!H165:H202)</f>
        <v>9.5649999999999995</v>
      </c>
      <c r="J20" s="12"/>
      <c r="K20" s="15">
        <f>COUNTIF('Table 1 Authorized ROEs'!H165:H202,"&lt;="&amp;9.5)/('Table 1 Authorized ROEs'!H206+'Table 1 Authorized ROEs'!H205)</f>
        <v>0.47368421052631576</v>
      </c>
      <c r="L20" s="15"/>
      <c r="M20" s="11">
        <f>'Table 1 Authorized ROEs'!H206/('Table 1 Authorized ROEs'!H206+'Table 1 Authorized ROEs'!H205)</f>
        <v>0.63157894736842102</v>
      </c>
      <c r="N20" s="11"/>
      <c r="O20" s="11">
        <f>'Table 1 Authorized ROEs'!H220/('Table 1 Authorized ROEs'!H206+'Table 1 Authorized ROEs'!H205)</f>
        <v>1</v>
      </c>
      <c r="P20" s="4"/>
    </row>
    <row r="21" spans="2:16" ht="15" x14ac:dyDescent="0.25">
      <c r="B21" s="7"/>
      <c r="C21" s="14"/>
      <c r="D21" s="5"/>
      <c r="E21" s="17"/>
      <c r="F21" s="17"/>
      <c r="G21" s="12"/>
      <c r="H21" s="12"/>
      <c r="I21" s="12"/>
      <c r="J21" s="12"/>
      <c r="K21" s="15"/>
      <c r="L21" s="15"/>
      <c r="M21" s="11"/>
      <c r="N21" s="11"/>
      <c r="O21" s="11"/>
      <c r="P21" s="4"/>
    </row>
    <row r="22" spans="2:16" ht="15" x14ac:dyDescent="0.25">
      <c r="B22" s="7"/>
      <c r="C22" s="14">
        <f>C20+1</f>
        <v>4</v>
      </c>
      <c r="D22" s="5"/>
      <c r="E22" s="17" t="s">
        <v>12</v>
      </c>
      <c r="F22" s="17"/>
      <c r="G22" s="12">
        <f>AVERAGE('Table 1 Authorized ROEs'!H222:H254)</f>
        <v>9.6436363636363645</v>
      </c>
      <c r="H22" s="12"/>
      <c r="I22" s="12">
        <f>MEDIAN('Table 1 Authorized ROEs'!H222:H254)</f>
        <v>9.65</v>
      </c>
      <c r="J22" s="12"/>
      <c r="K22" s="15">
        <f>COUNTIF('Table 1 Authorized ROEs'!H222:H254,"&lt;="&amp;9.5)/SUM('Table 1 Authorized ROEs'!H256:H257)</f>
        <v>0.39393939393939392</v>
      </c>
      <c r="L22" s="15"/>
      <c r="M22" s="11">
        <f>'Table 1 Authorized ROEs'!H257/SUM('Table 1 Authorized ROEs'!H256:H257)</f>
        <v>0.5757575757575758</v>
      </c>
      <c r="N22" s="11"/>
      <c r="O22" s="11">
        <f>'Table 1 Authorized ROEs'!H259/SUM('Table 1 Authorized ROEs'!H256:H257)</f>
        <v>0.87878787878787878</v>
      </c>
      <c r="P22" s="4"/>
    </row>
    <row r="23" spans="2:16" ht="15" x14ac:dyDescent="0.25">
      <c r="B23" s="7"/>
      <c r="C23" s="14"/>
      <c r="D23" s="5"/>
      <c r="E23" s="17"/>
      <c r="F23" s="17"/>
      <c r="G23" s="12"/>
      <c r="H23" s="12"/>
      <c r="I23" s="12"/>
      <c r="J23" s="12"/>
      <c r="K23" s="15"/>
      <c r="L23" s="15"/>
      <c r="M23" s="11"/>
      <c r="N23" s="11"/>
      <c r="O23" s="11"/>
      <c r="P23" s="4"/>
    </row>
    <row r="24" spans="2:16" ht="17.25" x14ac:dyDescent="0.25">
      <c r="B24" s="7"/>
      <c r="C24" s="14">
        <f>C22+1</f>
        <v>5</v>
      </c>
      <c r="D24" s="5"/>
      <c r="E24" s="17" t="s">
        <v>11</v>
      </c>
      <c r="F24" s="17"/>
      <c r="G24" s="12">
        <f>'Table 1 Authorized ROEs'!H308</f>
        <v>9.3814285714285717</v>
      </c>
      <c r="H24" s="12"/>
      <c r="I24" s="16">
        <f>'Table 1 Authorized ROEs'!H309</f>
        <v>9.4749999999999996</v>
      </c>
      <c r="J24" s="16"/>
      <c r="K24" s="15">
        <f>COUNTIF('Table 1 Authorized ROEs'!H262:H303,"&lt;="&amp;9.5)/SUM('Table 1 Authorized ROEs'!H305:H306)</f>
        <v>0.6428571428571429</v>
      </c>
      <c r="L24" s="15"/>
      <c r="M24" s="11">
        <f>'Table 1 Authorized ROEs'!H306/SUM('Table 1 Authorized ROEs'!H305:H306)</f>
        <v>0.7857142857142857</v>
      </c>
      <c r="N24" s="11"/>
      <c r="O24" s="11">
        <f>'Table 1 Authorized ROEs'!H310/SUM('Table 1 Authorized ROEs'!H305:H306)</f>
        <v>1</v>
      </c>
      <c r="P24" s="4"/>
    </row>
    <row r="25" spans="2:16" ht="15" x14ac:dyDescent="0.25">
      <c r="B25" s="7"/>
      <c r="C25" s="14"/>
      <c r="D25" s="5"/>
      <c r="E25" s="17"/>
      <c r="F25" s="17"/>
      <c r="G25" s="12"/>
      <c r="H25" s="12"/>
      <c r="I25" s="16"/>
      <c r="J25" s="16"/>
      <c r="K25" s="15"/>
      <c r="L25" s="15"/>
      <c r="M25" s="11"/>
      <c r="N25" s="11"/>
      <c r="O25" s="11"/>
      <c r="P25" s="4"/>
    </row>
    <row r="26" spans="2:16" ht="15" x14ac:dyDescent="0.25">
      <c r="B26" s="7"/>
      <c r="C26" s="14">
        <f>C24+1</f>
        <v>6</v>
      </c>
      <c r="D26" s="5"/>
      <c r="E26" s="17" t="s">
        <v>10</v>
      </c>
      <c r="F26" s="17"/>
      <c r="G26" s="12">
        <f>'Table 1 Authorized ROEs'!H354</f>
        <v>9.3872222222222206</v>
      </c>
      <c r="H26" s="12"/>
      <c r="I26" s="16">
        <f>'Table 1 Authorized ROEs'!H355</f>
        <v>9.49</v>
      </c>
      <c r="J26" s="16"/>
      <c r="K26" s="15">
        <f>COUNTIF('Table 1 Authorized ROEs'!H313:H348,"&lt;="&amp;9.5)/SUM('Table 1 Authorized ROEs'!H351:H352)</f>
        <v>0.58333333333333337</v>
      </c>
      <c r="L26" s="15"/>
      <c r="M26" s="11">
        <f>'Table 1 Authorized ROEs'!H352/SUM('Table 1 Authorized ROEs'!H351:H352)</f>
        <v>0.80555555555555558</v>
      </c>
      <c r="N26" s="11"/>
      <c r="O26" s="11">
        <f>'Table 1 Authorized ROEs'!H356/SUM('Table 1 Authorized ROEs'!H351:H352)</f>
        <v>0.97222222222222221</v>
      </c>
      <c r="P26" s="4"/>
    </row>
    <row r="27" spans="2:16" ht="15" x14ac:dyDescent="0.25">
      <c r="B27" s="7"/>
      <c r="C27" s="14"/>
      <c r="D27" s="5"/>
      <c r="E27" s="13"/>
      <c r="F27" s="13"/>
      <c r="G27" s="12"/>
      <c r="H27" s="12"/>
      <c r="I27" s="12"/>
      <c r="J27" s="12"/>
      <c r="K27" s="11"/>
      <c r="L27" s="11"/>
      <c r="M27" s="11"/>
      <c r="N27" s="11"/>
      <c r="O27" s="11"/>
      <c r="P27" s="4"/>
    </row>
    <row r="28" spans="2:16" ht="15" x14ac:dyDescent="0.25">
      <c r="B28" s="7"/>
      <c r="C28" s="14">
        <f>C26+1</f>
        <v>7</v>
      </c>
      <c r="D28" s="5"/>
      <c r="E28" s="13">
        <v>2022</v>
      </c>
      <c r="F28" s="13"/>
      <c r="G28" s="12">
        <f>'Table 1 Authorized ROEs'!H396</f>
        <v>9.5243749999999991</v>
      </c>
      <c r="H28" s="12"/>
      <c r="I28" s="12">
        <f>'Table 1 Authorized ROEs'!H397</f>
        <v>9.5</v>
      </c>
      <c r="J28" s="12"/>
      <c r="K28" s="11">
        <f>COUNTIF('Table 1 Authorized ROEs'!H359:H390,"&lt;="&amp;9.5)/SUM('Table 1 Authorized ROEs'!H393:H394)</f>
        <v>0.53125</v>
      </c>
      <c r="L28" s="11"/>
      <c r="M28" s="11">
        <f>'Table 1 Authorized ROEs'!H394/SUM('Table 1 Authorized ROEs'!H393:H394)</f>
        <v>0.625</v>
      </c>
      <c r="N28" s="11"/>
      <c r="O28" s="11">
        <f>'Table 1 Authorized ROEs'!H398/SUM('Table 1 Authorized ROEs'!H393:H394)</f>
        <v>0.84375</v>
      </c>
      <c r="P28" s="4"/>
    </row>
    <row r="29" spans="2:16" ht="15" x14ac:dyDescent="0.25">
      <c r="B29" s="7"/>
      <c r="C29" s="14"/>
      <c r="D29" s="5"/>
      <c r="E29" s="13"/>
      <c r="F29" s="13"/>
      <c r="G29" s="12"/>
      <c r="H29" s="12"/>
      <c r="I29" s="12"/>
      <c r="J29" s="12"/>
      <c r="K29" s="11"/>
      <c r="L29" s="11"/>
      <c r="M29" s="11"/>
      <c r="N29" s="11"/>
      <c r="O29" s="11"/>
      <c r="P29" s="4"/>
    </row>
    <row r="30" spans="2:16" ht="15" x14ac:dyDescent="0.25">
      <c r="B30" s="7"/>
      <c r="C30" s="14">
        <f>C28+1</f>
        <v>8</v>
      </c>
      <c r="D30" s="5"/>
      <c r="E30" s="13">
        <v>2023</v>
      </c>
      <c r="F30" s="13"/>
      <c r="G30" s="12">
        <f>'Table 1 Authorized ROEs'!H454</f>
        <v>9.6579166666666669</v>
      </c>
      <c r="H30" s="12"/>
      <c r="I30" s="12">
        <f>'Table 1 Authorized ROEs'!H455</f>
        <v>9.6</v>
      </c>
      <c r="J30" s="12"/>
      <c r="K30" s="11">
        <f>COUNTIF('Table 1 Authorized ROEs'!H401:H448,"&lt;="&amp;9.5)/SUM('Table 1 Authorized ROEs'!H451:H452)</f>
        <v>0.375</v>
      </c>
      <c r="L30" s="11"/>
      <c r="M30" s="11">
        <f>'Table 1 Authorized ROEs'!H452/SUM('Table 1 Authorized ROEs'!H451:H452)</f>
        <v>0.64583333333333337</v>
      </c>
      <c r="N30" s="11"/>
      <c r="O30" s="11">
        <f>'Table 1 Authorized ROEs'!H456/SUM('Table 1 Authorized ROEs'!H451:H452)</f>
        <v>0.85416666666666663</v>
      </c>
      <c r="P30" s="4"/>
    </row>
    <row r="31" spans="2:16" ht="15" x14ac:dyDescent="0.25">
      <c r="B31" s="7"/>
      <c r="C31" s="14"/>
      <c r="D31" s="5"/>
      <c r="E31" s="13"/>
      <c r="F31" s="13"/>
      <c r="G31" s="12"/>
      <c r="H31" s="12"/>
      <c r="I31" s="12"/>
      <c r="J31" s="12"/>
      <c r="K31" s="11"/>
      <c r="L31" s="11"/>
      <c r="M31" s="11"/>
      <c r="N31" s="11"/>
      <c r="O31" s="11"/>
      <c r="P31" s="4"/>
    </row>
    <row r="32" spans="2:16" ht="15" x14ac:dyDescent="0.25">
      <c r="B32" s="7"/>
      <c r="C32" s="14">
        <f>C30+1</f>
        <v>9</v>
      </c>
      <c r="D32" s="5"/>
      <c r="E32" s="13">
        <f>E30+1</f>
        <v>2024</v>
      </c>
      <c r="F32" s="13"/>
      <c r="G32" s="12">
        <f>'Table 1 Authorized ROEs'!H475</f>
        <v>9.6963636363636372</v>
      </c>
      <c r="H32" s="12"/>
      <c r="I32" s="12">
        <f>'Table 1 Authorized ROEs'!H476</f>
        <v>9.75</v>
      </c>
      <c r="J32" s="12"/>
      <c r="K32" s="11">
        <f>COUNTIF('Table 1 Authorized ROEs'!H459:H469,"&lt;="&amp;9.5)/SUM('Table 1 Authorized ROEs'!H472:H473)</f>
        <v>9.0909090909090912E-2</v>
      </c>
      <c r="L32" s="11"/>
      <c r="M32" s="11">
        <f>'Table 1 Authorized ROEs'!H473/SUM('Table 1 Authorized ROEs'!H472:H473)</f>
        <v>0.45454545454545453</v>
      </c>
      <c r="N32" s="11"/>
      <c r="O32" s="11">
        <f>'Table 1 Authorized ROEs'!H477/SUM('Table 1 Authorized ROEs'!H472:H473)</f>
        <v>1</v>
      </c>
      <c r="P32" s="4"/>
    </row>
    <row r="33" spans="2:16" ht="15" x14ac:dyDescent="0.25">
      <c r="B33" s="7"/>
      <c r="C33" s="14"/>
      <c r="D33" s="5"/>
      <c r="E33" s="13"/>
      <c r="F33" s="13"/>
      <c r="G33" s="12"/>
      <c r="H33" s="12"/>
      <c r="I33" s="12"/>
      <c r="J33" s="12"/>
      <c r="K33" s="11"/>
      <c r="L33" s="11"/>
      <c r="M33" s="11"/>
      <c r="N33" s="11"/>
      <c r="O33" s="11"/>
      <c r="P33" s="4"/>
    </row>
    <row r="34" spans="2:16" ht="15" x14ac:dyDescent="0.25">
      <c r="B34" s="7"/>
      <c r="C34" s="22">
        <f>C32+1</f>
        <v>10</v>
      </c>
      <c r="D34" s="5"/>
      <c r="E34" s="13" t="s">
        <v>9</v>
      </c>
      <c r="F34" s="5"/>
      <c r="G34" s="12">
        <f>AVERAGE(G16:G32)</f>
        <v>9.5666809452032311</v>
      </c>
      <c r="H34" s="12"/>
      <c r="I34" s="12">
        <f>AVERAGE(I16:I32)</f>
        <v>9.5811111111111096</v>
      </c>
      <c r="J34" s="12"/>
      <c r="K34" s="11">
        <f>AVERAGE(K16:K32)</f>
        <v>0.43509198030311863</v>
      </c>
      <c r="L34" s="11"/>
      <c r="M34" s="11">
        <f>AVERAGE(M16:M32)</f>
        <v>0.6366281952139764</v>
      </c>
      <c r="N34" s="11"/>
      <c r="O34" s="11">
        <f>AVERAGE(O16:O32)</f>
        <v>0.9222644728943179</v>
      </c>
      <c r="P34" s="4"/>
    </row>
    <row r="35" spans="2:16" ht="15" x14ac:dyDescent="0.25">
      <c r="B35" s="7"/>
      <c r="C35" s="14"/>
      <c r="D35" s="5"/>
      <c r="E35" s="5"/>
      <c r="F35" s="5"/>
      <c r="G35" s="12"/>
      <c r="H35" s="5"/>
      <c r="I35" s="12"/>
      <c r="J35" s="12"/>
      <c r="K35" s="11"/>
      <c r="L35" s="11"/>
      <c r="M35" s="11"/>
      <c r="N35" s="11"/>
      <c r="O35" s="11"/>
      <c r="P35" s="4"/>
    </row>
    <row r="36" spans="2:16" ht="15" x14ac:dyDescent="0.25">
      <c r="B36" s="7"/>
      <c r="C36" s="14">
        <f>C34+1</f>
        <v>11</v>
      </c>
      <c r="D36" s="5"/>
      <c r="E36" s="13" t="s">
        <v>8</v>
      </c>
      <c r="F36" s="5"/>
      <c r="G36" s="12">
        <f>MEDIAN(G16:G32)</f>
        <v>9.5949999999999989</v>
      </c>
      <c r="H36" s="12"/>
      <c r="I36" s="12">
        <f>MEDIAN(I16:I32)</f>
        <v>9.6</v>
      </c>
      <c r="J36" s="12"/>
      <c r="K36" s="11">
        <f>MEDIAN(K16:K32)</f>
        <v>0.41860465116279072</v>
      </c>
      <c r="L36" s="11"/>
      <c r="M36" s="11">
        <f>MEDIAN(M16:M32)</f>
        <v>0.63157894736842102</v>
      </c>
      <c r="N36" s="11"/>
      <c r="O36" s="11">
        <f>MEDIAN(O16:O32)</f>
        <v>0.9375</v>
      </c>
      <c r="P36" s="4"/>
    </row>
    <row r="37" spans="2:16" ht="15" x14ac:dyDescent="0.25">
      <c r="B37" s="7"/>
      <c r="C37" s="14"/>
      <c r="D37" s="5"/>
      <c r="E37" s="13"/>
      <c r="F37" s="13"/>
      <c r="G37" s="12"/>
      <c r="H37" s="12"/>
      <c r="I37" s="12"/>
      <c r="J37" s="12"/>
      <c r="K37" s="11"/>
      <c r="L37" s="11"/>
      <c r="M37" s="11"/>
      <c r="N37" s="11"/>
      <c r="O37" s="11"/>
      <c r="P37" s="4"/>
    </row>
    <row r="38" spans="2:16" ht="15" x14ac:dyDescent="0.25">
      <c r="B38" s="7"/>
      <c r="C38" s="14"/>
      <c r="D38" s="5"/>
      <c r="E38" s="13"/>
      <c r="F38" s="13"/>
      <c r="G38" s="12"/>
      <c r="H38" s="12"/>
      <c r="I38" s="12"/>
      <c r="J38" s="12"/>
      <c r="K38" s="11"/>
      <c r="L38" s="11"/>
      <c r="M38" s="11"/>
      <c r="N38" s="11"/>
      <c r="O38" s="11"/>
      <c r="P38" s="4"/>
    </row>
    <row r="39" spans="2:16" x14ac:dyDescent="0.2">
      <c r="B39" s="7"/>
      <c r="C39" s="5"/>
      <c r="D39" s="10" t="s">
        <v>7</v>
      </c>
      <c r="E39" s="10"/>
      <c r="G39" s="5"/>
      <c r="H39" s="5"/>
      <c r="I39" s="5"/>
      <c r="J39" s="5"/>
      <c r="K39" s="5"/>
      <c r="L39" s="5"/>
      <c r="M39" s="5"/>
      <c r="N39" s="5"/>
      <c r="O39" s="5"/>
      <c r="P39" s="4"/>
    </row>
    <row r="40" spans="2:16" x14ac:dyDescent="0.2">
      <c r="B40" s="7"/>
      <c r="C40" s="5"/>
      <c r="D40" s="5" t="s">
        <v>6</v>
      </c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4"/>
    </row>
    <row r="41" spans="2:16" ht="16.5" x14ac:dyDescent="0.2">
      <c r="B41" s="7"/>
      <c r="C41" s="5"/>
      <c r="D41" s="8" t="s">
        <v>5</v>
      </c>
      <c r="E41" s="9"/>
      <c r="F41" s="9"/>
      <c r="G41" s="5"/>
      <c r="H41" s="5"/>
      <c r="I41" s="5"/>
      <c r="J41" s="5"/>
      <c r="K41" s="5"/>
      <c r="L41" s="5"/>
      <c r="M41" s="5"/>
      <c r="N41" s="5"/>
      <c r="O41" s="5"/>
      <c r="P41" s="4"/>
    </row>
    <row r="42" spans="2:16" x14ac:dyDescent="0.2">
      <c r="B42" s="7"/>
      <c r="C42" s="5"/>
      <c r="D42" s="8" t="s">
        <v>4</v>
      </c>
      <c r="E42" s="6"/>
      <c r="F42" s="6"/>
      <c r="G42" s="5"/>
      <c r="H42" s="5"/>
      <c r="I42" s="5"/>
      <c r="J42" s="5"/>
      <c r="K42" s="5"/>
      <c r="L42" s="5"/>
      <c r="M42" s="5"/>
      <c r="N42" s="5"/>
      <c r="O42" s="5"/>
      <c r="P42" s="4"/>
    </row>
    <row r="43" spans="2:16" ht="16.5" x14ac:dyDescent="0.2">
      <c r="B43" s="7"/>
      <c r="C43" s="5"/>
      <c r="D43" s="8" t="s">
        <v>3</v>
      </c>
      <c r="E43" s="6"/>
      <c r="F43" s="6"/>
      <c r="G43" s="5"/>
      <c r="H43" s="5"/>
      <c r="I43" s="5"/>
      <c r="J43" s="5"/>
      <c r="K43" s="5"/>
      <c r="L43" s="5"/>
      <c r="M43" s="5"/>
      <c r="N43" s="5"/>
      <c r="O43" s="5"/>
      <c r="P43" s="4"/>
    </row>
    <row r="44" spans="2:16" x14ac:dyDescent="0.2">
      <c r="B44" s="7"/>
      <c r="C44" s="5"/>
      <c r="D44" s="8" t="s">
        <v>1</v>
      </c>
      <c r="E44" s="6"/>
      <c r="F44" s="6"/>
      <c r="G44" s="5"/>
      <c r="H44" s="5"/>
      <c r="I44" s="5"/>
      <c r="J44" s="5"/>
      <c r="K44" s="5"/>
      <c r="L44" s="5"/>
      <c r="M44" s="5"/>
      <c r="N44" s="5"/>
      <c r="O44" s="5"/>
      <c r="P44" s="4"/>
    </row>
    <row r="45" spans="2:16" ht="16.5" x14ac:dyDescent="0.2">
      <c r="B45" s="7"/>
      <c r="C45" s="5"/>
      <c r="D45" s="8" t="s">
        <v>2</v>
      </c>
      <c r="E45" s="6"/>
      <c r="F45" s="6"/>
      <c r="G45" s="5"/>
      <c r="H45" s="5"/>
      <c r="I45" s="5"/>
      <c r="J45" s="5"/>
      <c r="K45" s="5"/>
      <c r="L45" s="5"/>
      <c r="M45" s="5"/>
      <c r="N45" s="5"/>
      <c r="O45" s="5"/>
      <c r="P45" s="4"/>
    </row>
    <row r="46" spans="2:16" x14ac:dyDescent="0.2">
      <c r="B46" s="7"/>
      <c r="C46" s="5"/>
      <c r="D46" s="8" t="s">
        <v>1</v>
      </c>
      <c r="E46" s="6"/>
      <c r="F46" s="6"/>
      <c r="G46" s="5"/>
      <c r="H46" s="5"/>
      <c r="I46" s="5"/>
      <c r="J46" s="5"/>
      <c r="K46" s="5"/>
      <c r="L46" s="5"/>
      <c r="M46" s="5"/>
      <c r="N46" s="5"/>
      <c r="O46" s="5"/>
      <c r="P46" s="4"/>
    </row>
    <row r="47" spans="2:16" x14ac:dyDescent="0.2">
      <c r="B47" s="7"/>
      <c r="C47" s="5"/>
      <c r="D47" s="5" t="s">
        <v>0</v>
      </c>
      <c r="E47" s="6"/>
      <c r="F47" s="6"/>
      <c r="G47" s="5"/>
      <c r="H47" s="5"/>
      <c r="I47" s="5"/>
      <c r="J47" s="5"/>
      <c r="K47" s="5"/>
      <c r="L47" s="5"/>
      <c r="M47" s="5"/>
      <c r="N47" s="5"/>
      <c r="O47" s="5"/>
      <c r="P47" s="4"/>
    </row>
    <row r="48" spans="2:16" ht="15" thickBot="1" x14ac:dyDescent="0.25">
      <c r="B48" s="3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1"/>
    </row>
  </sheetData>
  <mergeCells count="4">
    <mergeCell ref="G10:M10"/>
    <mergeCell ref="C5:O5"/>
    <mergeCell ref="C7:O7"/>
    <mergeCell ref="C8:O8"/>
  </mergeCells>
  <printOptions horizontalCentered="1"/>
  <pageMargins left="0.7" right="0.7" top="0.75" bottom="0.75" header="0.3" footer="0.3"/>
  <pageSetup scale="8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activeCell="D41" sqref="D41"/>
    </sheetView>
  </sheetViews>
  <sheetFormatPr defaultColWidth="9" defaultRowHeight="14.25" x14ac:dyDescent="0.2"/>
  <cols>
    <col min="1" max="1" width="28.25" bestFit="1" customWidth="1"/>
    <col min="2" max="2" width="14" bestFit="1" customWidth="1"/>
    <col min="3" max="3" width="41" bestFit="1" customWidth="1"/>
    <col min="4" max="4" width="6.875" bestFit="1" customWidth="1"/>
    <col min="5" max="5" width="36" bestFit="1" customWidth="1"/>
    <col min="6" max="6" width="27.375" bestFit="1" customWidth="1"/>
    <col min="7" max="8" width="16.75" bestFit="1" customWidth="1"/>
    <col min="9" max="9" width="16" bestFit="1" customWidth="1"/>
  </cols>
  <sheetData>
    <row r="1" spans="1:9" x14ac:dyDescent="0.2">
      <c r="A1" t="s">
        <v>454</v>
      </c>
    </row>
    <row r="2" spans="1:9" x14ac:dyDescent="0.2">
      <c r="A2" s="31" t="s">
        <v>266</v>
      </c>
      <c r="B2" s="31" t="s">
        <v>265</v>
      </c>
      <c r="C2" s="31" t="s">
        <v>264</v>
      </c>
      <c r="D2" s="31" t="s">
        <v>227</v>
      </c>
      <c r="E2" s="31" t="s">
        <v>608</v>
      </c>
      <c r="F2" s="31" t="s">
        <v>262</v>
      </c>
      <c r="G2" s="31" t="s">
        <v>261</v>
      </c>
      <c r="H2" s="31" t="s">
        <v>260</v>
      </c>
      <c r="I2" s="31" t="s">
        <v>259</v>
      </c>
    </row>
    <row r="3" spans="1:9" x14ac:dyDescent="0.2">
      <c r="A3" s="80">
        <v>238115</v>
      </c>
      <c r="B3" s="80">
        <v>238106</v>
      </c>
      <c r="C3" s="80">
        <v>238108</v>
      </c>
      <c r="D3" s="80">
        <v>238539</v>
      </c>
      <c r="E3" s="80">
        <v>238119</v>
      </c>
      <c r="F3" s="80">
        <v>238131</v>
      </c>
      <c r="G3" s="80">
        <v>238116</v>
      </c>
      <c r="H3" s="80">
        <v>254846</v>
      </c>
      <c r="I3" s="80">
        <v>238117</v>
      </c>
    </row>
    <row r="4" spans="1:9" x14ac:dyDescent="0.2">
      <c r="A4" s="79"/>
      <c r="B4" s="79"/>
      <c r="C4" s="79"/>
      <c r="D4" s="79"/>
      <c r="E4" s="79"/>
      <c r="F4" s="79"/>
      <c r="G4" s="79"/>
      <c r="H4" s="79"/>
      <c r="I4" s="79"/>
    </row>
    <row r="5" spans="1:9" x14ac:dyDescent="0.2">
      <c r="A5" s="79"/>
      <c r="B5" s="79"/>
      <c r="C5" s="79"/>
      <c r="D5" s="79"/>
      <c r="E5" s="79"/>
      <c r="F5" s="79"/>
      <c r="G5" s="79"/>
      <c r="H5" s="79"/>
      <c r="I5" s="79"/>
    </row>
    <row r="8" spans="1:9" x14ac:dyDescent="0.2">
      <c r="A8" s="81" t="s">
        <v>607</v>
      </c>
      <c r="B8" s="80">
        <v>3439</v>
      </c>
      <c r="C8" s="31" t="s">
        <v>171</v>
      </c>
      <c r="D8" s="31" t="s">
        <v>170</v>
      </c>
      <c r="E8" s="38">
        <v>43838</v>
      </c>
      <c r="F8" s="37">
        <v>10.02</v>
      </c>
      <c r="G8" s="31" t="s">
        <v>232</v>
      </c>
      <c r="H8" s="31" t="s">
        <v>242</v>
      </c>
      <c r="I8" s="31" t="s">
        <v>230</v>
      </c>
    </row>
    <row r="9" spans="1:9" x14ac:dyDescent="0.2">
      <c r="A9" s="81" t="s">
        <v>606</v>
      </c>
      <c r="B9" s="80">
        <v>3595</v>
      </c>
      <c r="C9" s="31" t="s">
        <v>66</v>
      </c>
      <c r="D9" s="31" t="s">
        <v>58</v>
      </c>
      <c r="E9" s="38">
        <v>43867</v>
      </c>
      <c r="F9" s="37">
        <v>10</v>
      </c>
      <c r="G9" s="31" t="s">
        <v>232</v>
      </c>
      <c r="H9" s="31" t="s">
        <v>242</v>
      </c>
      <c r="I9" s="31" t="s">
        <v>230</v>
      </c>
    </row>
    <row r="10" spans="1:9" x14ac:dyDescent="0.2">
      <c r="A10" s="81" t="s">
        <v>603</v>
      </c>
      <c r="B10" s="80">
        <v>3531</v>
      </c>
      <c r="C10" s="31" t="s">
        <v>74</v>
      </c>
      <c r="D10" s="31" t="s">
        <v>35</v>
      </c>
      <c r="E10" s="38">
        <v>43959</v>
      </c>
      <c r="F10" s="37">
        <v>9.9</v>
      </c>
      <c r="G10" s="31" t="s">
        <v>242</v>
      </c>
      <c r="H10" s="31" t="s">
        <v>232</v>
      </c>
      <c r="I10" s="31" t="s">
        <v>230</v>
      </c>
    </row>
    <row r="11" spans="1:9" x14ac:dyDescent="0.2">
      <c r="A11" s="81" t="s">
        <v>601</v>
      </c>
      <c r="B11" s="80">
        <v>3526</v>
      </c>
      <c r="C11" s="31" t="s">
        <v>40</v>
      </c>
      <c r="D11" s="31" t="s">
        <v>35</v>
      </c>
      <c r="E11" s="38">
        <v>43853</v>
      </c>
      <c r="F11" s="37">
        <v>9.86</v>
      </c>
      <c r="G11" s="31" t="s">
        <v>232</v>
      </c>
      <c r="H11" s="31" t="s">
        <v>242</v>
      </c>
      <c r="I11" s="31" t="s">
        <v>230</v>
      </c>
    </row>
    <row r="12" spans="1:9" x14ac:dyDescent="0.2">
      <c r="A12" s="81" t="s">
        <v>599</v>
      </c>
      <c r="B12" s="80">
        <v>3438</v>
      </c>
      <c r="C12" s="31" t="s">
        <v>38</v>
      </c>
      <c r="D12" s="31" t="s">
        <v>64</v>
      </c>
      <c r="E12" s="38">
        <v>43885</v>
      </c>
      <c r="F12" s="37">
        <v>9.75</v>
      </c>
      <c r="G12" s="31" t="s">
        <v>232</v>
      </c>
      <c r="H12" s="31" t="s">
        <v>242</v>
      </c>
      <c r="I12" s="31" t="s">
        <v>230</v>
      </c>
    </row>
    <row r="13" spans="1:9" x14ac:dyDescent="0.2">
      <c r="A13" s="81" t="s">
        <v>597</v>
      </c>
      <c r="B13" s="80">
        <v>3492</v>
      </c>
      <c r="C13" s="31" t="s">
        <v>40</v>
      </c>
      <c r="D13" s="31" t="s">
        <v>39</v>
      </c>
      <c r="E13" s="38">
        <v>43901</v>
      </c>
      <c r="F13" s="37">
        <v>9.6999999999999993</v>
      </c>
      <c r="G13" s="31" t="s">
        <v>232</v>
      </c>
      <c r="H13" s="31" t="s">
        <v>242</v>
      </c>
      <c r="I13" s="31" t="s">
        <v>230</v>
      </c>
    </row>
    <row r="14" spans="1:9" x14ac:dyDescent="0.2">
      <c r="A14" s="81" t="s">
        <v>598</v>
      </c>
      <c r="B14" s="80">
        <v>3554</v>
      </c>
      <c r="C14" s="31" t="s">
        <v>169</v>
      </c>
      <c r="D14" s="31" t="s">
        <v>131</v>
      </c>
      <c r="E14" s="38">
        <v>43938</v>
      </c>
      <c r="F14" s="37">
        <v>9.6999999999999993</v>
      </c>
      <c r="G14" s="31" t="s">
        <v>256</v>
      </c>
      <c r="H14" s="31" t="s">
        <v>232</v>
      </c>
      <c r="I14" s="31" t="s">
        <v>230</v>
      </c>
    </row>
    <row r="15" spans="1:9" x14ac:dyDescent="0.2">
      <c r="A15" s="81" t="s">
        <v>596</v>
      </c>
      <c r="B15" s="80">
        <v>3528</v>
      </c>
      <c r="C15" s="31" t="s">
        <v>168</v>
      </c>
      <c r="D15" s="31" t="s">
        <v>39</v>
      </c>
      <c r="E15" s="38">
        <v>44011</v>
      </c>
      <c r="F15" s="37">
        <v>9.6999999999999993</v>
      </c>
      <c r="G15" s="31" t="s">
        <v>242</v>
      </c>
      <c r="H15" s="31" t="s">
        <v>232</v>
      </c>
      <c r="I15" s="31" t="s">
        <v>230</v>
      </c>
    </row>
    <row r="16" spans="1:9" x14ac:dyDescent="0.2">
      <c r="A16" s="81" t="s">
        <v>591</v>
      </c>
      <c r="B16" s="80">
        <v>3488</v>
      </c>
      <c r="C16" s="31" t="s">
        <v>150</v>
      </c>
      <c r="D16" s="31" t="s">
        <v>48</v>
      </c>
      <c r="E16" s="38">
        <v>43852</v>
      </c>
      <c r="F16" s="37">
        <v>9.5</v>
      </c>
      <c r="G16" s="31" t="s">
        <v>232</v>
      </c>
      <c r="H16" s="31" t="s">
        <v>256</v>
      </c>
      <c r="I16" s="31" t="s">
        <v>230</v>
      </c>
    </row>
    <row r="17" spans="1:9" x14ac:dyDescent="0.2">
      <c r="A17" s="81" t="s">
        <v>586</v>
      </c>
      <c r="B17" s="80">
        <v>3529</v>
      </c>
      <c r="C17" s="31" t="s">
        <v>85</v>
      </c>
      <c r="D17" s="31" t="s">
        <v>44</v>
      </c>
      <c r="E17" s="38">
        <v>43971</v>
      </c>
      <c r="F17" s="37">
        <v>9.4499999999999993</v>
      </c>
      <c r="G17" s="31" t="s">
        <v>242</v>
      </c>
      <c r="H17" s="31" t="s">
        <v>232</v>
      </c>
      <c r="I17" s="31" t="s">
        <v>230</v>
      </c>
    </row>
    <row r="18" spans="1:9" x14ac:dyDescent="0.2">
      <c r="A18" s="81" t="s">
        <v>584</v>
      </c>
      <c r="B18" s="80">
        <v>3464</v>
      </c>
      <c r="C18" s="31" t="s">
        <v>163</v>
      </c>
      <c r="D18" s="31" t="s">
        <v>103</v>
      </c>
      <c r="E18" s="38">
        <v>43875</v>
      </c>
      <c r="F18" s="37">
        <v>9.4</v>
      </c>
      <c r="G18" s="31" t="s">
        <v>232</v>
      </c>
      <c r="H18" s="31" t="s">
        <v>256</v>
      </c>
      <c r="I18" s="31" t="s">
        <v>230</v>
      </c>
    </row>
    <row r="19" spans="1:9" x14ac:dyDescent="0.2">
      <c r="A19" s="81" t="s">
        <v>583</v>
      </c>
      <c r="B19" s="80">
        <v>3479</v>
      </c>
      <c r="C19" s="31" t="s">
        <v>162</v>
      </c>
      <c r="D19" s="31" t="s">
        <v>103</v>
      </c>
      <c r="E19" s="38">
        <v>43888</v>
      </c>
      <c r="F19" s="37">
        <v>9.4</v>
      </c>
      <c r="G19" s="31" t="s">
        <v>232</v>
      </c>
      <c r="H19" s="31" t="s">
        <v>256</v>
      </c>
      <c r="I19" s="31" t="s">
        <v>230</v>
      </c>
    </row>
    <row r="20" spans="1:9" x14ac:dyDescent="0.2">
      <c r="A20" s="81" t="s">
        <v>581</v>
      </c>
      <c r="B20" s="80">
        <v>3478</v>
      </c>
      <c r="C20" s="31" t="s">
        <v>98</v>
      </c>
      <c r="D20" s="31" t="s">
        <v>123</v>
      </c>
      <c r="E20" s="38">
        <v>43915</v>
      </c>
      <c r="F20" s="37">
        <v>9.4</v>
      </c>
      <c r="G20" s="31" t="s">
        <v>232</v>
      </c>
      <c r="H20" s="31" t="s">
        <v>242</v>
      </c>
      <c r="I20" s="31" t="s">
        <v>230</v>
      </c>
    </row>
    <row r="21" spans="1:9" x14ac:dyDescent="0.2">
      <c r="A21" s="81" t="s">
        <v>578</v>
      </c>
      <c r="B21" s="80">
        <v>3493</v>
      </c>
      <c r="C21" s="31" t="s">
        <v>97</v>
      </c>
      <c r="D21" s="31" t="s">
        <v>96</v>
      </c>
      <c r="E21" s="38">
        <v>43872</v>
      </c>
      <c r="F21" s="37">
        <v>9.3000000000000007</v>
      </c>
      <c r="G21" s="31" t="s">
        <v>232</v>
      </c>
      <c r="H21" s="31" t="s">
        <v>242</v>
      </c>
      <c r="I21" s="31" t="s">
        <v>230</v>
      </c>
    </row>
    <row r="22" spans="1:9" x14ac:dyDescent="0.2">
      <c r="A22" s="81" t="s">
        <v>577</v>
      </c>
      <c r="B22" s="80">
        <v>3543</v>
      </c>
      <c r="C22" s="31" t="s">
        <v>88</v>
      </c>
      <c r="D22" s="31" t="s">
        <v>46</v>
      </c>
      <c r="E22" s="38">
        <v>43948</v>
      </c>
      <c r="F22" s="37">
        <v>9.25</v>
      </c>
      <c r="G22" s="31" t="s">
        <v>242</v>
      </c>
      <c r="H22" s="31" t="s">
        <v>232</v>
      </c>
      <c r="I22" s="31" t="s">
        <v>230</v>
      </c>
    </row>
    <row r="23" spans="1:9" x14ac:dyDescent="0.2">
      <c r="A23" s="81" t="s">
        <v>573</v>
      </c>
      <c r="B23" s="80">
        <v>3459</v>
      </c>
      <c r="C23" s="31" t="s">
        <v>158</v>
      </c>
      <c r="D23" s="31" t="s">
        <v>137</v>
      </c>
      <c r="E23" s="38">
        <v>44012</v>
      </c>
      <c r="F23" s="37">
        <v>9.1</v>
      </c>
      <c r="G23" s="31" t="s">
        <v>256</v>
      </c>
      <c r="H23" s="31" t="s">
        <v>232</v>
      </c>
      <c r="I23" s="31" t="s">
        <v>230</v>
      </c>
    </row>
    <row r="24" spans="1:9" x14ac:dyDescent="0.2">
      <c r="A24" s="81" t="s">
        <v>572</v>
      </c>
      <c r="B24" s="80">
        <v>3426</v>
      </c>
      <c r="C24" s="31" t="s">
        <v>114</v>
      </c>
      <c r="D24" s="31" t="s">
        <v>89</v>
      </c>
      <c r="E24" s="38">
        <v>43846</v>
      </c>
      <c r="F24" s="37">
        <v>8.8000000000000007</v>
      </c>
      <c r="G24" s="31" t="s">
        <v>232</v>
      </c>
      <c r="H24" s="31" t="s">
        <v>256</v>
      </c>
      <c r="I24" s="31" t="s">
        <v>230</v>
      </c>
    </row>
    <row r="25" spans="1:9" x14ac:dyDescent="0.2">
      <c r="A25" s="81" t="s">
        <v>567</v>
      </c>
      <c r="B25" s="80">
        <v>3388</v>
      </c>
      <c r="C25" s="31" t="s">
        <v>117</v>
      </c>
      <c r="D25" s="31" t="s">
        <v>115</v>
      </c>
      <c r="E25" s="38">
        <v>43880</v>
      </c>
      <c r="F25" s="37">
        <v>8.25</v>
      </c>
      <c r="G25" s="31" t="s">
        <v>232</v>
      </c>
      <c r="H25" s="31" t="s">
        <v>256</v>
      </c>
      <c r="I25" s="31" t="s">
        <v>230</v>
      </c>
    </row>
    <row r="28" spans="1:9" x14ac:dyDescent="0.2">
      <c r="A28" s="81" t="s">
        <v>559</v>
      </c>
      <c r="B28" s="80">
        <v>3536</v>
      </c>
      <c r="C28" s="31" t="s">
        <v>155</v>
      </c>
      <c r="D28" s="31" t="s">
        <v>37</v>
      </c>
      <c r="E28" s="38">
        <v>43927</v>
      </c>
      <c r="F28" s="37" t="s">
        <v>240</v>
      </c>
      <c r="G28" s="31" t="s">
        <v>242</v>
      </c>
      <c r="H28" s="31" t="s">
        <v>232</v>
      </c>
      <c r="I28" s="31" t="s">
        <v>230</v>
      </c>
    </row>
    <row r="29" spans="1:9" x14ac:dyDescent="0.2">
      <c r="A29" s="81" t="s">
        <v>554</v>
      </c>
      <c r="B29" s="80">
        <v>3577</v>
      </c>
      <c r="C29" s="31" t="s">
        <v>205</v>
      </c>
      <c r="D29" s="31" t="s">
        <v>105</v>
      </c>
      <c r="E29" s="38">
        <v>43928</v>
      </c>
      <c r="F29" s="37" t="s">
        <v>240</v>
      </c>
      <c r="G29" s="31" t="s">
        <v>242</v>
      </c>
      <c r="H29" s="31" t="s">
        <v>232</v>
      </c>
      <c r="I29" s="31" t="s">
        <v>230</v>
      </c>
    </row>
    <row r="30" spans="1:9" x14ac:dyDescent="0.2">
      <c r="A30" s="85" t="s">
        <v>547</v>
      </c>
      <c r="B30" s="84">
        <v>3506</v>
      </c>
      <c r="C30" s="82" t="s">
        <v>159</v>
      </c>
      <c r="D30" s="82" t="s">
        <v>37</v>
      </c>
      <c r="E30" s="83">
        <v>43886</v>
      </c>
      <c r="F30" s="48">
        <v>10.42</v>
      </c>
      <c r="G30" s="82" t="s">
        <v>232</v>
      </c>
      <c r="H30" s="82" t="s">
        <v>231</v>
      </c>
      <c r="I30" s="82" t="s">
        <v>230</v>
      </c>
    </row>
    <row r="31" spans="1:9" x14ac:dyDescent="0.2">
      <c r="A31" s="85" t="s">
        <v>546</v>
      </c>
      <c r="B31" s="84">
        <v>3513</v>
      </c>
      <c r="C31" s="82" t="s">
        <v>38</v>
      </c>
      <c r="D31" s="82" t="s">
        <v>37</v>
      </c>
      <c r="E31" s="83">
        <v>43864</v>
      </c>
      <c r="F31" s="48">
        <v>9.1999999999999993</v>
      </c>
      <c r="G31" s="82" t="s">
        <v>232</v>
      </c>
      <c r="H31" s="82" t="s">
        <v>231</v>
      </c>
      <c r="I31" s="82" t="s">
        <v>230</v>
      </c>
    </row>
    <row r="32" spans="1:9" x14ac:dyDescent="0.2">
      <c r="A32" s="85" t="s">
        <v>545</v>
      </c>
      <c r="B32" s="84">
        <v>3514</v>
      </c>
      <c r="C32" s="82" t="s">
        <v>38</v>
      </c>
      <c r="D32" s="82" t="s">
        <v>37</v>
      </c>
      <c r="E32" s="83">
        <v>43864</v>
      </c>
      <c r="F32" s="48">
        <v>9.1999999999999993</v>
      </c>
      <c r="G32" s="82" t="s">
        <v>232</v>
      </c>
      <c r="H32" s="82" t="s">
        <v>231</v>
      </c>
      <c r="I32" s="82" t="s">
        <v>230</v>
      </c>
    </row>
    <row r="33" spans="1:9" x14ac:dyDescent="0.2">
      <c r="A33" s="85" t="s">
        <v>544</v>
      </c>
      <c r="B33" s="84">
        <v>3515</v>
      </c>
      <c r="C33" s="82" t="s">
        <v>38</v>
      </c>
      <c r="D33" s="82" t="s">
        <v>37</v>
      </c>
      <c r="E33" s="83">
        <v>43879</v>
      </c>
      <c r="F33" s="48">
        <v>10.199999999999999</v>
      </c>
      <c r="G33" s="82" t="s">
        <v>232</v>
      </c>
      <c r="H33" s="82" t="s">
        <v>231</v>
      </c>
      <c r="I33" s="82" t="s">
        <v>230</v>
      </c>
    </row>
    <row r="34" spans="1:9" x14ac:dyDescent="0.2">
      <c r="A34" s="85" t="s">
        <v>543</v>
      </c>
      <c r="B34" s="84">
        <v>3516</v>
      </c>
      <c r="C34" s="82" t="s">
        <v>38</v>
      </c>
      <c r="D34" s="82" t="s">
        <v>37</v>
      </c>
      <c r="E34" s="83">
        <v>43864</v>
      </c>
      <c r="F34" s="48">
        <v>10.199999999999999</v>
      </c>
      <c r="G34" s="82" t="s">
        <v>232</v>
      </c>
      <c r="H34" s="82" t="s">
        <v>231</v>
      </c>
      <c r="I34" s="82" t="s">
        <v>230</v>
      </c>
    </row>
    <row r="35" spans="1:9" x14ac:dyDescent="0.2">
      <c r="A35" s="85" t="s">
        <v>542</v>
      </c>
      <c r="B35" s="84">
        <v>3517</v>
      </c>
      <c r="C35" s="82" t="s">
        <v>38</v>
      </c>
      <c r="D35" s="82" t="s">
        <v>37</v>
      </c>
      <c r="E35" s="83">
        <v>43864</v>
      </c>
      <c r="F35" s="48">
        <v>10.199999999999999</v>
      </c>
      <c r="G35" s="82" t="s">
        <v>232</v>
      </c>
      <c r="H35" s="82" t="s">
        <v>231</v>
      </c>
      <c r="I35" s="82" t="s">
        <v>230</v>
      </c>
    </row>
    <row r="36" spans="1:9" x14ac:dyDescent="0.2">
      <c r="A36" s="85" t="s">
        <v>541</v>
      </c>
      <c r="B36" s="84">
        <v>3530</v>
      </c>
      <c r="C36" s="82" t="s">
        <v>38</v>
      </c>
      <c r="D36" s="82" t="s">
        <v>37</v>
      </c>
      <c r="E36" s="83">
        <v>43910</v>
      </c>
      <c r="F36" s="48">
        <v>9.1999999999999993</v>
      </c>
      <c r="G36" s="82" t="s">
        <v>232</v>
      </c>
      <c r="H36" s="82" t="s">
        <v>231</v>
      </c>
      <c r="I36" s="82" t="s">
        <v>230</v>
      </c>
    </row>
    <row r="37" spans="1:9" x14ac:dyDescent="0.2">
      <c r="A37" s="81" t="s">
        <v>552</v>
      </c>
      <c r="B37" s="80">
        <v>3621</v>
      </c>
      <c r="C37" s="31" t="s">
        <v>159</v>
      </c>
      <c r="D37" s="31" t="s">
        <v>42</v>
      </c>
      <c r="E37" s="38">
        <v>44008</v>
      </c>
      <c r="F37" s="37" t="s">
        <v>240</v>
      </c>
      <c r="G37" s="31" t="s">
        <v>231</v>
      </c>
      <c r="H37" s="31" t="s">
        <v>232</v>
      </c>
      <c r="I37" s="31" t="s">
        <v>230</v>
      </c>
    </row>
    <row r="38" spans="1:9" x14ac:dyDescent="0.2">
      <c r="A38" s="81" t="s">
        <v>550</v>
      </c>
      <c r="B38" s="80">
        <v>3619</v>
      </c>
      <c r="C38" s="31" t="s">
        <v>292</v>
      </c>
      <c r="D38" s="31" t="s">
        <v>39</v>
      </c>
      <c r="E38" s="38">
        <v>43971</v>
      </c>
      <c r="F38" s="37" t="s">
        <v>240</v>
      </c>
      <c r="G38" s="31" t="s">
        <v>231</v>
      </c>
      <c r="H38" s="31" t="s">
        <v>232</v>
      </c>
      <c r="I38" s="31" t="s">
        <v>230</v>
      </c>
    </row>
    <row r="39" spans="1:9" x14ac:dyDescent="0.2">
      <c r="A39" s="81" t="s">
        <v>540</v>
      </c>
      <c r="B39" s="80">
        <v>3537</v>
      </c>
      <c r="C39" s="31" t="s">
        <v>38</v>
      </c>
      <c r="D39" s="31" t="s">
        <v>37</v>
      </c>
      <c r="E39" s="38">
        <v>43934</v>
      </c>
      <c r="F39" s="37">
        <v>9.1999999999999993</v>
      </c>
      <c r="G39" s="31" t="s">
        <v>231</v>
      </c>
      <c r="H39" s="31" t="s">
        <v>232</v>
      </c>
      <c r="I39" s="31" t="s">
        <v>230</v>
      </c>
    </row>
    <row r="40" spans="1:9" x14ac:dyDescent="0.2">
      <c r="A40" s="81" t="s">
        <v>539</v>
      </c>
      <c r="B40" s="80">
        <v>3562</v>
      </c>
      <c r="C40" s="31" t="s">
        <v>159</v>
      </c>
      <c r="D40" s="31" t="s">
        <v>37</v>
      </c>
      <c r="E40" s="38">
        <v>43972</v>
      </c>
      <c r="F40" s="37">
        <v>9.42</v>
      </c>
      <c r="G40" s="31" t="s">
        <v>231</v>
      </c>
      <c r="H40" s="31" t="s">
        <v>232</v>
      </c>
      <c r="I40" s="31" t="s">
        <v>230</v>
      </c>
    </row>
    <row r="41" spans="1:9" x14ac:dyDescent="0.2">
      <c r="A41" s="81" t="s">
        <v>537</v>
      </c>
      <c r="B41" s="80">
        <v>3564</v>
      </c>
      <c r="C41" s="31" t="s">
        <v>38</v>
      </c>
      <c r="D41" s="31" t="s">
        <v>37</v>
      </c>
      <c r="E41" s="38">
        <v>44005</v>
      </c>
      <c r="F41" s="37">
        <v>10.199999999999999</v>
      </c>
      <c r="G41" s="31" t="s">
        <v>231</v>
      </c>
      <c r="H41" s="31" t="s">
        <v>232</v>
      </c>
      <c r="I41" s="31" t="s">
        <v>230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"/>
  <sheetViews>
    <sheetView workbookViewId="0">
      <selection activeCell="D41" sqref="D41"/>
    </sheetView>
  </sheetViews>
  <sheetFormatPr defaultColWidth="9" defaultRowHeight="14.25" x14ac:dyDescent="0.2"/>
  <cols>
    <col min="1" max="1" width="28.25" bestFit="1" customWidth="1"/>
    <col min="2" max="2" width="14" bestFit="1" customWidth="1"/>
    <col min="3" max="3" width="37.75" bestFit="1" customWidth="1"/>
    <col min="4" max="4" width="6.875" bestFit="1" customWidth="1"/>
    <col min="5" max="5" width="36" bestFit="1" customWidth="1"/>
    <col min="6" max="6" width="27.375" bestFit="1" customWidth="1"/>
    <col min="7" max="7" width="12" bestFit="1" customWidth="1"/>
    <col min="8" max="8" width="16.75" bestFit="1" customWidth="1"/>
    <col min="9" max="9" width="16" bestFit="1" customWidth="1"/>
  </cols>
  <sheetData>
    <row r="1" spans="1:9" x14ac:dyDescent="0.2">
      <c r="A1" t="s">
        <v>454</v>
      </c>
    </row>
    <row r="2" spans="1:9" x14ac:dyDescent="0.2">
      <c r="A2" s="31" t="s">
        <v>266</v>
      </c>
      <c r="B2" s="31" t="s">
        <v>265</v>
      </c>
      <c r="C2" s="31" t="s">
        <v>264</v>
      </c>
      <c r="D2" s="31" t="s">
        <v>227</v>
      </c>
      <c r="E2" s="31" t="s">
        <v>608</v>
      </c>
      <c r="F2" s="31" t="s">
        <v>262</v>
      </c>
      <c r="G2" s="31" t="s">
        <v>261</v>
      </c>
      <c r="H2" s="31" t="s">
        <v>260</v>
      </c>
      <c r="I2" s="31" t="s">
        <v>259</v>
      </c>
    </row>
    <row r="3" spans="1:9" x14ac:dyDescent="0.2">
      <c r="A3" s="80">
        <v>238115</v>
      </c>
      <c r="B3" s="80">
        <v>238106</v>
      </c>
      <c r="C3" s="80">
        <v>238108</v>
      </c>
      <c r="D3" s="80">
        <v>238539</v>
      </c>
      <c r="E3" s="80">
        <v>238119</v>
      </c>
      <c r="F3" s="80">
        <v>238131</v>
      </c>
      <c r="G3" s="80">
        <v>238116</v>
      </c>
      <c r="H3" s="80">
        <v>254846</v>
      </c>
      <c r="I3" s="80">
        <v>238117</v>
      </c>
    </row>
    <row r="4" spans="1:9" x14ac:dyDescent="0.2">
      <c r="A4" s="79"/>
      <c r="B4" s="79"/>
      <c r="C4" s="79"/>
      <c r="D4" s="79"/>
      <c r="E4" s="79"/>
      <c r="F4" s="79"/>
      <c r="G4" s="79"/>
      <c r="H4" s="79"/>
      <c r="I4" s="79"/>
    </row>
    <row r="5" spans="1:9" x14ac:dyDescent="0.2">
      <c r="A5" s="79"/>
      <c r="B5" s="79"/>
      <c r="C5" s="79"/>
      <c r="D5" s="79"/>
      <c r="E5" s="79"/>
      <c r="F5" s="79"/>
      <c r="G5" s="79"/>
      <c r="H5" s="79"/>
      <c r="I5" s="79"/>
    </row>
    <row r="6" spans="1:9" x14ac:dyDescent="0.2">
      <c r="A6" s="81" t="s">
        <v>672</v>
      </c>
      <c r="B6" s="80">
        <v>3523</v>
      </c>
      <c r="C6" s="31" t="s">
        <v>127</v>
      </c>
      <c r="D6" s="31" t="s">
        <v>126</v>
      </c>
      <c r="E6" s="38">
        <v>43816</v>
      </c>
      <c r="F6" s="37">
        <v>10.5</v>
      </c>
      <c r="G6" s="31" t="s">
        <v>232</v>
      </c>
      <c r="H6" s="31" t="s">
        <v>242</v>
      </c>
      <c r="I6" s="31" t="s">
        <v>230</v>
      </c>
    </row>
    <row r="7" spans="1:9" x14ac:dyDescent="0.2">
      <c r="A7" s="81" t="s">
        <v>671</v>
      </c>
      <c r="B7" s="80">
        <v>3471</v>
      </c>
      <c r="C7" s="31" t="s">
        <v>59</v>
      </c>
      <c r="D7" s="31" t="s">
        <v>58</v>
      </c>
      <c r="E7" s="38">
        <v>43818</v>
      </c>
      <c r="F7" s="37">
        <v>10.3</v>
      </c>
      <c r="G7" s="31" t="s">
        <v>232</v>
      </c>
      <c r="H7" s="31" t="s">
        <v>242</v>
      </c>
      <c r="I7" s="31" t="s">
        <v>230</v>
      </c>
    </row>
    <row r="8" spans="1:9" x14ac:dyDescent="0.2">
      <c r="A8" s="81" t="s">
        <v>670</v>
      </c>
      <c r="B8" s="80">
        <v>3470</v>
      </c>
      <c r="C8" s="31" t="s">
        <v>60</v>
      </c>
      <c r="D8" s="31" t="s">
        <v>58</v>
      </c>
      <c r="E8" s="38">
        <v>43818</v>
      </c>
      <c r="F8" s="37">
        <v>10.25</v>
      </c>
      <c r="G8" s="31" t="s">
        <v>232</v>
      </c>
      <c r="H8" s="31" t="s">
        <v>242</v>
      </c>
      <c r="I8" s="31" t="s">
        <v>230</v>
      </c>
    </row>
    <row r="9" spans="1:9" x14ac:dyDescent="0.2">
      <c r="A9" s="81" t="s">
        <v>669</v>
      </c>
      <c r="B9" s="80">
        <v>3472</v>
      </c>
      <c r="C9" s="31" t="s">
        <v>61</v>
      </c>
      <c r="D9" s="31" t="s">
        <v>58</v>
      </c>
      <c r="E9" s="38">
        <v>43818</v>
      </c>
      <c r="F9" s="37">
        <v>10.199999999999999</v>
      </c>
      <c r="G9" s="31" t="s">
        <v>232</v>
      </c>
      <c r="H9" s="31" t="s">
        <v>242</v>
      </c>
      <c r="I9" s="31" t="s">
        <v>230</v>
      </c>
    </row>
    <row r="10" spans="1:9" x14ac:dyDescent="0.2">
      <c r="A10" s="81" t="s">
        <v>668</v>
      </c>
      <c r="B10" s="80">
        <v>3320</v>
      </c>
      <c r="C10" s="31" t="s">
        <v>36</v>
      </c>
      <c r="D10" s="31" t="s">
        <v>35</v>
      </c>
      <c r="E10" s="38">
        <v>43474</v>
      </c>
      <c r="F10" s="37">
        <v>10</v>
      </c>
      <c r="G10" s="31" t="s">
        <v>232</v>
      </c>
      <c r="H10" s="31" t="s">
        <v>242</v>
      </c>
      <c r="I10" s="31" t="s">
        <v>230</v>
      </c>
    </row>
    <row r="11" spans="1:9" x14ac:dyDescent="0.2">
      <c r="A11" s="81" t="s">
        <v>667</v>
      </c>
      <c r="B11" s="80">
        <v>3343</v>
      </c>
      <c r="C11" s="31" t="s">
        <v>74</v>
      </c>
      <c r="D11" s="31" t="s">
        <v>35</v>
      </c>
      <c r="E11" s="38">
        <v>43587</v>
      </c>
      <c r="F11" s="37">
        <v>10</v>
      </c>
      <c r="G11" s="31" t="s">
        <v>232</v>
      </c>
      <c r="H11" s="31" t="s">
        <v>242</v>
      </c>
      <c r="I11" s="31" t="s">
        <v>230</v>
      </c>
    </row>
    <row r="12" spans="1:9" x14ac:dyDescent="0.2">
      <c r="A12" s="81" t="s">
        <v>666</v>
      </c>
      <c r="B12" s="80">
        <v>3499</v>
      </c>
      <c r="C12" s="31" t="s">
        <v>180</v>
      </c>
      <c r="D12" s="31" t="s">
        <v>77</v>
      </c>
      <c r="E12" s="38">
        <v>43712</v>
      </c>
      <c r="F12" s="37">
        <v>10</v>
      </c>
      <c r="G12" s="31" t="s">
        <v>232</v>
      </c>
      <c r="H12" s="31" t="s">
        <v>242</v>
      </c>
      <c r="I12" s="31" t="s">
        <v>230</v>
      </c>
    </row>
    <row r="13" spans="1:9" x14ac:dyDescent="0.2">
      <c r="A13" s="81" t="s">
        <v>665</v>
      </c>
      <c r="B13" s="80">
        <v>3475</v>
      </c>
      <c r="C13" s="31" t="s">
        <v>120</v>
      </c>
      <c r="D13" s="31" t="s">
        <v>77</v>
      </c>
      <c r="E13" s="38">
        <v>43769</v>
      </c>
      <c r="F13" s="37">
        <v>10</v>
      </c>
      <c r="G13" s="31" t="s">
        <v>232</v>
      </c>
      <c r="H13" s="31" t="s">
        <v>242</v>
      </c>
      <c r="I13" s="31" t="s">
        <v>230</v>
      </c>
    </row>
    <row r="14" spans="1:9" x14ac:dyDescent="0.2">
      <c r="A14" s="81" t="s">
        <v>664</v>
      </c>
      <c r="B14" s="80">
        <v>3456</v>
      </c>
      <c r="C14" s="31" t="s">
        <v>125</v>
      </c>
      <c r="D14" s="31" t="s">
        <v>77</v>
      </c>
      <c r="E14" s="38">
        <v>43769</v>
      </c>
      <c r="F14" s="37">
        <v>10</v>
      </c>
      <c r="G14" s="31" t="s">
        <v>232</v>
      </c>
      <c r="H14" s="31" t="s">
        <v>242</v>
      </c>
      <c r="I14" s="31" t="s">
        <v>230</v>
      </c>
    </row>
    <row r="15" spans="1:9" x14ac:dyDescent="0.2">
      <c r="A15" s="81" t="s">
        <v>663</v>
      </c>
      <c r="B15" s="80">
        <v>3389</v>
      </c>
      <c r="C15" s="31" t="s">
        <v>113</v>
      </c>
      <c r="D15" s="31" t="s">
        <v>35</v>
      </c>
      <c r="E15" s="38">
        <v>43608</v>
      </c>
      <c r="F15" s="37">
        <v>9.9</v>
      </c>
      <c r="G15" s="31" t="s">
        <v>232</v>
      </c>
      <c r="H15" s="31" t="s">
        <v>242</v>
      </c>
      <c r="I15" s="31" t="s">
        <v>230</v>
      </c>
    </row>
    <row r="16" spans="1:9" x14ac:dyDescent="0.2">
      <c r="A16" s="81" t="s">
        <v>662</v>
      </c>
      <c r="B16" s="80">
        <v>3312</v>
      </c>
      <c r="C16" s="31" t="s">
        <v>159</v>
      </c>
      <c r="D16" s="31" t="s">
        <v>42</v>
      </c>
      <c r="E16" s="38">
        <v>43523</v>
      </c>
      <c r="F16" s="37">
        <v>9.75</v>
      </c>
      <c r="G16" s="31" t="s">
        <v>232</v>
      </c>
      <c r="H16" s="31" t="s">
        <v>242</v>
      </c>
      <c r="I16" s="31" t="s">
        <v>230</v>
      </c>
    </row>
    <row r="17" spans="1:9" x14ac:dyDescent="0.2">
      <c r="A17" s="81" t="s">
        <v>661</v>
      </c>
      <c r="B17" s="80">
        <v>3398</v>
      </c>
      <c r="C17" s="31" t="s">
        <v>179</v>
      </c>
      <c r="D17" s="31" t="s">
        <v>39</v>
      </c>
      <c r="E17" s="38">
        <v>43803</v>
      </c>
      <c r="F17" s="37">
        <v>9.75</v>
      </c>
      <c r="G17" s="31" t="s">
        <v>232</v>
      </c>
      <c r="H17" s="31" t="s">
        <v>242</v>
      </c>
      <c r="I17" s="31" t="s">
        <v>230</v>
      </c>
    </row>
    <row r="18" spans="1:9" x14ac:dyDescent="0.2">
      <c r="A18" s="81" t="s">
        <v>660</v>
      </c>
      <c r="B18" s="80">
        <v>3367</v>
      </c>
      <c r="C18" s="31" t="s">
        <v>155</v>
      </c>
      <c r="D18" s="31" t="s">
        <v>46</v>
      </c>
      <c r="E18" s="38">
        <v>43585</v>
      </c>
      <c r="F18" s="37">
        <v>9.73</v>
      </c>
      <c r="G18" s="31" t="s">
        <v>232</v>
      </c>
      <c r="H18" s="31" t="s">
        <v>242</v>
      </c>
      <c r="I18" s="31" t="s">
        <v>230</v>
      </c>
    </row>
    <row r="19" spans="1:9" x14ac:dyDescent="0.2">
      <c r="A19" s="81" t="s">
        <v>659</v>
      </c>
      <c r="B19" s="80">
        <v>3365</v>
      </c>
      <c r="C19" s="31" t="s">
        <v>154</v>
      </c>
      <c r="D19" s="31" t="s">
        <v>46</v>
      </c>
      <c r="E19" s="38">
        <v>43585</v>
      </c>
      <c r="F19" s="37">
        <v>9.73</v>
      </c>
      <c r="G19" s="31" t="s">
        <v>232</v>
      </c>
      <c r="H19" s="31" t="s">
        <v>242</v>
      </c>
      <c r="I19" s="31" t="s">
        <v>230</v>
      </c>
    </row>
    <row r="20" spans="1:9" x14ac:dyDescent="0.2">
      <c r="A20" s="81" t="s">
        <v>658</v>
      </c>
      <c r="B20" s="80">
        <v>3502</v>
      </c>
      <c r="C20" s="31" t="s">
        <v>68</v>
      </c>
      <c r="D20" s="31" t="s">
        <v>67</v>
      </c>
      <c r="E20" s="38">
        <v>43816</v>
      </c>
      <c r="F20" s="37">
        <v>9.6999999999999993</v>
      </c>
      <c r="G20" s="31" t="s">
        <v>232</v>
      </c>
      <c r="H20" s="31" t="s">
        <v>256</v>
      </c>
      <c r="I20" s="31" t="s">
        <v>230</v>
      </c>
    </row>
    <row r="21" spans="1:9" x14ac:dyDescent="0.2">
      <c r="A21" s="81" t="s">
        <v>657</v>
      </c>
      <c r="B21" s="80">
        <v>3363</v>
      </c>
      <c r="C21" s="31" t="s">
        <v>178</v>
      </c>
      <c r="D21" s="31" t="s">
        <v>67</v>
      </c>
      <c r="E21" s="38">
        <v>43546</v>
      </c>
      <c r="F21" s="37">
        <v>9.65</v>
      </c>
      <c r="G21" s="31" t="s">
        <v>232</v>
      </c>
      <c r="H21" s="31" t="s">
        <v>256</v>
      </c>
      <c r="I21" s="31" t="s">
        <v>230</v>
      </c>
    </row>
    <row r="22" spans="1:9" x14ac:dyDescent="0.2">
      <c r="A22" s="81" t="s">
        <v>656</v>
      </c>
      <c r="B22" s="80">
        <v>3382</v>
      </c>
      <c r="C22" s="31" t="s">
        <v>177</v>
      </c>
      <c r="D22" s="31" t="s">
        <v>83</v>
      </c>
      <c r="E22" s="38">
        <v>43819</v>
      </c>
      <c r="F22" s="37">
        <v>9.65</v>
      </c>
      <c r="G22" s="31" t="s">
        <v>232</v>
      </c>
      <c r="H22" s="31" t="s">
        <v>242</v>
      </c>
      <c r="I22" s="31" t="s">
        <v>230</v>
      </c>
    </row>
    <row r="23" spans="1:9" x14ac:dyDescent="0.2">
      <c r="A23" s="81" t="s">
        <v>655</v>
      </c>
      <c r="B23" s="80">
        <v>3362</v>
      </c>
      <c r="C23" s="31" t="s">
        <v>76</v>
      </c>
      <c r="D23" s="31" t="s">
        <v>48</v>
      </c>
      <c r="E23" s="38">
        <v>43537</v>
      </c>
      <c r="F23" s="37">
        <v>9.6</v>
      </c>
      <c r="G23" s="31" t="s">
        <v>232</v>
      </c>
      <c r="H23" s="31" t="s">
        <v>256</v>
      </c>
      <c r="I23" s="31" t="s">
        <v>230</v>
      </c>
    </row>
    <row r="24" spans="1:9" x14ac:dyDescent="0.2">
      <c r="A24" s="81" t="s">
        <v>654</v>
      </c>
      <c r="B24" s="80">
        <v>3423</v>
      </c>
      <c r="C24" s="31" t="s">
        <v>153</v>
      </c>
      <c r="D24" s="31" t="s">
        <v>67</v>
      </c>
      <c r="E24" s="38">
        <v>43689</v>
      </c>
      <c r="F24" s="37">
        <v>9.6</v>
      </c>
      <c r="G24" s="31" t="s">
        <v>232</v>
      </c>
      <c r="H24" s="31" t="s">
        <v>256</v>
      </c>
      <c r="I24" s="31" t="s">
        <v>230</v>
      </c>
    </row>
    <row r="25" spans="1:9" x14ac:dyDescent="0.2">
      <c r="A25" s="81" t="s">
        <v>653</v>
      </c>
      <c r="B25" s="80">
        <v>3405</v>
      </c>
      <c r="C25" s="31" t="s">
        <v>176</v>
      </c>
      <c r="D25" s="31" t="s">
        <v>131</v>
      </c>
      <c r="E25" s="38">
        <v>43738</v>
      </c>
      <c r="F25" s="37">
        <v>9.6</v>
      </c>
      <c r="G25" s="31" t="s">
        <v>232</v>
      </c>
      <c r="H25" s="31" t="s">
        <v>256</v>
      </c>
      <c r="I25" s="31" t="s">
        <v>230</v>
      </c>
    </row>
    <row r="26" spans="1:9" x14ac:dyDescent="0.2">
      <c r="A26" s="81" t="s">
        <v>652</v>
      </c>
      <c r="B26" s="80">
        <v>3401</v>
      </c>
      <c r="C26" s="31" t="s">
        <v>65</v>
      </c>
      <c r="D26" s="31" t="s">
        <v>111</v>
      </c>
      <c r="E26" s="38">
        <v>43586</v>
      </c>
      <c r="F26" s="37">
        <v>9.5</v>
      </c>
      <c r="G26" s="31" t="s">
        <v>232</v>
      </c>
      <c r="H26" s="31" t="s">
        <v>242</v>
      </c>
      <c r="I26" s="31" t="s">
        <v>230</v>
      </c>
    </row>
    <row r="27" spans="1:9" x14ac:dyDescent="0.2">
      <c r="A27" s="81" t="s">
        <v>651</v>
      </c>
      <c r="B27" s="80">
        <v>3402</v>
      </c>
      <c r="C27" s="31" t="s">
        <v>94</v>
      </c>
      <c r="D27" s="31" t="s">
        <v>111</v>
      </c>
      <c r="E27" s="38">
        <v>43593</v>
      </c>
      <c r="F27" s="37">
        <v>9.5</v>
      </c>
      <c r="G27" s="31" t="s">
        <v>232</v>
      </c>
      <c r="H27" s="31" t="s">
        <v>242</v>
      </c>
      <c r="I27" s="31" t="s">
        <v>230</v>
      </c>
    </row>
    <row r="28" spans="1:9" x14ac:dyDescent="0.2">
      <c r="A28" s="81" t="s">
        <v>650</v>
      </c>
      <c r="B28" s="80">
        <v>3190</v>
      </c>
      <c r="C28" s="31" t="s">
        <v>175</v>
      </c>
      <c r="D28" s="31" t="s">
        <v>164</v>
      </c>
      <c r="E28" s="38">
        <v>43601</v>
      </c>
      <c r="F28" s="37">
        <v>9.5</v>
      </c>
      <c r="G28" s="31" t="s">
        <v>232</v>
      </c>
      <c r="H28" s="31" t="s">
        <v>242</v>
      </c>
      <c r="I28" s="31" t="s">
        <v>230</v>
      </c>
    </row>
    <row r="29" spans="1:9" x14ac:dyDescent="0.2">
      <c r="A29" s="81" t="s">
        <v>649</v>
      </c>
      <c r="B29" s="80">
        <v>3485</v>
      </c>
      <c r="C29" s="31" t="s">
        <v>98</v>
      </c>
      <c r="D29" s="31" t="s">
        <v>54</v>
      </c>
      <c r="E29" s="38">
        <v>43798</v>
      </c>
      <c r="F29" s="37">
        <v>9.5</v>
      </c>
      <c r="G29" s="31" t="s">
        <v>232</v>
      </c>
      <c r="H29" s="31" t="s">
        <v>242</v>
      </c>
      <c r="I29" s="31" t="s">
        <v>230</v>
      </c>
    </row>
    <row r="30" spans="1:9" x14ac:dyDescent="0.2">
      <c r="A30" s="81" t="s">
        <v>648</v>
      </c>
      <c r="B30" s="80">
        <v>3511</v>
      </c>
      <c r="C30" s="31" t="s">
        <v>122</v>
      </c>
      <c r="D30" s="31" t="s">
        <v>56</v>
      </c>
      <c r="E30" s="38">
        <v>43823</v>
      </c>
      <c r="F30" s="37">
        <v>9.5</v>
      </c>
      <c r="G30" s="31" t="s">
        <v>232</v>
      </c>
      <c r="H30" s="31" t="s">
        <v>242</v>
      </c>
      <c r="I30" s="31" t="s">
        <v>230</v>
      </c>
    </row>
    <row r="31" spans="1:9" x14ac:dyDescent="0.2">
      <c r="A31" s="81" t="s">
        <v>647</v>
      </c>
      <c r="B31" s="80">
        <v>3442</v>
      </c>
      <c r="C31" s="31" t="s">
        <v>109</v>
      </c>
      <c r="D31" s="31" t="s">
        <v>72</v>
      </c>
      <c r="E31" s="38">
        <v>43819</v>
      </c>
      <c r="F31" s="37">
        <v>9.4499999999999993</v>
      </c>
      <c r="G31" s="31" t="s">
        <v>232</v>
      </c>
      <c r="H31" s="31" t="s">
        <v>242</v>
      </c>
      <c r="I31" s="31" t="s">
        <v>230</v>
      </c>
    </row>
    <row r="32" spans="1:9" x14ac:dyDescent="0.2">
      <c r="A32" s="81" t="s">
        <v>646</v>
      </c>
      <c r="B32" s="80">
        <v>3364</v>
      </c>
      <c r="C32" s="31" t="s">
        <v>82</v>
      </c>
      <c r="D32" s="31" t="s">
        <v>81</v>
      </c>
      <c r="E32" s="38">
        <v>43538</v>
      </c>
      <c r="F32" s="37">
        <v>9.4</v>
      </c>
      <c r="G32" s="31" t="s">
        <v>232</v>
      </c>
      <c r="H32" s="31" t="s">
        <v>242</v>
      </c>
      <c r="I32" s="31" t="s">
        <v>230</v>
      </c>
    </row>
    <row r="33" spans="1:9" x14ac:dyDescent="0.2">
      <c r="A33" s="81" t="s">
        <v>645</v>
      </c>
      <c r="B33" s="80">
        <v>3394</v>
      </c>
      <c r="C33" s="31" t="s">
        <v>174</v>
      </c>
      <c r="D33" s="31" t="s">
        <v>108</v>
      </c>
      <c r="E33" s="38">
        <v>43776</v>
      </c>
      <c r="F33" s="37">
        <v>9.35</v>
      </c>
      <c r="G33" s="31" t="s">
        <v>232</v>
      </c>
      <c r="H33" s="31" t="s">
        <v>242</v>
      </c>
      <c r="I33" s="31" t="s">
        <v>230</v>
      </c>
    </row>
    <row r="34" spans="1:9" x14ac:dyDescent="0.2">
      <c r="A34" s="81" t="s">
        <v>644</v>
      </c>
      <c r="B34" s="80">
        <v>3522</v>
      </c>
      <c r="C34" s="31" t="s">
        <v>100</v>
      </c>
      <c r="D34" s="31" t="s">
        <v>99</v>
      </c>
      <c r="E34" s="38">
        <v>43706</v>
      </c>
      <c r="F34" s="37">
        <v>9.06</v>
      </c>
      <c r="G34" s="31" t="s">
        <v>232</v>
      </c>
      <c r="H34" s="31" t="s">
        <v>242</v>
      </c>
      <c r="I34" s="31" t="s">
        <v>230</v>
      </c>
    </row>
    <row r="35" spans="1:9" x14ac:dyDescent="0.2">
      <c r="A35" s="81" t="s">
        <v>643</v>
      </c>
      <c r="B35" s="80">
        <v>3256</v>
      </c>
      <c r="C35" s="31" t="s">
        <v>139</v>
      </c>
      <c r="D35" s="31" t="s">
        <v>89</v>
      </c>
      <c r="E35" s="38">
        <v>43538</v>
      </c>
      <c r="F35" s="37">
        <v>9</v>
      </c>
      <c r="G35" s="31" t="s">
        <v>232</v>
      </c>
      <c r="H35" s="31" t="s">
        <v>256</v>
      </c>
      <c r="I35" s="31" t="s">
        <v>230</v>
      </c>
    </row>
    <row r="36" spans="1:9" x14ac:dyDescent="0.2">
      <c r="A36" s="81" t="s">
        <v>642</v>
      </c>
      <c r="B36" s="80">
        <v>3467</v>
      </c>
      <c r="C36" s="31" t="s">
        <v>70</v>
      </c>
      <c r="D36" s="31" t="s">
        <v>69</v>
      </c>
      <c r="E36" s="38">
        <v>43803</v>
      </c>
      <c r="F36" s="37">
        <v>8.91</v>
      </c>
      <c r="G36" s="31" t="s">
        <v>232</v>
      </c>
      <c r="H36" s="31" t="s">
        <v>256</v>
      </c>
      <c r="I36" s="31" t="s">
        <v>230</v>
      </c>
    </row>
    <row r="37" spans="1:9" x14ac:dyDescent="0.2">
      <c r="A37" s="81" t="s">
        <v>641</v>
      </c>
      <c r="B37" s="80">
        <v>3465</v>
      </c>
      <c r="C37" s="31" t="s">
        <v>71</v>
      </c>
      <c r="D37" s="31" t="s">
        <v>69</v>
      </c>
      <c r="E37" s="38">
        <v>43815</v>
      </c>
      <c r="F37" s="37">
        <v>8.91</v>
      </c>
      <c r="G37" s="31" t="s">
        <v>232</v>
      </c>
      <c r="H37" s="31" t="s">
        <v>256</v>
      </c>
      <c r="I37" s="31" t="s">
        <v>230</v>
      </c>
    </row>
    <row r="38" spans="1:9" x14ac:dyDescent="0.2">
      <c r="A38" s="81" t="s">
        <v>640</v>
      </c>
      <c r="B38" s="80">
        <v>3311</v>
      </c>
      <c r="C38" s="31" t="s">
        <v>142</v>
      </c>
      <c r="D38" s="31" t="s">
        <v>173</v>
      </c>
      <c r="E38" s="38">
        <v>43599</v>
      </c>
      <c r="F38" s="37">
        <v>8.75</v>
      </c>
      <c r="G38" s="31" t="s">
        <v>232</v>
      </c>
      <c r="H38" s="31" t="s">
        <v>242</v>
      </c>
      <c r="I38" s="31" t="s">
        <v>230</v>
      </c>
    </row>
    <row r="57" spans="1:9" x14ac:dyDescent="0.2">
      <c r="A57" s="85" t="s">
        <v>639</v>
      </c>
      <c r="B57" s="84">
        <v>3408</v>
      </c>
      <c r="C57" s="82" t="s">
        <v>43</v>
      </c>
      <c r="D57" s="82" t="s">
        <v>42</v>
      </c>
      <c r="E57" s="83">
        <v>43467</v>
      </c>
      <c r="F57" s="48" t="s">
        <v>240</v>
      </c>
      <c r="G57" s="82" t="s">
        <v>232</v>
      </c>
      <c r="H57" s="82" t="s">
        <v>231</v>
      </c>
      <c r="I57" s="82" t="s">
        <v>230</v>
      </c>
    </row>
    <row r="58" spans="1:9" x14ac:dyDescent="0.2">
      <c r="A58" s="85" t="s">
        <v>638</v>
      </c>
      <c r="B58" s="84">
        <v>3520</v>
      </c>
      <c r="C58" s="82" t="s">
        <v>168</v>
      </c>
      <c r="D58" s="82" t="s">
        <v>39</v>
      </c>
      <c r="E58" s="83">
        <v>43746</v>
      </c>
      <c r="F58" s="48" t="s">
        <v>240</v>
      </c>
      <c r="G58" s="82" t="s">
        <v>232</v>
      </c>
      <c r="H58" s="82" t="s">
        <v>231</v>
      </c>
      <c r="I58" s="82" t="s">
        <v>230</v>
      </c>
    </row>
    <row r="59" spans="1:9" x14ac:dyDescent="0.2">
      <c r="A59" s="85" t="s">
        <v>637</v>
      </c>
      <c r="B59" s="84">
        <v>3443</v>
      </c>
      <c r="C59" s="82" t="s">
        <v>179</v>
      </c>
      <c r="D59" s="82" t="s">
        <v>39</v>
      </c>
      <c r="E59" s="83">
        <v>43628</v>
      </c>
      <c r="F59" s="48" t="s">
        <v>240</v>
      </c>
      <c r="G59" s="82" t="s">
        <v>232</v>
      </c>
      <c r="H59" s="82" t="s">
        <v>231</v>
      </c>
      <c r="I59" s="82" t="s">
        <v>230</v>
      </c>
    </row>
    <row r="60" spans="1:9" x14ac:dyDescent="0.2">
      <c r="A60" s="85" t="s">
        <v>636</v>
      </c>
      <c r="B60" s="84">
        <v>3574</v>
      </c>
      <c r="C60" s="82" t="s">
        <v>179</v>
      </c>
      <c r="D60" s="82" t="s">
        <v>39</v>
      </c>
      <c r="E60" s="83">
        <v>43817</v>
      </c>
      <c r="F60" s="48" t="s">
        <v>240</v>
      </c>
      <c r="G60" s="82" t="s">
        <v>232</v>
      </c>
      <c r="H60" s="82" t="s">
        <v>231</v>
      </c>
      <c r="I60" s="82" t="s">
        <v>230</v>
      </c>
    </row>
    <row r="61" spans="1:9" x14ac:dyDescent="0.2">
      <c r="A61" s="85" t="s">
        <v>635</v>
      </c>
      <c r="B61" s="84">
        <v>3444</v>
      </c>
      <c r="C61" s="82" t="s">
        <v>292</v>
      </c>
      <c r="D61" s="82" t="s">
        <v>39</v>
      </c>
      <c r="E61" s="83">
        <v>43614</v>
      </c>
      <c r="F61" s="48" t="s">
        <v>240</v>
      </c>
      <c r="G61" s="82" t="s">
        <v>232</v>
      </c>
      <c r="H61" s="82" t="s">
        <v>231</v>
      </c>
      <c r="I61" s="82" t="s">
        <v>230</v>
      </c>
    </row>
    <row r="62" spans="1:9" x14ac:dyDescent="0.2">
      <c r="A62" s="85" t="s">
        <v>634</v>
      </c>
      <c r="B62" s="84">
        <v>3551</v>
      </c>
      <c r="C62" s="82" t="s">
        <v>292</v>
      </c>
      <c r="D62" s="82" t="s">
        <v>39</v>
      </c>
      <c r="E62" s="83">
        <v>43796</v>
      </c>
      <c r="F62" s="48" t="s">
        <v>240</v>
      </c>
      <c r="G62" s="82" t="s">
        <v>232</v>
      </c>
      <c r="H62" s="82" t="s">
        <v>231</v>
      </c>
      <c r="I62" s="82" t="s">
        <v>230</v>
      </c>
    </row>
    <row r="63" spans="1:9" x14ac:dyDescent="0.2">
      <c r="A63" s="85" t="s">
        <v>633</v>
      </c>
      <c r="B63" s="84">
        <v>3386</v>
      </c>
      <c r="C63" s="82" t="s">
        <v>38</v>
      </c>
      <c r="D63" s="82" t="s">
        <v>37</v>
      </c>
      <c r="E63" s="83">
        <v>43587</v>
      </c>
      <c r="F63" s="48">
        <v>9.1999999999999993</v>
      </c>
      <c r="G63" s="82" t="s">
        <v>232</v>
      </c>
      <c r="H63" s="82" t="s">
        <v>231</v>
      </c>
      <c r="I63" s="82" t="s">
        <v>230</v>
      </c>
    </row>
    <row r="64" spans="1:9" x14ac:dyDescent="0.2">
      <c r="A64" s="85" t="s">
        <v>632</v>
      </c>
      <c r="B64" s="84">
        <v>3292</v>
      </c>
      <c r="C64" s="82" t="s">
        <v>159</v>
      </c>
      <c r="D64" s="82" t="s">
        <v>37</v>
      </c>
      <c r="E64" s="83">
        <v>43467</v>
      </c>
      <c r="F64" s="48">
        <v>10.4</v>
      </c>
      <c r="G64" s="82" t="s">
        <v>232</v>
      </c>
      <c r="H64" s="82" t="s">
        <v>231</v>
      </c>
      <c r="I64" s="82" t="s">
        <v>230</v>
      </c>
    </row>
    <row r="65" spans="1:9" x14ac:dyDescent="0.2">
      <c r="A65" s="85" t="s">
        <v>631</v>
      </c>
      <c r="B65" s="84">
        <v>3327</v>
      </c>
      <c r="C65" s="82" t="s">
        <v>38</v>
      </c>
      <c r="D65" s="82" t="s">
        <v>37</v>
      </c>
      <c r="E65" s="83">
        <v>43523</v>
      </c>
      <c r="F65" s="48">
        <v>9.1999999999999993</v>
      </c>
      <c r="G65" s="82" t="s">
        <v>232</v>
      </c>
      <c r="H65" s="82" t="s">
        <v>231</v>
      </c>
      <c r="I65" s="82" t="s">
        <v>230</v>
      </c>
    </row>
    <row r="66" spans="1:9" x14ac:dyDescent="0.2">
      <c r="A66" s="85" t="s">
        <v>630</v>
      </c>
      <c r="B66" s="84">
        <v>3328</v>
      </c>
      <c r="C66" s="82" t="s">
        <v>38</v>
      </c>
      <c r="D66" s="82" t="s">
        <v>37</v>
      </c>
      <c r="E66" s="83">
        <v>43523</v>
      </c>
      <c r="F66" s="48">
        <v>9.1999999999999993</v>
      </c>
      <c r="G66" s="82" t="s">
        <v>232</v>
      </c>
      <c r="H66" s="82" t="s">
        <v>231</v>
      </c>
      <c r="I66" s="82" t="s">
        <v>230</v>
      </c>
    </row>
    <row r="67" spans="1:9" x14ac:dyDescent="0.2">
      <c r="A67" s="85" t="s">
        <v>629</v>
      </c>
      <c r="B67" s="84">
        <v>3329</v>
      </c>
      <c r="C67" s="82" t="s">
        <v>38</v>
      </c>
      <c r="D67" s="82" t="s">
        <v>37</v>
      </c>
      <c r="E67" s="83">
        <v>43523</v>
      </c>
      <c r="F67" s="48">
        <v>10.199999999999999</v>
      </c>
      <c r="G67" s="82" t="s">
        <v>232</v>
      </c>
      <c r="H67" s="82" t="s">
        <v>231</v>
      </c>
      <c r="I67" s="82" t="s">
        <v>230</v>
      </c>
    </row>
    <row r="68" spans="1:9" x14ac:dyDescent="0.2">
      <c r="A68" s="85" t="s">
        <v>628</v>
      </c>
      <c r="B68" s="84">
        <v>3330</v>
      </c>
      <c r="C68" s="82" t="s">
        <v>38</v>
      </c>
      <c r="D68" s="82" t="s">
        <v>37</v>
      </c>
      <c r="E68" s="83">
        <v>43523</v>
      </c>
      <c r="F68" s="48">
        <v>10.199999999999999</v>
      </c>
      <c r="G68" s="82" t="s">
        <v>232</v>
      </c>
      <c r="H68" s="82" t="s">
        <v>231</v>
      </c>
      <c r="I68" s="82" t="s">
        <v>230</v>
      </c>
    </row>
    <row r="69" spans="1:9" x14ac:dyDescent="0.2">
      <c r="A69" s="85" t="s">
        <v>627</v>
      </c>
      <c r="B69" s="84">
        <v>3331</v>
      </c>
      <c r="C69" s="82" t="s">
        <v>38</v>
      </c>
      <c r="D69" s="82" t="s">
        <v>37</v>
      </c>
      <c r="E69" s="83">
        <v>43523</v>
      </c>
      <c r="F69" s="48">
        <v>10.199999999999999</v>
      </c>
      <c r="G69" s="82" t="s">
        <v>232</v>
      </c>
      <c r="H69" s="82" t="s">
        <v>231</v>
      </c>
      <c r="I69" s="82" t="s">
        <v>230</v>
      </c>
    </row>
    <row r="70" spans="1:9" x14ac:dyDescent="0.2">
      <c r="A70" s="85" t="s">
        <v>626</v>
      </c>
      <c r="B70" s="84">
        <v>3350</v>
      </c>
      <c r="C70" s="82" t="s">
        <v>38</v>
      </c>
      <c r="D70" s="82" t="s">
        <v>37</v>
      </c>
      <c r="E70" s="83">
        <v>43570</v>
      </c>
      <c r="F70" s="48">
        <v>9.1999999999999993</v>
      </c>
      <c r="G70" s="82" t="s">
        <v>232</v>
      </c>
      <c r="H70" s="82" t="s">
        <v>231</v>
      </c>
      <c r="I70" s="82" t="s">
        <v>230</v>
      </c>
    </row>
    <row r="71" spans="1:9" x14ac:dyDescent="0.2">
      <c r="A71" s="85" t="s">
        <v>625</v>
      </c>
      <c r="B71" s="84">
        <v>3487</v>
      </c>
      <c r="C71" s="82" t="s">
        <v>159</v>
      </c>
      <c r="D71" s="82" t="s">
        <v>37</v>
      </c>
      <c r="E71" s="83">
        <v>43587</v>
      </c>
      <c r="F71" s="48">
        <v>9.42</v>
      </c>
      <c r="G71" s="82" t="s">
        <v>232</v>
      </c>
      <c r="H71" s="82" t="s">
        <v>231</v>
      </c>
      <c r="I71" s="82" t="s">
        <v>230</v>
      </c>
    </row>
    <row r="72" spans="1:9" x14ac:dyDescent="0.2">
      <c r="A72" s="85" t="s">
        <v>624</v>
      </c>
      <c r="B72" s="84">
        <v>3384</v>
      </c>
      <c r="C72" s="82" t="s">
        <v>38</v>
      </c>
      <c r="D72" s="82" t="s">
        <v>37</v>
      </c>
      <c r="E72" s="83">
        <v>43649</v>
      </c>
      <c r="F72" s="48">
        <v>10.199999999999999</v>
      </c>
      <c r="G72" s="82" t="s">
        <v>232</v>
      </c>
      <c r="H72" s="82" t="s">
        <v>231</v>
      </c>
      <c r="I72" s="82" t="s">
        <v>230</v>
      </c>
    </row>
    <row r="73" spans="1:9" x14ac:dyDescent="0.2">
      <c r="A73" s="85" t="s">
        <v>623</v>
      </c>
      <c r="B73" s="84">
        <v>3385</v>
      </c>
      <c r="C73" s="82" t="s">
        <v>38</v>
      </c>
      <c r="D73" s="82" t="s">
        <v>37</v>
      </c>
      <c r="E73" s="83">
        <v>43649</v>
      </c>
      <c r="F73" s="48">
        <v>9.1999999999999993</v>
      </c>
      <c r="G73" s="82" t="s">
        <v>232</v>
      </c>
      <c r="H73" s="82" t="s">
        <v>231</v>
      </c>
      <c r="I73" s="82" t="s">
        <v>230</v>
      </c>
    </row>
    <row r="74" spans="1:9" x14ac:dyDescent="0.2">
      <c r="A74" s="85" t="s">
        <v>622</v>
      </c>
      <c r="B74" s="84">
        <v>3419</v>
      </c>
      <c r="C74" s="82" t="s">
        <v>38</v>
      </c>
      <c r="D74" s="82" t="s">
        <v>37</v>
      </c>
      <c r="E74" s="83">
        <v>43682</v>
      </c>
      <c r="F74" s="48">
        <v>9.1999999999999993</v>
      </c>
      <c r="G74" s="82" t="s">
        <v>232</v>
      </c>
      <c r="H74" s="82" t="s">
        <v>231</v>
      </c>
      <c r="I74" s="82" t="s">
        <v>230</v>
      </c>
    </row>
    <row r="75" spans="1:9" x14ac:dyDescent="0.2">
      <c r="A75" s="85" t="s">
        <v>621</v>
      </c>
      <c r="B75" s="84">
        <v>3454</v>
      </c>
      <c r="C75" s="82" t="s">
        <v>38</v>
      </c>
      <c r="D75" s="82" t="s">
        <v>37</v>
      </c>
      <c r="E75" s="83">
        <v>43770</v>
      </c>
      <c r="F75" s="48">
        <v>9.1999999999999993</v>
      </c>
      <c r="G75" s="82" t="s">
        <v>232</v>
      </c>
      <c r="H75" s="82" t="s">
        <v>231</v>
      </c>
      <c r="I75" s="82" t="s">
        <v>230</v>
      </c>
    </row>
    <row r="76" spans="1:9" x14ac:dyDescent="0.2">
      <c r="A76" s="85" t="s">
        <v>620</v>
      </c>
      <c r="B76" s="84">
        <v>3351</v>
      </c>
      <c r="C76" s="82" t="s">
        <v>156</v>
      </c>
      <c r="D76" s="82" t="s">
        <v>145</v>
      </c>
      <c r="E76" s="83">
        <v>43557</v>
      </c>
      <c r="F76" s="48">
        <v>10.5</v>
      </c>
      <c r="G76" s="82" t="s">
        <v>232</v>
      </c>
      <c r="H76" s="82" t="s">
        <v>231</v>
      </c>
      <c r="I76" s="82" t="s">
        <v>230</v>
      </c>
    </row>
    <row r="77" spans="1:9" x14ac:dyDescent="0.2">
      <c r="A77" s="81" t="s">
        <v>619</v>
      </c>
      <c r="B77" s="80">
        <v>3435</v>
      </c>
      <c r="C77" s="31" t="s">
        <v>197</v>
      </c>
      <c r="D77" s="31" t="s">
        <v>115</v>
      </c>
      <c r="E77" s="38">
        <v>43578</v>
      </c>
      <c r="F77" s="37" t="s">
        <v>240</v>
      </c>
      <c r="G77" s="31" t="s">
        <v>232</v>
      </c>
      <c r="H77" s="31" t="s">
        <v>256</v>
      </c>
      <c r="I77" s="31" t="s">
        <v>230</v>
      </c>
    </row>
    <row r="78" spans="1:9" x14ac:dyDescent="0.2">
      <c r="A78" s="81" t="s">
        <v>618</v>
      </c>
      <c r="B78" s="80">
        <v>3556</v>
      </c>
      <c r="C78" s="31" t="s">
        <v>132</v>
      </c>
      <c r="D78" s="31" t="s">
        <v>131</v>
      </c>
      <c r="E78" s="38">
        <v>43818</v>
      </c>
      <c r="F78" s="37" t="s">
        <v>240</v>
      </c>
      <c r="G78" s="31" t="s">
        <v>232</v>
      </c>
      <c r="H78" s="31" t="s">
        <v>256</v>
      </c>
      <c r="I78" s="31" t="s">
        <v>230</v>
      </c>
    </row>
    <row r="79" spans="1:9" x14ac:dyDescent="0.2">
      <c r="A79" s="81" t="s">
        <v>617</v>
      </c>
      <c r="B79" s="80">
        <v>3016</v>
      </c>
      <c r="C79" s="31" t="s">
        <v>59</v>
      </c>
      <c r="D79" s="31" t="s">
        <v>58</v>
      </c>
      <c r="E79" s="38">
        <v>43601</v>
      </c>
      <c r="F79" s="37" t="s">
        <v>240</v>
      </c>
      <c r="G79" s="31" t="s">
        <v>232</v>
      </c>
      <c r="H79" s="31" t="s">
        <v>242</v>
      </c>
      <c r="I79" s="31" t="s">
        <v>230</v>
      </c>
    </row>
    <row r="80" spans="1:9" x14ac:dyDescent="0.2">
      <c r="A80" s="81" t="s">
        <v>616</v>
      </c>
      <c r="B80" s="80">
        <v>3209</v>
      </c>
      <c r="C80" s="31" t="s">
        <v>61</v>
      </c>
      <c r="D80" s="31" t="s">
        <v>58</v>
      </c>
      <c r="E80" s="38">
        <v>43734</v>
      </c>
      <c r="F80" s="37" t="s">
        <v>240</v>
      </c>
      <c r="G80" s="31" t="s">
        <v>232</v>
      </c>
      <c r="H80" s="31" t="s">
        <v>242</v>
      </c>
      <c r="I80" s="31" t="s">
        <v>230</v>
      </c>
    </row>
    <row r="81" spans="1:9" x14ac:dyDescent="0.2">
      <c r="A81" s="81" t="s">
        <v>615</v>
      </c>
      <c r="B81" s="80">
        <v>3404</v>
      </c>
      <c r="C81" s="31" t="s">
        <v>136</v>
      </c>
      <c r="D81" s="31" t="s">
        <v>81</v>
      </c>
      <c r="E81" s="38">
        <v>43727</v>
      </c>
      <c r="F81" s="37" t="s">
        <v>240</v>
      </c>
      <c r="G81" s="31" t="s">
        <v>232</v>
      </c>
      <c r="H81" s="31" t="s">
        <v>242</v>
      </c>
      <c r="I81" s="31" t="s">
        <v>230</v>
      </c>
    </row>
    <row r="82" spans="1:9" x14ac:dyDescent="0.2">
      <c r="A82" s="81" t="s">
        <v>614</v>
      </c>
      <c r="B82" s="80">
        <v>3538</v>
      </c>
      <c r="C82" s="31" t="s">
        <v>144</v>
      </c>
      <c r="D82" s="31" t="s">
        <v>72</v>
      </c>
      <c r="E82" s="38">
        <v>43812</v>
      </c>
      <c r="F82" s="37" t="s">
        <v>240</v>
      </c>
      <c r="G82" s="31" t="s">
        <v>232</v>
      </c>
      <c r="H82" s="31" t="s">
        <v>242</v>
      </c>
      <c r="I82" s="31" t="s">
        <v>230</v>
      </c>
    </row>
    <row r="83" spans="1:9" x14ac:dyDescent="0.2">
      <c r="A83" s="81" t="s">
        <v>613</v>
      </c>
      <c r="B83" s="80">
        <v>3383</v>
      </c>
      <c r="C83" s="31" t="s">
        <v>136</v>
      </c>
      <c r="D83" s="31" t="s">
        <v>72</v>
      </c>
      <c r="E83" s="38">
        <v>43530</v>
      </c>
      <c r="F83" s="37" t="s">
        <v>240</v>
      </c>
      <c r="G83" s="31" t="s">
        <v>232</v>
      </c>
      <c r="H83" s="31" t="s">
        <v>242</v>
      </c>
      <c r="I83" s="31" t="s">
        <v>230</v>
      </c>
    </row>
    <row r="84" spans="1:9" x14ac:dyDescent="0.2">
      <c r="A84" s="81" t="s">
        <v>612</v>
      </c>
      <c r="B84" s="80">
        <v>3411</v>
      </c>
      <c r="C84" s="31" t="s">
        <v>121</v>
      </c>
      <c r="D84" s="31" t="s">
        <v>194</v>
      </c>
      <c r="E84" s="38">
        <v>43676</v>
      </c>
      <c r="F84" s="37" t="s">
        <v>240</v>
      </c>
      <c r="G84" s="31" t="s">
        <v>232</v>
      </c>
      <c r="H84" s="31" t="s">
        <v>242</v>
      </c>
      <c r="I84" s="31" t="s">
        <v>230</v>
      </c>
    </row>
    <row r="85" spans="1:9" x14ac:dyDescent="0.2">
      <c r="A85" s="81" t="s">
        <v>611</v>
      </c>
      <c r="B85" s="80">
        <v>3381</v>
      </c>
      <c r="C85" s="31" t="s">
        <v>610</v>
      </c>
      <c r="D85" s="31" t="s">
        <v>83</v>
      </c>
      <c r="E85" s="38">
        <v>43634</v>
      </c>
      <c r="F85" s="37" t="s">
        <v>240</v>
      </c>
      <c r="G85" s="31" t="s">
        <v>232</v>
      </c>
      <c r="H85" s="31" t="s">
        <v>242</v>
      </c>
      <c r="I85" s="31" t="s">
        <v>230</v>
      </c>
    </row>
    <row r="86" spans="1:9" x14ac:dyDescent="0.2">
      <c r="A86" s="81" t="s">
        <v>609</v>
      </c>
      <c r="B86" s="80">
        <v>3413</v>
      </c>
      <c r="C86" s="31" t="s">
        <v>124</v>
      </c>
      <c r="D86" s="31" t="s">
        <v>123</v>
      </c>
      <c r="E86" s="38">
        <v>43517</v>
      </c>
      <c r="F86" s="37" t="s">
        <v>240</v>
      </c>
      <c r="G86" s="31" t="s">
        <v>232</v>
      </c>
      <c r="H86" s="31" t="s">
        <v>242</v>
      </c>
      <c r="I86" s="31" t="s">
        <v>230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9"/>
  <sheetViews>
    <sheetView topLeftCell="A130" zoomScaleNormal="100" workbookViewId="0">
      <selection activeCell="D41" sqref="D41"/>
    </sheetView>
  </sheetViews>
  <sheetFormatPr defaultColWidth="9" defaultRowHeight="14.25" x14ac:dyDescent="0.2"/>
  <cols>
    <col min="1" max="1" width="5.5" bestFit="1" customWidth="1"/>
    <col min="2" max="2" width="4.375" customWidth="1"/>
    <col min="3" max="3" width="9.125" bestFit="1" customWidth="1"/>
    <col min="4" max="4" width="6.75" bestFit="1" customWidth="1"/>
    <col min="5" max="5" width="40.25" bestFit="1" customWidth="1"/>
    <col min="6" max="6" width="5.75" bestFit="1" customWidth="1"/>
    <col min="7" max="7" width="16.875" customWidth="1"/>
    <col min="8" max="8" width="15.625" customWidth="1"/>
  </cols>
  <sheetData>
    <row r="1" spans="1:13" ht="27.75" x14ac:dyDescent="0.4">
      <c r="C1" s="94"/>
      <c r="D1" s="94"/>
      <c r="E1" s="94"/>
      <c r="F1" s="94"/>
      <c r="G1" s="94"/>
      <c r="H1" s="94"/>
    </row>
    <row r="2" spans="1:13" ht="10.5" customHeight="1" x14ac:dyDescent="0.3">
      <c r="C2" s="91"/>
      <c r="D2" s="91"/>
      <c r="E2" s="91"/>
      <c r="F2" s="91"/>
      <c r="G2" s="91"/>
      <c r="H2" s="91"/>
    </row>
    <row r="4" spans="1:13" ht="15" x14ac:dyDescent="0.25">
      <c r="A4" s="77"/>
      <c r="C4" s="95" t="s">
        <v>682</v>
      </c>
      <c r="D4" s="95"/>
      <c r="E4" s="95"/>
      <c r="F4" s="95"/>
      <c r="G4" s="95"/>
      <c r="H4" s="95"/>
    </row>
    <row r="5" spans="1:13" ht="45" x14ac:dyDescent="0.25">
      <c r="C5" s="63" t="s">
        <v>19</v>
      </c>
      <c r="D5" s="63" t="s">
        <v>18</v>
      </c>
      <c r="E5" s="53" t="s">
        <v>228</v>
      </c>
      <c r="F5" s="63" t="s">
        <v>227</v>
      </c>
      <c r="G5" s="76" t="s">
        <v>226</v>
      </c>
      <c r="H5" s="76" t="s">
        <v>225</v>
      </c>
    </row>
    <row r="6" spans="1:13" x14ac:dyDescent="0.2">
      <c r="F6" s="75">
        <v>-1</v>
      </c>
      <c r="G6" s="75">
        <v>-2</v>
      </c>
      <c r="H6" s="75">
        <v>-3</v>
      </c>
    </row>
    <row r="7" spans="1:13" x14ac:dyDescent="0.2">
      <c r="F7" s="75"/>
      <c r="G7" s="75"/>
      <c r="H7" s="75"/>
    </row>
    <row r="8" spans="1:13" ht="15" x14ac:dyDescent="0.25">
      <c r="D8" s="53">
        <v>2014</v>
      </c>
    </row>
    <row r="9" spans="1:13" x14ac:dyDescent="0.2">
      <c r="A9">
        <f t="shared" ref="A9:A27" si="0">YEAR(G9)</f>
        <v>2014</v>
      </c>
      <c r="C9" s="45">
        <v>1</v>
      </c>
      <c r="D9" s="45"/>
      <c r="E9" s="31" t="s">
        <v>78</v>
      </c>
      <c r="F9" s="31" t="s">
        <v>77</v>
      </c>
      <c r="G9" s="30">
        <v>41796</v>
      </c>
      <c r="H9" s="27">
        <v>10.4</v>
      </c>
      <c r="I9" s="89">
        <f t="shared" ref="I9:I27" si="1">PERCENTRANK($H$9:$H$27,H9)</f>
        <v>1</v>
      </c>
      <c r="K9" s="70"/>
      <c r="L9" s="56"/>
      <c r="M9" s="57"/>
    </row>
    <row r="10" spans="1:13" x14ac:dyDescent="0.2">
      <c r="A10">
        <f t="shared" si="0"/>
        <v>2014</v>
      </c>
      <c r="C10" s="45">
        <v>2</v>
      </c>
      <c r="D10" s="45"/>
      <c r="E10" s="31" t="s">
        <v>224</v>
      </c>
      <c r="F10" s="31" t="s">
        <v>145</v>
      </c>
      <c r="G10" s="30">
        <v>41897</v>
      </c>
      <c r="H10" s="27">
        <v>10.25</v>
      </c>
      <c r="I10" s="89">
        <f t="shared" si="1"/>
        <v>0.94399999999999995</v>
      </c>
      <c r="K10" s="26"/>
      <c r="L10" s="70"/>
      <c r="M10" s="57"/>
    </row>
    <row r="11" spans="1:13" x14ac:dyDescent="0.2">
      <c r="A11">
        <f t="shared" si="0"/>
        <v>2014</v>
      </c>
      <c r="C11" s="45">
        <v>3</v>
      </c>
      <c r="D11" s="45"/>
      <c r="E11" s="31" t="s">
        <v>125</v>
      </c>
      <c r="F11" s="31" t="s">
        <v>77</v>
      </c>
      <c r="G11" s="30">
        <v>41949</v>
      </c>
      <c r="H11" s="27">
        <v>10.199999999999999</v>
      </c>
      <c r="I11" s="89">
        <f t="shared" si="1"/>
        <v>0.72199999999999998</v>
      </c>
      <c r="J11" s="26"/>
      <c r="K11" s="26"/>
      <c r="L11" s="26"/>
    </row>
    <row r="12" spans="1:13" x14ac:dyDescent="0.2">
      <c r="A12">
        <f t="shared" si="0"/>
        <v>2014</v>
      </c>
      <c r="C12" s="45">
        <v>4</v>
      </c>
      <c r="D12" s="45"/>
      <c r="E12" s="31" t="s">
        <v>120</v>
      </c>
      <c r="F12" s="31" t="s">
        <v>77</v>
      </c>
      <c r="G12" s="30">
        <v>41957</v>
      </c>
      <c r="H12" s="27">
        <v>10.199999999999999</v>
      </c>
      <c r="I12" s="89">
        <f t="shared" si="1"/>
        <v>0.72199999999999998</v>
      </c>
      <c r="J12" s="26"/>
      <c r="K12" s="26"/>
      <c r="L12" s="26"/>
    </row>
    <row r="13" spans="1:13" x14ac:dyDescent="0.2">
      <c r="A13">
        <f t="shared" si="0"/>
        <v>2014</v>
      </c>
      <c r="C13" s="45">
        <v>5</v>
      </c>
      <c r="D13" s="45"/>
      <c r="E13" s="31" t="s">
        <v>80</v>
      </c>
      <c r="F13" s="31" t="s">
        <v>77</v>
      </c>
      <c r="G13" s="30">
        <v>41969</v>
      </c>
      <c r="H13" s="27">
        <v>10.199999999999999</v>
      </c>
      <c r="I13" s="89">
        <f t="shared" si="1"/>
        <v>0.72199999999999998</v>
      </c>
      <c r="J13" s="26"/>
      <c r="K13" s="26"/>
      <c r="L13" s="26"/>
    </row>
    <row r="14" spans="1:13" x14ac:dyDescent="0.2">
      <c r="A14">
        <f t="shared" si="0"/>
        <v>2014</v>
      </c>
      <c r="C14" s="45">
        <v>6</v>
      </c>
      <c r="D14" s="45"/>
      <c r="E14" s="31" t="s">
        <v>180</v>
      </c>
      <c r="F14" s="31" t="s">
        <v>77</v>
      </c>
      <c r="G14" s="30">
        <v>41985</v>
      </c>
      <c r="H14" s="27">
        <v>10.199999999999999</v>
      </c>
      <c r="I14" s="89">
        <f t="shared" si="1"/>
        <v>0.72199999999999998</v>
      </c>
      <c r="J14" s="26"/>
      <c r="K14" s="26"/>
      <c r="L14" s="26"/>
    </row>
    <row r="15" spans="1:13" x14ac:dyDescent="0.2">
      <c r="A15">
        <f t="shared" si="0"/>
        <v>2014</v>
      </c>
      <c r="C15" s="45">
        <v>7</v>
      </c>
      <c r="D15" s="45"/>
      <c r="E15" s="31" t="s">
        <v>223</v>
      </c>
      <c r="F15" s="31" t="s">
        <v>222</v>
      </c>
      <c r="G15" s="30">
        <v>41984</v>
      </c>
      <c r="H15" s="27">
        <v>10.07</v>
      </c>
      <c r="I15" s="89">
        <f t="shared" si="1"/>
        <v>0.66600000000000004</v>
      </c>
      <c r="J15" s="26"/>
      <c r="K15" s="26"/>
      <c r="L15" s="26"/>
    </row>
    <row r="16" spans="1:13" x14ac:dyDescent="0.2">
      <c r="A16">
        <f t="shared" si="0"/>
        <v>2014</v>
      </c>
      <c r="C16" s="45">
        <v>8</v>
      </c>
      <c r="D16" s="45"/>
      <c r="E16" s="31" t="s">
        <v>85</v>
      </c>
      <c r="F16" s="31" t="s">
        <v>44</v>
      </c>
      <c r="G16" s="30">
        <v>41724</v>
      </c>
      <c r="H16" s="27">
        <v>9.9600000000000009</v>
      </c>
      <c r="I16" s="89">
        <f t="shared" si="1"/>
        <v>0.61099999999999999</v>
      </c>
      <c r="J16" s="26"/>
      <c r="K16" s="26"/>
      <c r="L16" s="26"/>
    </row>
    <row r="17" spans="1:12" x14ac:dyDescent="0.2">
      <c r="A17">
        <f t="shared" si="0"/>
        <v>2014</v>
      </c>
      <c r="C17" s="45">
        <v>9</v>
      </c>
      <c r="D17" s="45"/>
      <c r="E17" s="31" t="s">
        <v>221</v>
      </c>
      <c r="F17" s="31" t="s">
        <v>108</v>
      </c>
      <c r="G17" s="30">
        <v>41830</v>
      </c>
      <c r="H17" s="27">
        <v>9.9499999999999993</v>
      </c>
      <c r="I17" s="89">
        <f t="shared" si="1"/>
        <v>0.55500000000000005</v>
      </c>
      <c r="J17" s="26"/>
      <c r="K17" s="26"/>
      <c r="L17" s="26"/>
    </row>
    <row r="18" spans="1:12" x14ac:dyDescent="0.2">
      <c r="A18">
        <f t="shared" si="0"/>
        <v>2014</v>
      </c>
      <c r="C18" s="13">
        <v>10</v>
      </c>
      <c r="D18" s="13"/>
      <c r="E18" s="5" t="s">
        <v>112</v>
      </c>
      <c r="F18" s="5" t="s">
        <v>75</v>
      </c>
      <c r="G18" s="40">
        <v>41851</v>
      </c>
      <c r="H18" s="29">
        <v>9.9</v>
      </c>
      <c r="I18" s="89">
        <f t="shared" si="1"/>
        <v>0.5</v>
      </c>
      <c r="J18" s="26"/>
      <c r="K18" s="26"/>
      <c r="L18" s="26"/>
    </row>
    <row r="19" spans="1:12" x14ac:dyDescent="0.2">
      <c r="A19">
        <f t="shared" si="0"/>
        <v>2014</v>
      </c>
      <c r="C19" s="13">
        <v>11</v>
      </c>
      <c r="D19" s="13"/>
      <c r="E19" s="32" t="s">
        <v>220</v>
      </c>
      <c r="F19" s="32" t="s">
        <v>96</v>
      </c>
      <c r="G19" s="40">
        <v>41991</v>
      </c>
      <c r="H19" s="29">
        <v>9.83</v>
      </c>
      <c r="I19" s="89">
        <f t="shared" si="1"/>
        <v>0.44400000000000001</v>
      </c>
      <c r="J19" s="26"/>
      <c r="K19" s="26"/>
      <c r="L19" s="26"/>
    </row>
    <row r="20" spans="1:12" x14ac:dyDescent="0.2">
      <c r="A20">
        <f t="shared" si="0"/>
        <v>2014</v>
      </c>
      <c r="C20" s="13">
        <v>12</v>
      </c>
      <c r="D20" s="13"/>
      <c r="E20" s="32" t="s">
        <v>104</v>
      </c>
      <c r="F20" s="32" t="s">
        <v>103</v>
      </c>
      <c r="G20" s="40">
        <v>41775</v>
      </c>
      <c r="H20" s="29">
        <v>9.8000000000000007</v>
      </c>
      <c r="I20" s="89">
        <f t="shared" si="1"/>
        <v>0.27700000000000002</v>
      </c>
      <c r="J20" s="26"/>
      <c r="K20" s="26"/>
      <c r="L20" s="26"/>
    </row>
    <row r="21" spans="1:12" x14ac:dyDescent="0.2">
      <c r="A21">
        <f t="shared" si="0"/>
        <v>2014</v>
      </c>
      <c r="C21" s="45">
        <v>13</v>
      </c>
      <c r="D21" s="45"/>
      <c r="E21" s="31" t="s">
        <v>66</v>
      </c>
      <c r="F21" s="31" t="s">
        <v>167</v>
      </c>
      <c r="G21" s="30">
        <v>41880</v>
      </c>
      <c r="H21" s="27">
        <v>9.8000000000000007</v>
      </c>
      <c r="I21" s="89">
        <f t="shared" si="1"/>
        <v>0.27700000000000002</v>
      </c>
      <c r="J21" s="26"/>
      <c r="K21" s="26"/>
      <c r="L21" s="26"/>
    </row>
    <row r="22" spans="1:12" x14ac:dyDescent="0.2">
      <c r="A22">
        <f t="shared" si="0"/>
        <v>2014</v>
      </c>
      <c r="C22" s="45">
        <v>14</v>
      </c>
      <c r="D22" s="45"/>
      <c r="E22" s="31" t="s">
        <v>57</v>
      </c>
      <c r="F22" s="31" t="s">
        <v>56</v>
      </c>
      <c r="G22" s="30">
        <v>41921</v>
      </c>
      <c r="H22" s="27">
        <v>9.8000000000000007</v>
      </c>
      <c r="I22" s="89">
        <f t="shared" si="1"/>
        <v>0.27700000000000002</v>
      </c>
      <c r="J22" s="26"/>
      <c r="K22" s="26"/>
      <c r="L22" s="26"/>
    </row>
    <row r="23" spans="1:12" ht="15" thickBot="1" x14ac:dyDescent="0.25">
      <c r="A23">
        <f t="shared" si="0"/>
        <v>2014</v>
      </c>
      <c r="C23" s="52">
        <v>15</v>
      </c>
      <c r="D23" s="52"/>
      <c r="E23" s="43" t="s">
        <v>205</v>
      </c>
      <c r="F23" s="43" t="s">
        <v>106</v>
      </c>
      <c r="G23" s="42">
        <v>41696</v>
      </c>
      <c r="H23" s="41">
        <v>9.75</v>
      </c>
      <c r="I23" s="89">
        <f t="shared" si="1"/>
        <v>0.222</v>
      </c>
      <c r="J23" s="26"/>
      <c r="K23" s="26"/>
      <c r="L23" s="26"/>
    </row>
    <row r="24" spans="1:12" x14ac:dyDescent="0.2">
      <c r="A24">
        <f t="shared" si="0"/>
        <v>2014</v>
      </c>
      <c r="C24" s="45">
        <v>16</v>
      </c>
      <c r="D24" s="45"/>
      <c r="E24" s="31" t="s">
        <v>159</v>
      </c>
      <c r="F24" s="31" t="s">
        <v>37</v>
      </c>
      <c r="G24" s="30">
        <v>41969</v>
      </c>
      <c r="H24" s="27">
        <v>9.6999999999999993</v>
      </c>
      <c r="I24" s="89">
        <f t="shared" si="1"/>
        <v>0.16600000000000001</v>
      </c>
      <c r="J24" s="26"/>
      <c r="K24" s="26"/>
      <c r="L24" s="26"/>
    </row>
    <row r="25" spans="1:12" x14ac:dyDescent="0.2">
      <c r="A25">
        <f t="shared" si="0"/>
        <v>2014</v>
      </c>
      <c r="C25" s="45">
        <v>17</v>
      </c>
      <c r="D25" s="45"/>
      <c r="E25" s="31" t="s">
        <v>63</v>
      </c>
      <c r="F25" s="31" t="s">
        <v>62</v>
      </c>
      <c r="G25" s="30">
        <v>41977</v>
      </c>
      <c r="H25" s="27">
        <v>9.68</v>
      </c>
      <c r="I25" s="89">
        <f t="shared" si="1"/>
        <v>0.111</v>
      </c>
      <c r="J25" s="26"/>
      <c r="K25" s="26"/>
      <c r="L25" s="26"/>
    </row>
    <row r="26" spans="1:12" x14ac:dyDescent="0.2">
      <c r="A26">
        <f t="shared" si="0"/>
        <v>2014</v>
      </c>
      <c r="C26" s="45">
        <v>18</v>
      </c>
      <c r="D26" s="45"/>
      <c r="E26" s="31" t="s">
        <v>100</v>
      </c>
      <c r="F26" s="31" t="s">
        <v>99</v>
      </c>
      <c r="G26" s="30">
        <v>41876</v>
      </c>
      <c r="H26" s="27">
        <v>9.6</v>
      </c>
      <c r="I26" s="89">
        <f t="shared" si="1"/>
        <v>5.5E-2</v>
      </c>
      <c r="J26" s="26"/>
      <c r="K26" s="26"/>
      <c r="L26" s="26"/>
    </row>
    <row r="27" spans="1:12" x14ac:dyDescent="0.2">
      <c r="A27">
        <f t="shared" si="0"/>
        <v>2014</v>
      </c>
      <c r="B27" s="5"/>
      <c r="C27" s="45">
        <v>19</v>
      </c>
      <c r="D27" s="45"/>
      <c r="E27" s="31" t="s">
        <v>218</v>
      </c>
      <c r="F27" s="31" t="s">
        <v>69</v>
      </c>
      <c r="G27" s="30">
        <v>41949</v>
      </c>
      <c r="H27" s="27">
        <v>9.56</v>
      </c>
      <c r="I27" s="89">
        <f t="shared" si="1"/>
        <v>0</v>
      </c>
      <c r="K27" s="26"/>
      <c r="L27" s="26"/>
    </row>
    <row r="28" spans="1:12" x14ac:dyDescent="0.2">
      <c r="B28" s="5"/>
      <c r="C28" s="45"/>
      <c r="D28" s="45"/>
      <c r="E28" s="31"/>
      <c r="F28" s="31"/>
      <c r="G28" s="40"/>
      <c r="H28" s="29"/>
      <c r="I28" s="37"/>
      <c r="K28" s="26"/>
      <c r="L28" s="26"/>
    </row>
    <row r="29" spans="1:12" x14ac:dyDescent="0.2">
      <c r="B29" s="5"/>
      <c r="C29" s="45">
        <v>21</v>
      </c>
      <c r="D29" s="45"/>
      <c r="E29" s="31" t="s">
        <v>31</v>
      </c>
      <c r="F29" s="31"/>
      <c r="G29" s="40" t="s">
        <v>676</v>
      </c>
      <c r="H29" s="33">
        <f>COUNTIF(H9:H27,"&gt;9.70")</f>
        <v>15</v>
      </c>
      <c r="I29" s="37"/>
      <c r="K29" s="26"/>
      <c r="L29" s="26"/>
    </row>
    <row r="30" spans="1:12" x14ac:dyDescent="0.2">
      <c r="B30" s="5"/>
      <c r="C30" s="45">
        <v>22</v>
      </c>
      <c r="D30" s="45"/>
      <c r="E30" s="31" t="s">
        <v>30</v>
      </c>
      <c r="F30" s="31"/>
      <c r="G30" s="40"/>
      <c r="H30" s="33">
        <f>COUNTIF(H9:H27,"&lt;=9.70")</f>
        <v>4</v>
      </c>
      <c r="I30" s="37"/>
      <c r="K30" s="26"/>
      <c r="L30" s="26"/>
    </row>
    <row r="31" spans="1:12" x14ac:dyDescent="0.2">
      <c r="B31" s="5"/>
      <c r="C31" s="45">
        <v>23</v>
      </c>
      <c r="D31" s="45"/>
      <c r="E31" s="31" t="s">
        <v>29</v>
      </c>
      <c r="F31" s="31"/>
      <c r="G31" s="40"/>
      <c r="H31" s="29" t="s">
        <v>681</v>
      </c>
      <c r="I31" s="37"/>
      <c r="K31" s="26"/>
      <c r="L31" s="26"/>
    </row>
    <row r="32" spans="1:12" x14ac:dyDescent="0.2">
      <c r="C32" s="45"/>
      <c r="D32" s="45"/>
      <c r="G32" s="30"/>
      <c r="H32" s="27"/>
      <c r="K32" s="26"/>
      <c r="L32" s="26"/>
    </row>
    <row r="33" spans="1:13" x14ac:dyDescent="0.2">
      <c r="F33" s="75"/>
      <c r="G33" s="75"/>
      <c r="H33" s="75"/>
    </row>
    <row r="34" spans="1:13" ht="15" x14ac:dyDescent="0.25">
      <c r="D34" s="53">
        <v>2015</v>
      </c>
    </row>
    <row r="35" spans="1:13" x14ac:dyDescent="0.2">
      <c r="A35">
        <f t="shared" ref="A35:A51" si="2">YEAR(G35)</f>
        <v>2015</v>
      </c>
      <c r="C35" s="45">
        <v>24</v>
      </c>
      <c r="D35" s="45"/>
      <c r="E35" s="31" t="s">
        <v>36</v>
      </c>
      <c r="F35" s="31" t="s">
        <v>35</v>
      </c>
      <c r="G35" s="30">
        <v>42327</v>
      </c>
      <c r="H35" s="27">
        <v>10.3</v>
      </c>
      <c r="I35" s="89">
        <f t="shared" ref="I35:I51" si="3">PERCENTRANK($H$35:$H$51,H35)</f>
        <v>0.93700000000000006</v>
      </c>
      <c r="K35" s="70"/>
      <c r="L35" s="56"/>
      <c r="M35" s="57"/>
    </row>
    <row r="36" spans="1:13" x14ac:dyDescent="0.2">
      <c r="A36">
        <f t="shared" si="2"/>
        <v>2015</v>
      </c>
      <c r="C36" s="45">
        <v>25</v>
      </c>
      <c r="D36" s="45"/>
      <c r="E36" s="31" t="s">
        <v>74</v>
      </c>
      <c r="F36" s="31" t="s">
        <v>35</v>
      </c>
      <c r="G36" s="30">
        <v>42349</v>
      </c>
      <c r="H36" s="27">
        <v>10.3</v>
      </c>
      <c r="I36" s="89">
        <f t="shared" si="3"/>
        <v>0.93700000000000006</v>
      </c>
      <c r="K36" s="26"/>
      <c r="L36" s="70"/>
      <c r="M36" s="57"/>
    </row>
    <row r="37" spans="1:13" x14ac:dyDescent="0.2">
      <c r="A37">
        <f t="shared" si="2"/>
        <v>2015</v>
      </c>
      <c r="C37" s="45">
        <v>26</v>
      </c>
      <c r="D37" s="45"/>
      <c r="E37" s="31" t="s">
        <v>125</v>
      </c>
      <c r="F37" s="31" t="s">
        <v>35</v>
      </c>
      <c r="G37" s="30">
        <v>42117</v>
      </c>
      <c r="H37" s="27">
        <v>10.199999999999999</v>
      </c>
      <c r="I37" s="89">
        <f t="shared" si="3"/>
        <v>0.875</v>
      </c>
      <c r="J37" s="26"/>
      <c r="K37" s="26"/>
      <c r="L37" s="26"/>
    </row>
    <row r="38" spans="1:13" x14ac:dyDescent="0.2">
      <c r="A38">
        <f t="shared" si="2"/>
        <v>2015</v>
      </c>
      <c r="C38" s="45">
        <v>27</v>
      </c>
      <c r="D38" s="45"/>
      <c r="E38" s="31" t="s">
        <v>125</v>
      </c>
      <c r="F38" s="31" t="s">
        <v>77</v>
      </c>
      <c r="G38" s="30">
        <v>42327</v>
      </c>
      <c r="H38" s="27">
        <v>10</v>
      </c>
      <c r="I38" s="89">
        <f t="shared" si="3"/>
        <v>0.75</v>
      </c>
      <c r="J38" s="26"/>
      <c r="K38" s="26"/>
      <c r="L38" s="26"/>
    </row>
    <row r="39" spans="1:13" x14ac:dyDescent="0.2">
      <c r="A39">
        <f t="shared" si="2"/>
        <v>2015</v>
      </c>
      <c r="C39" s="45">
        <v>28</v>
      </c>
      <c r="D39" s="45"/>
      <c r="E39" s="31" t="s">
        <v>180</v>
      </c>
      <c r="F39" s="31" t="s">
        <v>77</v>
      </c>
      <c r="G39" s="30">
        <v>42341</v>
      </c>
      <c r="H39" s="27">
        <v>10</v>
      </c>
      <c r="I39" s="89">
        <f t="shared" si="3"/>
        <v>0.75</v>
      </c>
      <c r="J39" s="26"/>
      <c r="K39" s="26"/>
      <c r="L39" s="26"/>
    </row>
    <row r="40" spans="1:13" x14ac:dyDescent="0.2">
      <c r="A40">
        <f t="shared" si="2"/>
        <v>2015</v>
      </c>
      <c r="C40" s="45">
        <v>29</v>
      </c>
      <c r="D40" s="45"/>
      <c r="E40" s="31" t="s">
        <v>97</v>
      </c>
      <c r="F40" s="31" t="s">
        <v>96</v>
      </c>
      <c r="G40" s="30">
        <v>42059</v>
      </c>
      <c r="H40" s="27">
        <v>9.83</v>
      </c>
      <c r="I40" s="89">
        <f t="shared" si="3"/>
        <v>0.68700000000000006</v>
      </c>
      <c r="J40" s="26"/>
      <c r="K40" s="26"/>
      <c r="L40" s="26"/>
    </row>
    <row r="41" spans="1:13" x14ac:dyDescent="0.2">
      <c r="A41">
        <f t="shared" si="2"/>
        <v>2015</v>
      </c>
      <c r="C41" s="45">
        <v>30</v>
      </c>
      <c r="D41" s="45"/>
      <c r="E41" s="31" t="s">
        <v>159</v>
      </c>
      <c r="F41" s="31" t="s">
        <v>42</v>
      </c>
      <c r="G41" s="30">
        <v>42150</v>
      </c>
      <c r="H41" s="27">
        <v>9.75</v>
      </c>
      <c r="I41" s="89">
        <f t="shared" si="3"/>
        <v>0.625</v>
      </c>
      <c r="J41" s="26"/>
      <c r="K41" s="26"/>
      <c r="L41" s="26"/>
    </row>
    <row r="42" spans="1:13" ht="15" thickBot="1" x14ac:dyDescent="0.25">
      <c r="A42">
        <f t="shared" si="2"/>
        <v>2015</v>
      </c>
      <c r="C42" s="52">
        <v>31</v>
      </c>
      <c r="D42" s="52"/>
      <c r="E42" s="43" t="s">
        <v>205</v>
      </c>
      <c r="F42" s="43" t="s">
        <v>105</v>
      </c>
      <c r="G42" s="42">
        <v>42089</v>
      </c>
      <c r="H42" s="41">
        <v>9.7200000000000006</v>
      </c>
      <c r="I42" s="89">
        <f t="shared" si="3"/>
        <v>0.56200000000000006</v>
      </c>
      <c r="J42" s="26"/>
      <c r="K42" s="26"/>
      <c r="L42" s="26"/>
    </row>
    <row r="43" spans="1:13" x14ac:dyDescent="0.2">
      <c r="A43">
        <f t="shared" si="2"/>
        <v>2015</v>
      </c>
      <c r="C43" s="45">
        <v>32</v>
      </c>
      <c r="D43" s="45"/>
      <c r="E43" s="31" t="s">
        <v>85</v>
      </c>
      <c r="F43" s="31" t="s">
        <v>103</v>
      </c>
      <c r="G43" s="30">
        <v>42355</v>
      </c>
      <c r="H43" s="27">
        <v>9.6999999999999993</v>
      </c>
      <c r="I43" s="89">
        <f t="shared" si="3"/>
        <v>0.5</v>
      </c>
      <c r="J43" s="26"/>
      <c r="K43" s="26"/>
      <c r="L43" s="26"/>
    </row>
    <row r="44" spans="1:13" x14ac:dyDescent="0.2">
      <c r="A44">
        <f t="shared" si="2"/>
        <v>2015</v>
      </c>
      <c r="C44" s="45">
        <v>33</v>
      </c>
      <c r="D44" s="13"/>
      <c r="E44" s="5" t="s">
        <v>63</v>
      </c>
      <c r="F44" s="5" t="s">
        <v>62</v>
      </c>
      <c r="G44" s="40">
        <v>42353</v>
      </c>
      <c r="H44" s="29">
        <v>9.6</v>
      </c>
      <c r="I44" s="89">
        <f t="shared" si="3"/>
        <v>0.437</v>
      </c>
      <c r="J44" s="26"/>
      <c r="K44" s="26"/>
      <c r="L44" s="26"/>
    </row>
    <row r="45" spans="1:13" x14ac:dyDescent="0.2">
      <c r="A45">
        <f t="shared" si="2"/>
        <v>2015</v>
      </c>
      <c r="C45" s="45">
        <v>34</v>
      </c>
      <c r="D45" s="13"/>
      <c r="E45" s="32" t="s">
        <v>215</v>
      </c>
      <c r="F45" s="32" t="s">
        <v>160</v>
      </c>
      <c r="G45" s="40">
        <v>42123</v>
      </c>
      <c r="H45" s="29">
        <v>9.5299999999999994</v>
      </c>
      <c r="I45" s="89">
        <f t="shared" si="3"/>
        <v>0.375</v>
      </c>
      <c r="J45" s="26"/>
      <c r="K45" s="26"/>
      <c r="L45" s="26"/>
    </row>
    <row r="46" spans="1:13" x14ac:dyDescent="0.2">
      <c r="A46">
        <f t="shared" si="2"/>
        <v>2015</v>
      </c>
      <c r="C46" s="45">
        <v>35</v>
      </c>
      <c r="D46" s="13"/>
      <c r="E46" s="32" t="s">
        <v>66</v>
      </c>
      <c r="F46" s="32" t="s">
        <v>75</v>
      </c>
      <c r="G46" s="40">
        <v>42027</v>
      </c>
      <c r="H46" s="29">
        <v>9.5</v>
      </c>
      <c r="I46" s="89">
        <f t="shared" si="3"/>
        <v>6.2E-2</v>
      </c>
      <c r="J46" s="26"/>
      <c r="K46" s="26"/>
      <c r="L46" s="26"/>
    </row>
    <row r="47" spans="1:13" x14ac:dyDescent="0.2">
      <c r="A47">
        <f t="shared" si="2"/>
        <v>2015</v>
      </c>
      <c r="C47" s="45">
        <v>36</v>
      </c>
      <c r="D47" s="45"/>
      <c r="E47" s="31" t="s">
        <v>66</v>
      </c>
      <c r="F47" s="31" t="s">
        <v>123</v>
      </c>
      <c r="G47" s="30">
        <v>42088</v>
      </c>
      <c r="H47" s="27">
        <v>9.5</v>
      </c>
      <c r="I47" s="89">
        <f t="shared" si="3"/>
        <v>6.2E-2</v>
      </c>
      <c r="J47" s="26"/>
      <c r="K47" s="26"/>
      <c r="L47" s="26"/>
    </row>
    <row r="48" spans="1:13" x14ac:dyDescent="0.2">
      <c r="A48">
        <f t="shared" si="2"/>
        <v>2015</v>
      </c>
      <c r="C48" s="45">
        <v>37</v>
      </c>
      <c r="D48" s="45"/>
      <c r="E48" s="31" t="s">
        <v>195</v>
      </c>
      <c r="F48" s="31" t="s">
        <v>160</v>
      </c>
      <c r="G48" s="30">
        <v>42249</v>
      </c>
      <c r="H48" s="27">
        <v>9.5</v>
      </c>
      <c r="I48" s="89">
        <f t="shared" si="3"/>
        <v>6.2E-2</v>
      </c>
      <c r="J48" s="26"/>
      <c r="K48" s="26"/>
      <c r="L48" s="26"/>
    </row>
    <row r="49" spans="1:13" x14ac:dyDescent="0.2">
      <c r="A49">
        <f t="shared" si="2"/>
        <v>2015</v>
      </c>
      <c r="C49" s="45">
        <v>38</v>
      </c>
      <c r="D49" s="45"/>
      <c r="E49" s="31" t="s">
        <v>98</v>
      </c>
      <c r="F49" s="31" t="s">
        <v>54</v>
      </c>
      <c r="G49" s="30">
        <v>42356</v>
      </c>
      <c r="H49" s="27">
        <v>9.5</v>
      </c>
      <c r="I49" s="89">
        <f t="shared" si="3"/>
        <v>6.2E-2</v>
      </c>
      <c r="J49" s="26"/>
      <c r="K49" s="26"/>
      <c r="L49" s="26"/>
    </row>
    <row r="50" spans="1:13" x14ac:dyDescent="0.2">
      <c r="A50">
        <f t="shared" si="2"/>
        <v>2015</v>
      </c>
      <c r="C50" s="45">
        <v>39</v>
      </c>
      <c r="D50" s="45"/>
      <c r="E50" s="31" t="s">
        <v>66</v>
      </c>
      <c r="F50" s="31" t="s">
        <v>75</v>
      </c>
      <c r="G50" s="30">
        <v>42368</v>
      </c>
      <c r="H50" s="27">
        <v>9.5</v>
      </c>
      <c r="I50" s="89">
        <f t="shared" si="3"/>
        <v>6.2E-2</v>
      </c>
      <c r="J50" s="26"/>
      <c r="K50" s="26"/>
      <c r="L50" s="26"/>
    </row>
    <row r="51" spans="1:13" x14ac:dyDescent="0.2">
      <c r="A51">
        <f t="shared" si="2"/>
        <v>2015</v>
      </c>
      <c r="C51" s="45">
        <v>40</v>
      </c>
      <c r="D51" s="45"/>
      <c r="E51" s="31" t="s">
        <v>195</v>
      </c>
      <c r="F51" s="31" t="s">
        <v>194</v>
      </c>
      <c r="G51" s="30">
        <v>42257</v>
      </c>
      <c r="H51" s="27">
        <v>9.3000000000000007</v>
      </c>
      <c r="I51" s="89">
        <f t="shared" si="3"/>
        <v>0</v>
      </c>
      <c r="J51" s="26"/>
      <c r="K51" s="26"/>
      <c r="L51" s="26"/>
    </row>
    <row r="52" spans="1:13" x14ac:dyDescent="0.2">
      <c r="B52" s="5"/>
      <c r="C52" s="45"/>
      <c r="D52" s="45"/>
      <c r="E52" s="31"/>
      <c r="F52" s="31"/>
      <c r="G52" s="40"/>
      <c r="H52" s="29"/>
      <c r="I52" s="37"/>
      <c r="K52" s="26"/>
      <c r="L52" s="26"/>
    </row>
    <row r="53" spans="1:13" x14ac:dyDescent="0.2">
      <c r="B53" s="5"/>
      <c r="C53" s="45">
        <f>MAX($C$8:C52)+1</f>
        <v>41</v>
      </c>
      <c r="D53" s="45"/>
      <c r="E53" s="31" t="s">
        <v>31</v>
      </c>
      <c r="F53" s="31"/>
      <c r="G53" s="40" t="s">
        <v>676</v>
      </c>
      <c r="H53" s="33">
        <f>COUNTIF(H35:H51,"&gt;9.70")</f>
        <v>8</v>
      </c>
      <c r="I53" s="37"/>
      <c r="K53" s="26"/>
      <c r="L53" s="26"/>
    </row>
    <row r="54" spans="1:13" x14ac:dyDescent="0.2">
      <c r="B54" s="5"/>
      <c r="C54" s="45">
        <f>MAX($C$8:C53)+1</f>
        <v>42</v>
      </c>
      <c r="D54" s="45"/>
      <c r="E54" s="31" t="s">
        <v>30</v>
      </c>
      <c r="F54" s="31"/>
      <c r="G54" s="40"/>
      <c r="H54" s="33">
        <f>COUNTIF(H35:H51,"&lt;=9.70")</f>
        <v>9</v>
      </c>
      <c r="I54" s="37"/>
      <c r="K54" s="26"/>
      <c r="L54" s="26"/>
    </row>
    <row r="55" spans="1:13" x14ac:dyDescent="0.2">
      <c r="B55" s="5"/>
      <c r="C55" s="45">
        <f>MAX($C$8:C54)+1</f>
        <v>43</v>
      </c>
      <c r="D55" s="45"/>
      <c r="E55" s="31" t="s">
        <v>29</v>
      </c>
      <c r="F55" s="31"/>
      <c r="G55" s="40"/>
      <c r="H55" s="29" t="s">
        <v>680</v>
      </c>
      <c r="I55" s="37"/>
      <c r="K55" s="26"/>
      <c r="L55" s="26"/>
    </row>
    <row r="56" spans="1:13" x14ac:dyDescent="0.2">
      <c r="C56" s="45"/>
      <c r="D56" s="45"/>
      <c r="G56" s="30"/>
      <c r="H56" s="27"/>
      <c r="K56" s="26"/>
      <c r="L56" s="26"/>
    </row>
    <row r="57" spans="1:13" ht="15" x14ac:dyDescent="0.25">
      <c r="C57" s="45"/>
      <c r="D57" s="53">
        <v>2016</v>
      </c>
    </row>
    <row r="58" spans="1:13" x14ac:dyDescent="0.2">
      <c r="A58">
        <f t="shared" ref="A58:A77" si="4">YEAR(G58)</f>
        <v>2016</v>
      </c>
      <c r="C58" s="45">
        <f>MAX($C$8:C57)+1</f>
        <v>44</v>
      </c>
      <c r="D58" s="45"/>
      <c r="E58" s="31" t="s">
        <v>147</v>
      </c>
      <c r="F58" s="31" t="s">
        <v>145</v>
      </c>
      <c r="G58" s="30">
        <v>42703</v>
      </c>
      <c r="H58" s="27">
        <v>10.55</v>
      </c>
      <c r="I58" s="90">
        <f t="shared" ref="I58:I77" si="5">PERCENTRANK($H$58:$H$77,H58)</f>
        <v>1</v>
      </c>
      <c r="K58" s="70"/>
      <c r="L58" s="56"/>
      <c r="M58" s="57"/>
    </row>
    <row r="59" spans="1:13" x14ac:dyDescent="0.2">
      <c r="A59">
        <f t="shared" si="4"/>
        <v>2016</v>
      </c>
      <c r="C59" s="45">
        <f>MAX($C$8:C58)+1</f>
        <v>45</v>
      </c>
      <c r="D59" s="45"/>
      <c r="E59" s="31" t="s">
        <v>94</v>
      </c>
      <c r="F59" s="31" t="s">
        <v>111</v>
      </c>
      <c r="G59" s="30">
        <v>42711</v>
      </c>
      <c r="H59" s="27">
        <v>10.1</v>
      </c>
      <c r="I59" s="90">
        <f t="shared" si="5"/>
        <v>0.94699999999999995</v>
      </c>
      <c r="K59" s="26"/>
      <c r="L59" s="70"/>
      <c r="M59" s="57"/>
    </row>
    <row r="60" spans="1:13" x14ac:dyDescent="0.2">
      <c r="A60">
        <f t="shared" si="4"/>
        <v>2016</v>
      </c>
      <c r="C60" s="45">
        <f>MAX($C$8:C59)+1</f>
        <v>46</v>
      </c>
      <c r="D60" s="45"/>
      <c r="E60" s="31" t="s">
        <v>113</v>
      </c>
      <c r="F60" s="31" t="s">
        <v>35</v>
      </c>
      <c r="G60" s="30">
        <v>42621</v>
      </c>
      <c r="H60" s="27">
        <v>10</v>
      </c>
      <c r="I60" s="89">
        <f t="shared" si="5"/>
        <v>0.78900000000000003</v>
      </c>
      <c r="J60" s="26"/>
      <c r="K60" s="26"/>
      <c r="L60" s="26"/>
    </row>
    <row r="61" spans="1:13" x14ac:dyDescent="0.2">
      <c r="A61">
        <f t="shared" si="4"/>
        <v>2016</v>
      </c>
      <c r="C61" s="45">
        <f>MAX($C$8:C60)+1</f>
        <v>47</v>
      </c>
      <c r="D61" s="45"/>
      <c r="E61" s="31" t="s">
        <v>78</v>
      </c>
      <c r="F61" s="31" t="s">
        <v>77</v>
      </c>
      <c r="G61" s="30">
        <v>42692</v>
      </c>
      <c r="H61" s="27">
        <v>10</v>
      </c>
      <c r="I61" s="89">
        <f t="shared" si="5"/>
        <v>0.78900000000000003</v>
      </c>
      <c r="J61" s="26"/>
      <c r="K61" s="26"/>
      <c r="L61" s="26"/>
    </row>
    <row r="62" spans="1:13" x14ac:dyDescent="0.2">
      <c r="A62">
        <f t="shared" si="4"/>
        <v>2016</v>
      </c>
      <c r="C62" s="45">
        <f>MAX($C$8:C61)+1</f>
        <v>48</v>
      </c>
      <c r="D62" s="45"/>
      <c r="E62" s="31" t="s">
        <v>107</v>
      </c>
      <c r="F62" s="31" t="s">
        <v>58</v>
      </c>
      <c r="G62" s="30">
        <v>42705</v>
      </c>
      <c r="H62" s="27">
        <v>10</v>
      </c>
      <c r="I62" s="89">
        <f t="shared" si="5"/>
        <v>0.78900000000000003</v>
      </c>
      <c r="J62" s="26"/>
      <c r="K62" s="26"/>
      <c r="L62" s="26"/>
    </row>
    <row r="63" spans="1:13" x14ac:dyDescent="0.2">
      <c r="A63">
        <f t="shared" si="4"/>
        <v>2016</v>
      </c>
      <c r="C63" s="45">
        <f>MAX($C$8:C62)+1</f>
        <v>49</v>
      </c>
      <c r="D63" s="45"/>
      <c r="E63" s="31" t="s">
        <v>179</v>
      </c>
      <c r="F63" s="31" t="s">
        <v>39</v>
      </c>
      <c r="G63" s="30">
        <v>42569</v>
      </c>
      <c r="H63" s="27">
        <v>9.98</v>
      </c>
      <c r="I63" s="89">
        <f t="shared" si="5"/>
        <v>0.73599999999999999</v>
      </c>
      <c r="J63" s="26"/>
      <c r="K63" s="26"/>
      <c r="L63" s="26"/>
    </row>
    <row r="64" spans="1:13" x14ac:dyDescent="0.2">
      <c r="A64">
        <f t="shared" si="4"/>
        <v>2016</v>
      </c>
      <c r="C64" s="45">
        <f>MAX($C$8:C63)+1</f>
        <v>50</v>
      </c>
      <c r="D64" s="45"/>
      <c r="E64" s="31" t="s">
        <v>38</v>
      </c>
      <c r="F64" s="31" t="s">
        <v>64</v>
      </c>
      <c r="G64" s="30">
        <v>42726</v>
      </c>
      <c r="H64" s="27">
        <v>9.9</v>
      </c>
      <c r="I64" s="89">
        <f t="shared" si="5"/>
        <v>0.68400000000000005</v>
      </c>
      <c r="J64" s="26"/>
      <c r="K64" s="26"/>
      <c r="L64" s="26"/>
    </row>
    <row r="65" spans="1:12" x14ac:dyDescent="0.2">
      <c r="A65">
        <f t="shared" si="4"/>
        <v>2016</v>
      </c>
      <c r="C65" s="45">
        <f>MAX($C$8:C64)+1</f>
        <v>51</v>
      </c>
      <c r="D65" s="45"/>
      <c r="E65" s="31" t="s">
        <v>202</v>
      </c>
      <c r="F65" s="31" t="s">
        <v>39</v>
      </c>
      <c r="G65" s="30">
        <v>42445</v>
      </c>
      <c r="H65" s="27">
        <v>9.85</v>
      </c>
      <c r="I65" s="89">
        <f t="shared" si="5"/>
        <v>0.57799999999999996</v>
      </c>
      <c r="J65" s="26"/>
      <c r="K65" s="26"/>
      <c r="L65" s="26"/>
    </row>
    <row r="66" spans="1:12" x14ac:dyDescent="0.2">
      <c r="A66">
        <f t="shared" si="4"/>
        <v>2016</v>
      </c>
      <c r="C66" s="45">
        <f>MAX($C$8:C65)+1</f>
        <v>52</v>
      </c>
      <c r="D66" s="45"/>
      <c r="E66" s="31" t="s">
        <v>134</v>
      </c>
      <c r="F66" s="31" t="s">
        <v>133</v>
      </c>
      <c r="G66" s="30">
        <v>42591</v>
      </c>
      <c r="H66" s="27">
        <v>9.85</v>
      </c>
      <c r="I66" s="89">
        <f t="shared" si="5"/>
        <v>0.57799999999999996</v>
      </c>
      <c r="J66" s="26"/>
      <c r="K66" s="26"/>
      <c r="L66" s="26"/>
    </row>
    <row r="67" spans="1:12" x14ac:dyDescent="0.2">
      <c r="A67">
        <f t="shared" si="4"/>
        <v>2016</v>
      </c>
      <c r="C67" s="45">
        <f>MAX($C$8:C66)+1</f>
        <v>53</v>
      </c>
      <c r="D67" s="13"/>
      <c r="E67" s="5" t="s">
        <v>80</v>
      </c>
      <c r="F67" s="5" t="s">
        <v>77</v>
      </c>
      <c r="G67" s="40">
        <v>42683</v>
      </c>
      <c r="H67" s="29">
        <v>9.8000000000000007</v>
      </c>
      <c r="I67" s="89">
        <f t="shared" si="5"/>
        <v>0.52600000000000002</v>
      </c>
      <c r="J67" s="26"/>
      <c r="K67" s="26"/>
      <c r="L67" s="26"/>
    </row>
    <row r="68" spans="1:12" ht="15" thickBot="1" x14ac:dyDescent="0.25">
      <c r="A68">
        <f t="shared" si="4"/>
        <v>2016</v>
      </c>
      <c r="C68" s="52">
        <f>MAX($C$8:C67)+1</f>
        <v>54</v>
      </c>
      <c r="D68" s="13"/>
      <c r="E68" s="32" t="s">
        <v>213</v>
      </c>
      <c r="F68" s="32" t="s">
        <v>72</v>
      </c>
      <c r="G68" s="40">
        <v>42423</v>
      </c>
      <c r="H68" s="29">
        <v>9.75</v>
      </c>
      <c r="I68" s="89">
        <f t="shared" si="5"/>
        <v>0.47299999999999998</v>
      </c>
      <c r="J68" s="26"/>
      <c r="K68" s="26"/>
      <c r="L68" s="26"/>
    </row>
    <row r="69" spans="1:12" x14ac:dyDescent="0.2">
      <c r="A69">
        <f t="shared" si="4"/>
        <v>2016</v>
      </c>
      <c r="C69" s="45">
        <f>MAX($C$8:C68)+1</f>
        <v>55</v>
      </c>
      <c r="D69" s="69"/>
      <c r="E69" s="74" t="s">
        <v>122</v>
      </c>
      <c r="F69" s="74" t="s">
        <v>56</v>
      </c>
      <c r="G69" s="68">
        <v>42726</v>
      </c>
      <c r="H69" s="67">
        <v>9.6</v>
      </c>
      <c r="I69" s="89">
        <f t="shared" si="5"/>
        <v>0.42099999999999999</v>
      </c>
      <c r="J69" s="26"/>
      <c r="K69" s="26"/>
      <c r="L69" s="26"/>
    </row>
    <row r="70" spans="1:12" x14ac:dyDescent="0.2">
      <c r="A70">
        <f t="shared" si="4"/>
        <v>2016</v>
      </c>
      <c r="C70" s="45">
        <f>MAX($C$8:C69)+1</f>
        <v>56</v>
      </c>
      <c r="D70" s="45"/>
      <c r="E70" s="31" t="s">
        <v>45</v>
      </c>
      <c r="F70" s="31" t="s">
        <v>44</v>
      </c>
      <c r="G70" s="30">
        <v>42641</v>
      </c>
      <c r="H70" s="27">
        <v>9.58</v>
      </c>
      <c r="I70" s="89">
        <f t="shared" si="5"/>
        <v>0.36799999999999999</v>
      </c>
      <c r="J70" s="26"/>
      <c r="K70" s="26"/>
      <c r="L70" s="26"/>
    </row>
    <row r="71" spans="1:12" x14ac:dyDescent="0.2">
      <c r="A71">
        <f t="shared" si="4"/>
        <v>2016</v>
      </c>
      <c r="C71" s="45">
        <f>MAX($C$8:C70)+1</f>
        <v>57</v>
      </c>
      <c r="D71" s="45"/>
      <c r="E71" s="31" t="s">
        <v>98</v>
      </c>
      <c r="F71" s="31" t="s">
        <v>123</v>
      </c>
      <c r="G71" s="30">
        <v>42375</v>
      </c>
      <c r="H71" s="27">
        <v>9.5</v>
      </c>
      <c r="I71" s="89">
        <f t="shared" si="5"/>
        <v>0.105</v>
      </c>
      <c r="J71" s="26"/>
      <c r="K71" s="26"/>
      <c r="L71" s="26"/>
    </row>
    <row r="72" spans="1:12" x14ac:dyDescent="0.2">
      <c r="A72">
        <f t="shared" si="4"/>
        <v>2016</v>
      </c>
      <c r="C72" s="45">
        <f>MAX($C$8:C71)+1</f>
        <v>58</v>
      </c>
      <c r="D72" s="45"/>
      <c r="E72" s="31" t="s">
        <v>33</v>
      </c>
      <c r="F72" s="31" t="s">
        <v>32</v>
      </c>
      <c r="G72" s="30">
        <v>42600</v>
      </c>
      <c r="H72" s="27">
        <v>9.5</v>
      </c>
      <c r="I72" s="89">
        <f t="shared" si="5"/>
        <v>0.105</v>
      </c>
      <c r="J72" s="26"/>
      <c r="K72" s="26"/>
      <c r="L72" s="26"/>
    </row>
    <row r="73" spans="1:12" x14ac:dyDescent="0.2">
      <c r="A73">
        <f t="shared" si="4"/>
        <v>2016</v>
      </c>
      <c r="C73" s="45">
        <f>MAX($C$8:C72)+1</f>
        <v>59</v>
      </c>
      <c r="D73" s="45"/>
      <c r="E73" s="31" t="s">
        <v>66</v>
      </c>
      <c r="F73" s="31" t="s">
        <v>123</v>
      </c>
      <c r="G73" s="30">
        <v>42614</v>
      </c>
      <c r="H73" s="27">
        <v>9.5</v>
      </c>
      <c r="I73" s="89">
        <f t="shared" si="5"/>
        <v>0.105</v>
      </c>
      <c r="J73" s="26"/>
      <c r="K73" s="26"/>
      <c r="L73" s="26"/>
    </row>
    <row r="74" spans="1:12" x14ac:dyDescent="0.2">
      <c r="A74">
        <f t="shared" si="4"/>
        <v>2016</v>
      </c>
      <c r="C74" s="45">
        <f>MAX($C$8:C73)+1</f>
        <v>60</v>
      </c>
      <c r="D74" s="45"/>
      <c r="E74" s="31" t="s">
        <v>82</v>
      </c>
      <c r="F74" s="31" t="s">
        <v>81</v>
      </c>
      <c r="G74" s="30">
        <v>42684</v>
      </c>
      <c r="H74" s="27">
        <v>9.5</v>
      </c>
      <c r="I74" s="89">
        <f t="shared" si="5"/>
        <v>0.105</v>
      </c>
      <c r="J74" s="26"/>
      <c r="K74" s="26"/>
      <c r="L74" s="26"/>
    </row>
    <row r="75" spans="1:12" x14ac:dyDescent="0.2">
      <c r="A75">
        <f t="shared" si="4"/>
        <v>2016</v>
      </c>
      <c r="C75" s="45">
        <f>MAX($C$8:C74)+1</f>
        <v>61</v>
      </c>
      <c r="D75" s="45"/>
      <c r="E75" s="31" t="s">
        <v>98</v>
      </c>
      <c r="F75" s="31" t="s">
        <v>54</v>
      </c>
      <c r="G75" s="30">
        <v>42732</v>
      </c>
      <c r="H75" s="27">
        <v>9.5</v>
      </c>
      <c r="I75" s="89">
        <f t="shared" si="5"/>
        <v>0.105</v>
      </c>
      <c r="J75" s="26"/>
      <c r="K75" s="26"/>
      <c r="L75" s="26"/>
    </row>
    <row r="76" spans="1:12" x14ac:dyDescent="0.2">
      <c r="A76">
        <f t="shared" si="4"/>
        <v>2016</v>
      </c>
      <c r="B76" s="5"/>
      <c r="C76" s="45">
        <f>MAX($C$8:C75)+1</f>
        <v>62</v>
      </c>
      <c r="D76" s="45"/>
      <c r="E76" s="31" t="s">
        <v>135</v>
      </c>
      <c r="F76" s="31" t="s">
        <v>44</v>
      </c>
      <c r="G76" s="30">
        <v>42529</v>
      </c>
      <c r="H76" s="27">
        <v>9.48</v>
      </c>
      <c r="I76" s="89">
        <f t="shared" si="5"/>
        <v>5.1999999999999998E-2</v>
      </c>
      <c r="K76" s="26"/>
      <c r="L76" s="26"/>
    </row>
    <row r="77" spans="1:12" x14ac:dyDescent="0.2">
      <c r="A77">
        <f t="shared" si="4"/>
        <v>2016</v>
      </c>
      <c r="B77" s="5"/>
      <c r="C77" s="45">
        <f>MAX($C$8:C76)+1</f>
        <v>63</v>
      </c>
      <c r="D77" s="45"/>
      <c r="E77" s="31" t="s">
        <v>212</v>
      </c>
      <c r="F77" s="31" t="s">
        <v>96</v>
      </c>
      <c r="G77" s="40">
        <v>42723</v>
      </c>
      <c r="H77" s="29">
        <v>9.3699999999999992</v>
      </c>
      <c r="I77" s="89">
        <f t="shared" si="5"/>
        <v>0</v>
      </c>
      <c r="K77" s="26"/>
      <c r="L77" s="26"/>
    </row>
    <row r="78" spans="1:12" x14ac:dyDescent="0.2">
      <c r="B78" s="5"/>
      <c r="C78" s="45"/>
      <c r="D78" s="45"/>
      <c r="E78" s="31"/>
      <c r="F78" s="31"/>
      <c r="G78" s="40"/>
      <c r="H78" s="29"/>
      <c r="I78" s="37"/>
      <c r="K78" s="26"/>
      <c r="L78" s="26"/>
    </row>
    <row r="79" spans="1:12" x14ac:dyDescent="0.2">
      <c r="B79" s="5"/>
      <c r="C79" s="45">
        <f>MAX($C$8:C78)+1</f>
        <v>64</v>
      </c>
      <c r="D79" s="45"/>
      <c r="E79" s="31" t="s">
        <v>31</v>
      </c>
      <c r="F79" s="31"/>
      <c r="G79" s="40" t="s">
        <v>676</v>
      </c>
      <c r="H79" s="33">
        <f>COUNTIF(H58:H77,"&gt;9.70")</f>
        <v>11</v>
      </c>
      <c r="I79" s="37"/>
      <c r="K79" s="26"/>
      <c r="L79" s="26"/>
    </row>
    <row r="80" spans="1:12" x14ac:dyDescent="0.2">
      <c r="B80" s="5"/>
      <c r="C80" s="45">
        <f>MAX($C$8:C79)+1</f>
        <v>65</v>
      </c>
      <c r="D80" s="45"/>
      <c r="E80" s="31" t="s">
        <v>30</v>
      </c>
      <c r="F80" s="31"/>
      <c r="G80" s="40"/>
      <c r="H80" s="33">
        <f>COUNTIF(H58:H77,"&lt;=9.70")</f>
        <v>9</v>
      </c>
      <c r="I80" s="37"/>
      <c r="K80" s="26"/>
      <c r="L80" s="26"/>
    </row>
    <row r="81" spans="1:12" x14ac:dyDescent="0.2">
      <c r="B81" s="5"/>
      <c r="C81" s="45">
        <f>MAX($C$8:C80)+1</f>
        <v>66</v>
      </c>
      <c r="D81" s="45"/>
      <c r="E81" s="31" t="s">
        <v>29</v>
      </c>
      <c r="F81" s="31"/>
      <c r="G81" s="40"/>
      <c r="H81" s="29" t="s">
        <v>679</v>
      </c>
      <c r="I81" s="37"/>
      <c r="K81" s="26"/>
      <c r="L81" s="26"/>
    </row>
    <row r="82" spans="1:12" x14ac:dyDescent="0.2">
      <c r="C82" s="45"/>
      <c r="D82" s="45"/>
      <c r="G82" s="30"/>
      <c r="H82" s="27"/>
      <c r="K82" s="26"/>
      <c r="L82" s="26"/>
    </row>
    <row r="83" spans="1:12" ht="15" x14ac:dyDescent="0.25">
      <c r="C83" s="45"/>
      <c r="D83" s="63">
        <v>2017</v>
      </c>
      <c r="G83" s="30"/>
      <c r="H83" s="27"/>
      <c r="K83" s="26"/>
      <c r="L83" s="26"/>
    </row>
    <row r="84" spans="1:12" x14ac:dyDescent="0.2">
      <c r="A84">
        <f t="shared" ref="A84:A111" si="6">YEAR(G84)</f>
        <v>2017</v>
      </c>
      <c r="C84" s="45">
        <f>MAX($C$8:C83)+1</f>
        <v>67</v>
      </c>
      <c r="D84" s="45"/>
      <c r="E84" t="s">
        <v>93</v>
      </c>
      <c r="F84" t="s">
        <v>92</v>
      </c>
      <c r="G84" s="30">
        <v>43054</v>
      </c>
      <c r="H84" s="27">
        <v>11.95</v>
      </c>
      <c r="I84" s="90">
        <f t="shared" ref="I84:I111" si="7">PERCENTRANK($H$84:$H$111,H84)</f>
        <v>1</v>
      </c>
      <c r="K84" s="70"/>
      <c r="L84" s="56"/>
    </row>
    <row r="85" spans="1:12" x14ac:dyDescent="0.2">
      <c r="A85">
        <f t="shared" si="6"/>
        <v>2017</v>
      </c>
      <c r="C85" s="45">
        <f>MAX($C$8:C84)+1</f>
        <v>68</v>
      </c>
      <c r="D85" s="45"/>
      <c r="E85" t="s">
        <v>59</v>
      </c>
      <c r="F85" t="s">
        <v>58</v>
      </c>
      <c r="G85" s="30">
        <v>43034</v>
      </c>
      <c r="H85" s="27">
        <v>10.3</v>
      </c>
      <c r="I85" s="90">
        <f t="shared" si="7"/>
        <v>0.96199999999999997</v>
      </c>
      <c r="K85" s="70"/>
      <c r="L85" s="56"/>
    </row>
    <row r="86" spans="1:12" x14ac:dyDescent="0.2">
      <c r="A86">
        <f t="shared" si="6"/>
        <v>2017</v>
      </c>
      <c r="C86" s="45">
        <f>MAX($C$8:C85)+1</f>
        <v>69</v>
      </c>
      <c r="D86" s="45"/>
      <c r="E86" t="s">
        <v>209</v>
      </c>
      <c r="F86" t="s">
        <v>145</v>
      </c>
      <c r="G86" s="30">
        <v>42829</v>
      </c>
      <c r="H86" s="27">
        <v>10.25</v>
      </c>
      <c r="I86" s="89">
        <f t="shared" si="7"/>
        <v>0.85099999999999998</v>
      </c>
      <c r="K86" s="26"/>
      <c r="L86" s="26"/>
    </row>
    <row r="87" spans="1:12" x14ac:dyDescent="0.2">
      <c r="A87">
        <f t="shared" si="6"/>
        <v>2017</v>
      </c>
      <c r="C87" s="45">
        <f>MAX($C$8:C86)+1</f>
        <v>70</v>
      </c>
      <c r="D87" s="45"/>
      <c r="E87" t="s">
        <v>60</v>
      </c>
      <c r="F87" t="s">
        <v>58</v>
      </c>
      <c r="G87" s="30">
        <v>43034</v>
      </c>
      <c r="H87" s="27">
        <v>10.25</v>
      </c>
      <c r="I87" s="89">
        <f t="shared" si="7"/>
        <v>0.85099999999999998</v>
      </c>
      <c r="K87" s="26"/>
      <c r="L87" s="26"/>
    </row>
    <row r="88" spans="1:12" x14ac:dyDescent="0.2">
      <c r="A88">
        <f t="shared" si="6"/>
        <v>2017</v>
      </c>
      <c r="C88" s="45">
        <f>MAX($C$8:C87)+1</f>
        <v>71</v>
      </c>
      <c r="D88" s="45"/>
      <c r="E88" t="s">
        <v>146</v>
      </c>
      <c r="F88" t="s">
        <v>145</v>
      </c>
      <c r="G88" s="30">
        <v>43045</v>
      </c>
      <c r="H88" s="27">
        <v>10.25</v>
      </c>
      <c r="I88" s="89">
        <f t="shared" si="7"/>
        <v>0.85099999999999998</v>
      </c>
      <c r="K88" s="26"/>
      <c r="L88" s="26"/>
    </row>
    <row r="89" spans="1:12" x14ac:dyDescent="0.2">
      <c r="A89">
        <f t="shared" si="6"/>
        <v>2017</v>
      </c>
      <c r="C89" s="45">
        <f>MAX($C$8:C88)+1</f>
        <v>72</v>
      </c>
      <c r="D89" s="45"/>
      <c r="E89" t="s">
        <v>208</v>
      </c>
      <c r="F89" t="s">
        <v>58</v>
      </c>
      <c r="G89" s="30">
        <v>43034</v>
      </c>
      <c r="H89" s="27">
        <v>10.199999999999999</v>
      </c>
      <c r="I89" s="89">
        <f t="shared" si="7"/>
        <v>0.81399999999999995</v>
      </c>
      <c r="K89" s="26"/>
      <c r="L89" s="26"/>
    </row>
    <row r="90" spans="1:12" x14ac:dyDescent="0.2">
      <c r="A90">
        <f t="shared" si="6"/>
        <v>2017</v>
      </c>
      <c r="C90" s="45">
        <f>MAX($C$8:C89)+1</f>
        <v>73</v>
      </c>
      <c r="D90" s="45"/>
      <c r="E90" t="s">
        <v>74</v>
      </c>
      <c r="F90" t="s">
        <v>35</v>
      </c>
      <c r="G90" s="30">
        <v>42766</v>
      </c>
      <c r="H90" s="27">
        <v>10.1</v>
      </c>
      <c r="I90" s="89">
        <f t="shared" si="7"/>
        <v>0.74</v>
      </c>
      <c r="K90" s="26"/>
      <c r="L90" s="26"/>
    </row>
    <row r="91" spans="1:12" x14ac:dyDescent="0.2">
      <c r="A91">
        <f t="shared" si="6"/>
        <v>2017</v>
      </c>
      <c r="C91" s="45">
        <f>MAX($C$8:C90)+1</f>
        <v>74</v>
      </c>
      <c r="D91" s="45"/>
      <c r="E91" t="s">
        <v>36</v>
      </c>
      <c r="F91" t="s">
        <v>35</v>
      </c>
      <c r="G91" s="30">
        <v>42794</v>
      </c>
      <c r="H91" s="27">
        <v>10.1</v>
      </c>
      <c r="I91" s="89">
        <f t="shared" si="7"/>
        <v>0.74</v>
      </c>
      <c r="K91" s="26"/>
      <c r="L91" s="26"/>
    </row>
    <row r="92" spans="1:12" x14ac:dyDescent="0.2">
      <c r="A92">
        <f t="shared" si="6"/>
        <v>2017</v>
      </c>
      <c r="C92" s="45">
        <f>MAX($C$8:C91)+1</f>
        <v>75</v>
      </c>
      <c r="D92" s="45"/>
      <c r="E92" t="s">
        <v>34</v>
      </c>
      <c r="F92" t="s">
        <v>32</v>
      </c>
      <c r="G92" s="30">
        <v>42962</v>
      </c>
      <c r="H92" s="27">
        <v>10</v>
      </c>
      <c r="I92" s="89">
        <f t="shared" si="7"/>
        <v>0.70299999999999996</v>
      </c>
      <c r="K92" s="26"/>
      <c r="L92" s="26"/>
    </row>
    <row r="93" spans="1:12" x14ac:dyDescent="0.2">
      <c r="A93">
        <f t="shared" si="6"/>
        <v>2017</v>
      </c>
      <c r="C93" s="45">
        <f>MAX($C$8:C92)+1</f>
        <v>76</v>
      </c>
      <c r="D93" s="13"/>
      <c r="E93" s="5" t="s">
        <v>180</v>
      </c>
      <c r="F93" s="5" t="s">
        <v>77</v>
      </c>
      <c r="G93" s="40">
        <v>43076</v>
      </c>
      <c r="H93" s="29">
        <v>9.8000000000000007</v>
      </c>
      <c r="I93" s="89">
        <f t="shared" si="7"/>
        <v>0.66600000000000004</v>
      </c>
      <c r="K93" s="26"/>
      <c r="L93" s="26"/>
    </row>
    <row r="94" spans="1:12" ht="15" thickBot="1" x14ac:dyDescent="0.25">
      <c r="A94">
        <f t="shared" si="6"/>
        <v>2017</v>
      </c>
      <c r="C94" s="52">
        <f>MAX($C$8:C93)+1</f>
        <v>77</v>
      </c>
      <c r="D94" s="13"/>
      <c r="E94" s="5" t="s">
        <v>95</v>
      </c>
      <c r="F94" s="5" t="s">
        <v>32</v>
      </c>
      <c r="G94" s="40">
        <v>42790</v>
      </c>
      <c r="H94" s="29">
        <v>9.75</v>
      </c>
      <c r="I94" s="89">
        <f t="shared" si="7"/>
        <v>0.629</v>
      </c>
      <c r="K94" s="26"/>
      <c r="L94" s="26"/>
    </row>
    <row r="95" spans="1:12" x14ac:dyDescent="0.2">
      <c r="A95">
        <f t="shared" si="6"/>
        <v>2017</v>
      </c>
      <c r="C95" s="45">
        <f>MAX($C$8:C94)+1</f>
        <v>78</v>
      </c>
      <c r="D95" s="69"/>
      <c r="E95" s="24" t="s">
        <v>155</v>
      </c>
      <c r="F95" s="24" t="s">
        <v>46</v>
      </c>
      <c r="G95" s="68">
        <v>42908</v>
      </c>
      <c r="H95" s="67">
        <v>9.6999999999999993</v>
      </c>
      <c r="I95" s="89">
        <f t="shared" si="7"/>
        <v>0.55500000000000005</v>
      </c>
      <c r="K95" s="26"/>
      <c r="L95" s="26"/>
    </row>
    <row r="96" spans="1:12" x14ac:dyDescent="0.2">
      <c r="A96">
        <f t="shared" si="6"/>
        <v>2017</v>
      </c>
      <c r="C96" s="45">
        <f>MAX($C$8:C95)+1</f>
        <v>79</v>
      </c>
      <c r="D96" s="45"/>
      <c r="E96" t="s">
        <v>154</v>
      </c>
      <c r="F96" t="s">
        <v>46</v>
      </c>
      <c r="G96" s="30">
        <v>42908</v>
      </c>
      <c r="H96" s="27">
        <v>9.6999999999999993</v>
      </c>
      <c r="I96" s="89">
        <f t="shared" si="7"/>
        <v>0.55500000000000005</v>
      </c>
      <c r="K96" s="26"/>
      <c r="L96" s="26"/>
    </row>
    <row r="97" spans="1:12" x14ac:dyDescent="0.2">
      <c r="A97">
        <f t="shared" si="6"/>
        <v>2017</v>
      </c>
      <c r="C97" s="45">
        <f>MAX($C$8:C96)+1</f>
        <v>80</v>
      </c>
      <c r="D97" s="45"/>
      <c r="E97" t="s">
        <v>87</v>
      </c>
      <c r="F97" t="s">
        <v>106</v>
      </c>
      <c r="G97" s="30">
        <v>42902</v>
      </c>
      <c r="H97" s="27">
        <v>9.65</v>
      </c>
      <c r="I97" s="89">
        <f t="shared" si="7"/>
        <v>0.48099999999999998</v>
      </c>
      <c r="K97" s="26"/>
      <c r="L97" s="26"/>
    </row>
    <row r="98" spans="1:12" x14ac:dyDescent="0.2">
      <c r="A98">
        <f t="shared" si="6"/>
        <v>2017</v>
      </c>
      <c r="C98" s="45">
        <f>MAX($C$8:C97)+1</f>
        <v>81</v>
      </c>
      <c r="D98" s="45"/>
      <c r="E98" t="s">
        <v>135</v>
      </c>
      <c r="F98" t="s">
        <v>103</v>
      </c>
      <c r="G98" s="30">
        <v>43083</v>
      </c>
      <c r="H98" s="27">
        <v>9.65</v>
      </c>
      <c r="I98" s="89">
        <f t="shared" si="7"/>
        <v>0.48099999999999998</v>
      </c>
      <c r="K98" s="26"/>
      <c r="L98" s="26"/>
    </row>
    <row r="99" spans="1:12" x14ac:dyDescent="0.2">
      <c r="A99">
        <f t="shared" si="6"/>
        <v>2017</v>
      </c>
      <c r="C99" s="45">
        <f>MAX($C$8:C98)+1</f>
        <v>82</v>
      </c>
      <c r="D99" s="45"/>
      <c r="E99" t="s">
        <v>109</v>
      </c>
      <c r="F99" t="s">
        <v>103</v>
      </c>
      <c r="G99" s="30">
        <v>43083</v>
      </c>
      <c r="H99" s="27">
        <v>9.6</v>
      </c>
      <c r="I99" s="89">
        <f t="shared" si="7"/>
        <v>0.44400000000000001</v>
      </c>
      <c r="K99" s="26"/>
      <c r="L99" s="26"/>
    </row>
    <row r="100" spans="1:12" x14ac:dyDescent="0.2">
      <c r="A100">
        <f t="shared" si="6"/>
        <v>2017</v>
      </c>
      <c r="C100" s="45">
        <f>MAX($C$8:C99)+1</f>
        <v>83</v>
      </c>
      <c r="D100" s="45"/>
      <c r="E100" t="s">
        <v>45</v>
      </c>
      <c r="F100" t="s">
        <v>44</v>
      </c>
      <c r="G100" s="30">
        <v>43089</v>
      </c>
      <c r="H100" s="27">
        <v>9.58</v>
      </c>
      <c r="I100" s="89">
        <f t="shared" si="7"/>
        <v>0.40699999999999997</v>
      </c>
      <c r="K100" s="26"/>
      <c r="L100" s="26"/>
    </row>
    <row r="101" spans="1:12" x14ac:dyDescent="0.2">
      <c r="A101">
        <f t="shared" si="6"/>
        <v>2017</v>
      </c>
      <c r="C101" s="45">
        <f>MAX($C$8:C100)+1</f>
        <v>84</v>
      </c>
      <c r="D101" s="45"/>
      <c r="E101" t="s">
        <v>136</v>
      </c>
      <c r="F101" t="s">
        <v>81</v>
      </c>
      <c r="G101" s="30">
        <v>42814</v>
      </c>
      <c r="H101" s="27">
        <v>9.5</v>
      </c>
      <c r="I101" s="89">
        <f t="shared" si="7"/>
        <v>0.185</v>
      </c>
      <c r="K101" s="26"/>
      <c r="L101" s="26"/>
    </row>
    <row r="102" spans="1:12" x14ac:dyDescent="0.2">
      <c r="A102">
        <f t="shared" si="6"/>
        <v>2017</v>
      </c>
      <c r="C102" s="45">
        <f>MAX($C$8:C101)+1</f>
        <v>85</v>
      </c>
      <c r="D102" s="45"/>
      <c r="E102" t="s">
        <v>195</v>
      </c>
      <c r="F102" t="s">
        <v>160</v>
      </c>
      <c r="G102" s="30">
        <v>42858</v>
      </c>
      <c r="H102" s="27">
        <v>9.5</v>
      </c>
      <c r="I102" s="89">
        <f t="shared" si="7"/>
        <v>0.185</v>
      </c>
      <c r="K102" s="26"/>
      <c r="L102" s="26"/>
    </row>
    <row r="103" spans="1:12" x14ac:dyDescent="0.2">
      <c r="A103">
        <f t="shared" si="6"/>
        <v>2017</v>
      </c>
      <c r="C103" s="45">
        <f>MAX($C$8:C102)+1</f>
        <v>86</v>
      </c>
      <c r="D103" s="45"/>
      <c r="E103" t="s">
        <v>136</v>
      </c>
      <c r="F103" t="s">
        <v>72</v>
      </c>
      <c r="G103" s="30">
        <v>42873</v>
      </c>
      <c r="H103" s="27">
        <v>9.5</v>
      </c>
      <c r="I103" s="89">
        <f t="shared" si="7"/>
        <v>0.185</v>
      </c>
      <c r="K103" s="26"/>
      <c r="L103" s="26"/>
    </row>
    <row r="104" spans="1:12" x14ac:dyDescent="0.2">
      <c r="A104">
        <f t="shared" si="6"/>
        <v>2017</v>
      </c>
      <c r="C104" s="45">
        <f>MAX($C$8:C103)+1</f>
        <v>87</v>
      </c>
      <c r="E104" t="s">
        <v>124</v>
      </c>
      <c r="F104" t="s">
        <v>123</v>
      </c>
      <c r="G104" s="30">
        <v>43074</v>
      </c>
      <c r="H104" s="27">
        <v>9.5</v>
      </c>
      <c r="I104" s="89">
        <f t="shared" si="7"/>
        <v>0.185</v>
      </c>
      <c r="K104" s="26"/>
      <c r="L104" s="26"/>
    </row>
    <row r="105" spans="1:12" x14ac:dyDescent="0.2">
      <c r="A105">
        <f t="shared" si="6"/>
        <v>2017</v>
      </c>
      <c r="C105" s="45">
        <f>MAX($C$8:C104)+1</f>
        <v>88</v>
      </c>
      <c r="E105" t="s">
        <v>63</v>
      </c>
      <c r="F105" t="s">
        <v>62</v>
      </c>
      <c r="G105" s="30">
        <v>43087</v>
      </c>
      <c r="H105" s="27">
        <v>9.5</v>
      </c>
      <c r="I105" s="89">
        <f t="shared" si="7"/>
        <v>0.185</v>
      </c>
      <c r="K105" s="26"/>
      <c r="L105" s="26"/>
    </row>
    <row r="106" spans="1:12" x14ac:dyDescent="0.2">
      <c r="A106">
        <f t="shared" si="6"/>
        <v>2017</v>
      </c>
      <c r="C106" s="45">
        <f>MAX($C$8:C105)+1</f>
        <v>89</v>
      </c>
      <c r="E106" t="s">
        <v>98</v>
      </c>
      <c r="F106" t="s">
        <v>54</v>
      </c>
      <c r="G106" s="30">
        <v>43097</v>
      </c>
      <c r="H106" s="27">
        <v>9.5</v>
      </c>
      <c r="I106" s="89">
        <f t="shared" si="7"/>
        <v>0.185</v>
      </c>
      <c r="K106" s="26"/>
      <c r="L106" s="26"/>
    </row>
    <row r="107" spans="1:12" x14ac:dyDescent="0.2">
      <c r="A107">
        <f t="shared" si="6"/>
        <v>2017</v>
      </c>
      <c r="C107" s="45">
        <f>MAX($C$8:C106)+1</f>
        <v>90</v>
      </c>
      <c r="E107" t="s">
        <v>87</v>
      </c>
      <c r="F107" t="s">
        <v>75</v>
      </c>
      <c r="G107" s="30">
        <v>42753</v>
      </c>
      <c r="H107" s="27">
        <v>9.4499999999999993</v>
      </c>
      <c r="I107" s="89">
        <f t="shared" si="7"/>
        <v>0.14799999999999999</v>
      </c>
      <c r="K107" s="26"/>
      <c r="L107" s="26"/>
    </row>
    <row r="108" spans="1:12" x14ac:dyDescent="0.2">
      <c r="A108">
        <f t="shared" si="6"/>
        <v>2017</v>
      </c>
      <c r="C108" s="45">
        <f>MAX($C$8:C107)+1</f>
        <v>91</v>
      </c>
      <c r="E108" t="s">
        <v>142</v>
      </c>
      <c r="F108" t="s">
        <v>105</v>
      </c>
      <c r="G108" s="30">
        <v>42796</v>
      </c>
      <c r="H108" s="27">
        <v>9.41</v>
      </c>
      <c r="I108" s="89">
        <f t="shared" si="7"/>
        <v>0.111</v>
      </c>
      <c r="K108" s="26"/>
      <c r="L108" s="26"/>
    </row>
    <row r="109" spans="1:12" x14ac:dyDescent="0.2">
      <c r="A109">
        <f t="shared" si="6"/>
        <v>2017</v>
      </c>
      <c r="C109" s="45">
        <f>MAX($C$8:C108)+1</f>
        <v>92</v>
      </c>
      <c r="E109" t="s">
        <v>57</v>
      </c>
      <c r="F109" t="s">
        <v>56</v>
      </c>
      <c r="G109" s="30">
        <v>43098</v>
      </c>
      <c r="H109" s="27">
        <v>9.4</v>
      </c>
      <c r="I109" s="89">
        <f t="shared" si="7"/>
        <v>7.3999999999999996E-2</v>
      </c>
      <c r="K109" s="26"/>
      <c r="L109" s="26"/>
    </row>
    <row r="110" spans="1:12" x14ac:dyDescent="0.2">
      <c r="A110">
        <f t="shared" si="6"/>
        <v>2017</v>
      </c>
      <c r="C110" s="45">
        <f>MAX($C$8:C109)+1</f>
        <v>93</v>
      </c>
      <c r="E110" t="s">
        <v>205</v>
      </c>
      <c r="F110" t="s">
        <v>105</v>
      </c>
      <c r="G110" s="30">
        <v>42866</v>
      </c>
      <c r="H110" s="27">
        <v>9.1999999999999993</v>
      </c>
      <c r="I110" s="89">
        <f t="shared" si="7"/>
        <v>3.6999999999999998E-2</v>
      </c>
      <c r="K110" s="26"/>
      <c r="L110" s="26"/>
    </row>
    <row r="111" spans="1:12" x14ac:dyDescent="0.2">
      <c r="A111">
        <f t="shared" si="6"/>
        <v>2017</v>
      </c>
      <c r="C111" s="45">
        <f>MAX($C$8:C110)+1</f>
        <v>94</v>
      </c>
      <c r="E111" t="s">
        <v>100</v>
      </c>
      <c r="F111" t="s">
        <v>99</v>
      </c>
      <c r="G111" s="30">
        <v>43090</v>
      </c>
      <c r="H111" s="27">
        <v>9.1</v>
      </c>
      <c r="I111" s="89">
        <f t="shared" si="7"/>
        <v>0</v>
      </c>
      <c r="K111" s="26"/>
      <c r="L111" s="26"/>
    </row>
    <row r="112" spans="1:12" x14ac:dyDescent="0.2">
      <c r="B112" s="5"/>
      <c r="I112" s="37"/>
      <c r="K112" s="38"/>
      <c r="L112" s="37"/>
    </row>
    <row r="113" spans="1:14" x14ac:dyDescent="0.2">
      <c r="B113" s="5"/>
      <c r="C113" s="45">
        <f>MAX($C$8:C112)+1</f>
        <v>95</v>
      </c>
      <c r="D113" s="45"/>
      <c r="E113" s="31" t="s">
        <v>31</v>
      </c>
      <c r="F113" s="31"/>
      <c r="G113" s="40" t="s">
        <v>676</v>
      </c>
      <c r="H113" s="33">
        <f>COUNTIF(H84:H111,"&gt;9.70")</f>
        <v>11</v>
      </c>
      <c r="I113" s="37"/>
      <c r="K113" s="38"/>
      <c r="L113" s="37"/>
    </row>
    <row r="114" spans="1:14" x14ac:dyDescent="0.2">
      <c r="B114" s="5"/>
      <c r="C114" s="45">
        <f>MAX($C$8:C113)+1</f>
        <v>96</v>
      </c>
      <c r="D114" s="45"/>
      <c r="E114" s="31" t="s">
        <v>30</v>
      </c>
      <c r="F114" s="31"/>
      <c r="G114" s="40"/>
      <c r="H114" s="33">
        <f>COUNTIFS(H84:H111,"&lt;=9.70")</f>
        <v>17</v>
      </c>
      <c r="I114" s="37"/>
      <c r="K114" s="38"/>
      <c r="L114" s="37"/>
    </row>
    <row r="115" spans="1:14" x14ac:dyDescent="0.2">
      <c r="B115" s="5"/>
      <c r="C115" s="45">
        <f>MAX($C$8:C114)+1</f>
        <v>97</v>
      </c>
      <c r="D115" s="45"/>
      <c r="E115" s="31" t="s">
        <v>29</v>
      </c>
      <c r="F115" s="31"/>
      <c r="G115" s="40"/>
      <c r="H115" s="29" t="s">
        <v>678</v>
      </c>
      <c r="I115" s="37"/>
      <c r="K115" s="38"/>
      <c r="L115" s="37"/>
      <c r="M115" s="37"/>
      <c r="N115" s="38"/>
    </row>
    <row r="116" spans="1:14" x14ac:dyDescent="0.2">
      <c r="C116" s="45"/>
      <c r="G116" s="30"/>
      <c r="H116" s="27"/>
      <c r="I116" s="12"/>
      <c r="K116" s="38"/>
      <c r="L116" s="37"/>
      <c r="M116" s="37"/>
      <c r="N116" s="38"/>
    </row>
    <row r="117" spans="1:14" ht="15" x14ac:dyDescent="0.25">
      <c r="C117" s="45"/>
      <c r="D117" s="63">
        <v>2018</v>
      </c>
      <c r="G117" s="30"/>
      <c r="H117" s="27"/>
      <c r="I117" s="12"/>
      <c r="K117" s="38"/>
      <c r="L117" s="37"/>
      <c r="M117" s="37"/>
      <c r="N117" s="38"/>
    </row>
    <row r="118" spans="1:14" x14ac:dyDescent="0.2">
      <c r="A118">
        <f t="shared" ref="A118:A139" si="8">YEAR(G118)</f>
        <v>2018</v>
      </c>
      <c r="C118" s="45">
        <f>MAX($C$8:C117)+1</f>
        <v>98</v>
      </c>
      <c r="D118" s="5"/>
      <c r="E118" s="32" t="s">
        <v>36</v>
      </c>
      <c r="F118" s="32" t="s">
        <v>35</v>
      </c>
      <c r="G118" s="40">
        <v>43188</v>
      </c>
      <c r="H118" s="29">
        <v>10</v>
      </c>
      <c r="I118" s="90">
        <f t="shared" ref="I118:I139" si="9">PERCENTRANK($H$118:$H$139,H118)</f>
        <v>0.90400000000000003</v>
      </c>
      <c r="J118" s="58"/>
      <c r="K118" s="38"/>
      <c r="L118" s="37"/>
      <c r="M118" s="37"/>
      <c r="N118" s="38"/>
    </row>
    <row r="119" spans="1:14" x14ac:dyDescent="0.2">
      <c r="A119">
        <f t="shared" si="8"/>
        <v>2018</v>
      </c>
      <c r="C119" s="45">
        <f>MAX($C$8:C118)+1</f>
        <v>99</v>
      </c>
      <c r="D119" s="5"/>
      <c r="E119" t="s">
        <v>74</v>
      </c>
      <c r="F119" t="s">
        <v>35</v>
      </c>
      <c r="G119" s="30">
        <v>43208</v>
      </c>
      <c r="H119" s="27">
        <v>10</v>
      </c>
      <c r="I119" s="90">
        <f t="shared" si="9"/>
        <v>0.90400000000000003</v>
      </c>
      <c r="K119" s="38"/>
      <c r="L119" s="37"/>
      <c r="M119" s="37"/>
      <c r="N119" s="38"/>
    </row>
    <row r="120" spans="1:14" x14ac:dyDescent="0.2">
      <c r="A120">
        <f t="shared" si="8"/>
        <v>2018</v>
      </c>
      <c r="C120" s="45">
        <f>MAX($C$8:C119)+1</f>
        <v>100</v>
      </c>
      <c r="D120" s="5"/>
      <c r="E120" t="s">
        <v>78</v>
      </c>
      <c r="F120" t="s">
        <v>77</v>
      </c>
      <c r="G120" s="30">
        <v>43357</v>
      </c>
      <c r="H120" s="27">
        <v>10</v>
      </c>
      <c r="I120" s="90">
        <f t="shared" si="9"/>
        <v>0.90400000000000003</v>
      </c>
      <c r="K120" s="38"/>
      <c r="L120" s="37"/>
      <c r="M120" s="37"/>
      <c r="N120" s="38"/>
    </row>
    <row r="121" spans="1:14" x14ac:dyDescent="0.2">
      <c r="A121">
        <f t="shared" si="8"/>
        <v>2018</v>
      </c>
      <c r="C121" s="45">
        <f>MAX($C$8:C120)+1</f>
        <v>101</v>
      </c>
      <c r="E121" s="5" t="s">
        <v>202</v>
      </c>
      <c r="F121" s="5" t="s">
        <v>39</v>
      </c>
      <c r="G121" s="40">
        <v>43404</v>
      </c>
      <c r="H121" s="29">
        <v>9.99</v>
      </c>
      <c r="I121" s="90">
        <f t="shared" si="9"/>
        <v>0.85699999999999998</v>
      </c>
      <c r="K121" s="38"/>
      <c r="L121" s="37"/>
      <c r="M121" s="37"/>
      <c r="N121" s="38"/>
    </row>
    <row r="122" spans="1:14" x14ac:dyDescent="0.2">
      <c r="A122">
        <f t="shared" si="8"/>
        <v>2018</v>
      </c>
      <c r="C122" s="45">
        <f>MAX($C$8:C121)+1</f>
        <v>102</v>
      </c>
      <c r="E122" s="32" t="s">
        <v>40</v>
      </c>
      <c r="F122" s="32" t="s">
        <v>39</v>
      </c>
      <c r="G122" s="40">
        <v>43250</v>
      </c>
      <c r="H122" s="29">
        <v>9.9499999999999993</v>
      </c>
      <c r="I122" s="90">
        <f t="shared" si="9"/>
        <v>0.80900000000000005</v>
      </c>
      <c r="J122" s="58"/>
      <c r="K122" s="38"/>
      <c r="L122" s="37"/>
      <c r="M122" s="37"/>
      <c r="N122" s="38"/>
    </row>
    <row r="123" spans="1:14" x14ac:dyDescent="0.2">
      <c r="A123">
        <f t="shared" si="8"/>
        <v>2018</v>
      </c>
      <c r="C123" s="45">
        <f>MAX($C$8:C122)+1</f>
        <v>103</v>
      </c>
      <c r="E123" s="5" t="s">
        <v>94</v>
      </c>
      <c r="F123" s="5" t="s">
        <v>64</v>
      </c>
      <c r="G123" s="40">
        <v>43154</v>
      </c>
      <c r="H123" s="29">
        <v>9.9</v>
      </c>
      <c r="I123" s="90">
        <f t="shared" si="9"/>
        <v>0.66600000000000004</v>
      </c>
      <c r="J123" s="58"/>
      <c r="K123" s="38"/>
      <c r="L123" s="37"/>
      <c r="M123" s="37"/>
      <c r="N123" s="38"/>
    </row>
    <row r="124" spans="1:14" x14ac:dyDescent="0.2">
      <c r="A124">
        <f t="shared" si="8"/>
        <v>2018</v>
      </c>
      <c r="C124" s="45">
        <f>MAX($C$8:C123)+1</f>
        <v>104</v>
      </c>
      <c r="D124" s="5"/>
      <c r="E124" s="32" t="s">
        <v>40</v>
      </c>
      <c r="F124" s="32" t="s">
        <v>35</v>
      </c>
      <c r="G124" s="40">
        <v>43202</v>
      </c>
      <c r="H124" s="29">
        <v>9.9</v>
      </c>
      <c r="I124" s="90">
        <f t="shared" si="9"/>
        <v>0.66600000000000004</v>
      </c>
      <c r="K124" s="38"/>
      <c r="L124" s="37"/>
      <c r="M124" s="37"/>
      <c r="N124" s="38"/>
    </row>
    <row r="125" spans="1:14" x14ac:dyDescent="0.2">
      <c r="A125">
        <f t="shared" si="8"/>
        <v>2018</v>
      </c>
      <c r="C125" s="45">
        <f>MAX($C$8:C124)+1</f>
        <v>105</v>
      </c>
      <c r="E125" t="s">
        <v>65</v>
      </c>
      <c r="F125" t="s">
        <v>64</v>
      </c>
      <c r="G125" s="30">
        <v>43273</v>
      </c>
      <c r="H125" s="27">
        <v>9.9</v>
      </c>
      <c r="I125" s="90">
        <f t="shared" si="9"/>
        <v>0.66600000000000004</v>
      </c>
      <c r="K125" s="38"/>
      <c r="L125" s="37"/>
      <c r="M125" s="37"/>
      <c r="N125" s="38"/>
    </row>
    <row r="126" spans="1:14" x14ac:dyDescent="0.2">
      <c r="A126">
        <f t="shared" si="8"/>
        <v>2018</v>
      </c>
      <c r="C126" s="45">
        <f>MAX($C$8:C125)+1</f>
        <v>106</v>
      </c>
      <c r="E126" s="5" t="s">
        <v>80</v>
      </c>
      <c r="F126" s="5" t="s">
        <v>77</v>
      </c>
      <c r="G126" s="40">
        <v>43363</v>
      </c>
      <c r="H126" s="29">
        <v>9.8000000000000007</v>
      </c>
      <c r="I126" s="90">
        <f t="shared" si="9"/>
        <v>0.61899999999999999</v>
      </c>
      <c r="J126" s="58"/>
      <c r="K126" s="38"/>
      <c r="L126" s="37"/>
      <c r="M126" s="37"/>
      <c r="N126" s="38"/>
    </row>
    <row r="127" spans="1:14" x14ac:dyDescent="0.2">
      <c r="A127">
        <f t="shared" si="8"/>
        <v>2018</v>
      </c>
      <c r="C127" s="45">
        <f>MAX($C$8:C126)+1</f>
        <v>107</v>
      </c>
      <c r="D127" s="5"/>
      <c r="E127" s="32" t="s">
        <v>142</v>
      </c>
      <c r="F127" s="32" t="s">
        <v>106</v>
      </c>
      <c r="G127" s="40">
        <v>43369</v>
      </c>
      <c r="H127" s="29">
        <v>9.77</v>
      </c>
      <c r="I127" s="90">
        <f t="shared" si="9"/>
        <v>0.57099999999999995</v>
      </c>
      <c r="J127" s="58"/>
      <c r="K127" s="38"/>
      <c r="L127" s="37"/>
      <c r="M127" s="37"/>
      <c r="N127" s="38"/>
    </row>
    <row r="128" spans="1:14" x14ac:dyDescent="0.2">
      <c r="A128">
        <f t="shared" si="8"/>
        <v>2018</v>
      </c>
      <c r="C128" s="45">
        <f>MAX($C$8:C127)+1</f>
        <v>108</v>
      </c>
      <c r="D128" s="13"/>
      <c r="E128" s="32" t="s">
        <v>88</v>
      </c>
      <c r="F128" s="32" t="s">
        <v>46</v>
      </c>
      <c r="G128" s="40">
        <v>43203</v>
      </c>
      <c r="H128" s="29">
        <v>9.73</v>
      </c>
      <c r="I128" s="90">
        <f t="shared" si="9"/>
        <v>0.52300000000000002</v>
      </c>
      <c r="J128" s="58"/>
      <c r="K128" s="38"/>
      <c r="L128" s="37"/>
      <c r="M128" s="37"/>
      <c r="N128" s="38"/>
    </row>
    <row r="129" spans="1:14" ht="15" thickBot="1" x14ac:dyDescent="0.25">
      <c r="A129">
        <f t="shared" si="8"/>
        <v>2018</v>
      </c>
      <c r="C129" s="52">
        <f>MAX($C$8:C128)+1</f>
        <v>109</v>
      </c>
      <c r="D129" s="2"/>
      <c r="E129" s="43" t="s">
        <v>47</v>
      </c>
      <c r="F129" s="43" t="s">
        <v>46</v>
      </c>
      <c r="G129" s="42">
        <v>43118</v>
      </c>
      <c r="H129" s="41">
        <v>9.6999999999999993</v>
      </c>
      <c r="I129" s="90">
        <f t="shared" si="9"/>
        <v>0.47599999999999998</v>
      </c>
      <c r="J129" s="58"/>
      <c r="K129" s="38"/>
      <c r="L129" s="37"/>
      <c r="M129" s="37"/>
      <c r="N129" s="38"/>
    </row>
    <row r="130" spans="1:14" x14ac:dyDescent="0.2">
      <c r="A130">
        <f t="shared" si="8"/>
        <v>2018</v>
      </c>
      <c r="C130" s="45">
        <f>MAX($C$8:C129)+1</f>
        <v>110</v>
      </c>
      <c r="E130" s="5" t="s">
        <v>171</v>
      </c>
      <c r="F130" s="5" t="s">
        <v>170</v>
      </c>
      <c r="G130" s="40">
        <v>43133</v>
      </c>
      <c r="H130" s="29">
        <v>9.6</v>
      </c>
      <c r="I130" s="90">
        <f t="shared" si="9"/>
        <v>0.42799999999999999</v>
      </c>
      <c r="J130" s="58"/>
      <c r="K130" s="38"/>
      <c r="L130" s="37"/>
      <c r="M130" s="37"/>
      <c r="N130" s="38"/>
    </row>
    <row r="131" spans="1:14" x14ac:dyDescent="0.2">
      <c r="A131">
        <f t="shared" si="8"/>
        <v>2018</v>
      </c>
      <c r="C131" s="45">
        <f>MAX($C$8:C130)+1</f>
        <v>111</v>
      </c>
      <c r="E131" s="31" t="s">
        <v>85</v>
      </c>
      <c r="F131" s="31" t="s">
        <v>44</v>
      </c>
      <c r="G131" s="30">
        <v>43348</v>
      </c>
      <c r="H131" s="27">
        <v>9.56</v>
      </c>
      <c r="I131" s="90">
        <f t="shared" si="9"/>
        <v>0.38</v>
      </c>
      <c r="J131" s="58"/>
      <c r="K131" s="38"/>
      <c r="L131" s="37"/>
      <c r="M131" s="37"/>
      <c r="N131" s="38"/>
    </row>
    <row r="132" spans="1:14" x14ac:dyDescent="0.2">
      <c r="A132">
        <f t="shared" si="8"/>
        <v>2018</v>
      </c>
      <c r="C132" s="45">
        <f>MAX($C$8:C131)+1</f>
        <v>112</v>
      </c>
      <c r="E132" s="31" t="s">
        <v>98</v>
      </c>
      <c r="F132" s="31" t="s">
        <v>123</v>
      </c>
      <c r="G132" s="30">
        <v>43216</v>
      </c>
      <c r="H132" s="27">
        <v>9.5</v>
      </c>
      <c r="I132" s="90">
        <f t="shared" si="9"/>
        <v>0.19</v>
      </c>
      <c r="J132" s="58"/>
      <c r="K132" s="38"/>
      <c r="L132" s="37"/>
      <c r="M132" s="37"/>
      <c r="N132" s="38"/>
    </row>
    <row r="133" spans="1:14" x14ac:dyDescent="0.2">
      <c r="A133">
        <f t="shared" si="8"/>
        <v>2018</v>
      </c>
      <c r="C133" s="45">
        <f>MAX($C$8:C132)+1</f>
        <v>113</v>
      </c>
      <c r="E133" s="31" t="s">
        <v>165</v>
      </c>
      <c r="F133" s="31" t="s">
        <v>164</v>
      </c>
      <c r="G133" s="30">
        <v>43273</v>
      </c>
      <c r="H133" s="27">
        <v>9.5</v>
      </c>
      <c r="I133" s="90">
        <f t="shared" si="9"/>
        <v>0.19</v>
      </c>
      <c r="J133" s="58"/>
      <c r="K133" s="38"/>
      <c r="L133" s="37"/>
      <c r="M133" s="37"/>
      <c r="N133" s="38"/>
    </row>
    <row r="134" spans="1:14" x14ac:dyDescent="0.2">
      <c r="A134">
        <f t="shared" si="8"/>
        <v>2018</v>
      </c>
      <c r="C134" s="45">
        <f>MAX($C$8:C133)+1</f>
        <v>114</v>
      </c>
      <c r="E134" s="31" t="s">
        <v>166</v>
      </c>
      <c r="F134" s="31" t="s">
        <v>164</v>
      </c>
      <c r="G134" s="30">
        <v>43280</v>
      </c>
      <c r="H134" s="27">
        <v>9.5</v>
      </c>
      <c r="I134" s="90">
        <f t="shared" si="9"/>
        <v>0.19</v>
      </c>
      <c r="J134" s="58"/>
      <c r="K134" s="38"/>
      <c r="L134" s="37"/>
      <c r="M134" s="37"/>
      <c r="N134" s="38"/>
    </row>
    <row r="135" spans="1:14" x14ac:dyDescent="0.2">
      <c r="A135">
        <f t="shared" si="8"/>
        <v>2018</v>
      </c>
      <c r="C135" s="45">
        <f>MAX($C$8:C134)+1</f>
        <v>115</v>
      </c>
      <c r="E135" s="31" t="s">
        <v>63</v>
      </c>
      <c r="F135" s="31" t="s">
        <v>62</v>
      </c>
      <c r="G135" s="30">
        <v>43448</v>
      </c>
      <c r="H135" s="27">
        <v>9.5</v>
      </c>
      <c r="I135" s="90">
        <f t="shared" si="9"/>
        <v>0.19</v>
      </c>
      <c r="J135" s="58"/>
      <c r="K135" s="38"/>
      <c r="L135" s="37"/>
      <c r="M135" s="37"/>
      <c r="N135" s="38"/>
    </row>
    <row r="136" spans="1:14" x14ac:dyDescent="0.2">
      <c r="A136">
        <f t="shared" si="8"/>
        <v>2018</v>
      </c>
      <c r="C136" s="45">
        <f>MAX($C$8:C135)+1</f>
        <v>116</v>
      </c>
      <c r="E136" s="31" t="s">
        <v>82</v>
      </c>
      <c r="F136" s="31" t="s">
        <v>81</v>
      </c>
      <c r="G136" s="30">
        <v>43131</v>
      </c>
      <c r="H136" s="27">
        <v>9.3000000000000007</v>
      </c>
      <c r="I136" s="90">
        <f t="shared" si="9"/>
        <v>4.7E-2</v>
      </c>
      <c r="J136" s="58"/>
      <c r="K136" s="38"/>
      <c r="L136" s="37"/>
      <c r="M136" s="37"/>
      <c r="N136" s="38"/>
    </row>
    <row r="137" spans="1:14" x14ac:dyDescent="0.2">
      <c r="A137">
        <f t="shared" si="8"/>
        <v>2018</v>
      </c>
      <c r="C137" s="45">
        <f>MAX($C$8:C136)+1</f>
        <v>117</v>
      </c>
      <c r="E137" s="31" t="s">
        <v>196</v>
      </c>
      <c r="F137" s="31" t="s">
        <v>194</v>
      </c>
      <c r="G137" s="30">
        <v>43370</v>
      </c>
      <c r="H137" s="27">
        <v>9.3000000000000007</v>
      </c>
      <c r="I137" s="90">
        <f t="shared" si="9"/>
        <v>4.7E-2</v>
      </c>
      <c r="J137" s="58"/>
      <c r="K137" s="38"/>
    </row>
    <row r="138" spans="1:14" x14ac:dyDescent="0.2">
      <c r="A138">
        <f t="shared" si="8"/>
        <v>2018</v>
      </c>
      <c r="C138" s="45">
        <f>MAX($C$8:C137)+1</f>
        <v>118</v>
      </c>
      <c r="E138" s="31" t="s">
        <v>195</v>
      </c>
      <c r="F138" s="31" t="s">
        <v>194</v>
      </c>
      <c r="G138" s="30">
        <v>43447</v>
      </c>
      <c r="H138" s="27">
        <v>9.3000000000000007</v>
      </c>
      <c r="I138" s="90">
        <f t="shared" si="9"/>
        <v>4.7E-2</v>
      </c>
      <c r="J138" s="58"/>
      <c r="K138" s="38"/>
    </row>
    <row r="139" spans="1:14" x14ac:dyDescent="0.2">
      <c r="A139">
        <f t="shared" si="8"/>
        <v>2018</v>
      </c>
      <c r="C139" s="45">
        <f>MAX($C$8:C138)+1</f>
        <v>119</v>
      </c>
      <c r="E139" s="31" t="s">
        <v>191</v>
      </c>
      <c r="F139" s="31" t="s">
        <v>105</v>
      </c>
      <c r="G139" s="30">
        <v>43171</v>
      </c>
      <c r="H139" s="27">
        <v>9.25</v>
      </c>
      <c r="I139" s="90">
        <f t="shared" si="9"/>
        <v>0</v>
      </c>
      <c r="J139" s="58"/>
      <c r="K139" s="38"/>
    </row>
    <row r="140" spans="1:14" x14ac:dyDescent="0.2">
      <c r="C140" s="45"/>
      <c r="G140" s="30"/>
      <c r="H140" s="27"/>
      <c r="I140" s="12"/>
    </row>
    <row r="141" spans="1:14" x14ac:dyDescent="0.2">
      <c r="C141" s="45">
        <f>MAX($C$8:C140)+1</f>
        <v>120</v>
      </c>
      <c r="E141" s="31" t="s">
        <v>31</v>
      </c>
      <c r="G141" s="30"/>
      <c r="H141" s="33">
        <f>COUNTIF(H118:H139,"&gt;9.70")</f>
        <v>11</v>
      </c>
      <c r="I141" s="12"/>
    </row>
    <row r="142" spans="1:14" x14ac:dyDescent="0.2">
      <c r="C142" s="45">
        <f>MAX($C$8:C141)+1</f>
        <v>121</v>
      </c>
      <c r="E142" s="31" t="s">
        <v>30</v>
      </c>
      <c r="H142" s="33">
        <f>COUNTIFS(H118:H139,"&lt;=9.70")</f>
        <v>11</v>
      </c>
    </row>
    <row r="143" spans="1:14" x14ac:dyDescent="0.2">
      <c r="C143" s="45">
        <f>MAX($C$8:C142)+1</f>
        <v>122</v>
      </c>
      <c r="E143" s="31" t="s">
        <v>29</v>
      </c>
      <c r="H143" s="29" t="s">
        <v>677</v>
      </c>
    </row>
    <row r="144" spans="1:14" x14ac:dyDescent="0.2">
      <c r="C144" s="45"/>
      <c r="E144" s="31"/>
      <c r="H144" s="29"/>
    </row>
    <row r="145" spans="1:13" ht="15" x14ac:dyDescent="0.25">
      <c r="D145" s="53">
        <v>2019</v>
      </c>
    </row>
    <row r="146" spans="1:13" x14ac:dyDescent="0.2">
      <c r="A146">
        <f>YEAR(G146)</f>
        <v>2019</v>
      </c>
      <c r="C146" s="45">
        <f>MAX($C$8:C145)+1</f>
        <v>123</v>
      </c>
      <c r="D146" s="45"/>
      <c r="E146" s="31" t="s">
        <v>36</v>
      </c>
      <c r="F146" s="31" t="s">
        <v>35</v>
      </c>
      <c r="G146" s="30">
        <v>43474</v>
      </c>
      <c r="H146" s="27">
        <v>10</v>
      </c>
      <c r="I146" s="89">
        <f>PERCENTRANK($H$146:$H$149,H146)</f>
        <v>1</v>
      </c>
      <c r="K146" s="70"/>
      <c r="L146" s="56"/>
      <c r="M146" s="57"/>
    </row>
    <row r="147" spans="1:13" ht="15" thickBot="1" x14ac:dyDescent="0.25">
      <c r="A147">
        <f>YEAR(G147)</f>
        <v>2019</v>
      </c>
      <c r="C147" s="52">
        <f>MAX($C$8:C146)+1</f>
        <v>124</v>
      </c>
      <c r="D147" s="52"/>
      <c r="E147" s="43" t="s">
        <v>159</v>
      </c>
      <c r="F147" s="43" t="s">
        <v>42</v>
      </c>
      <c r="G147" s="42">
        <v>43523</v>
      </c>
      <c r="H147" s="41">
        <v>9.75</v>
      </c>
      <c r="I147" s="89">
        <f>PERCENTRANK($H$146:$H$149,H147)</f>
        <v>0.66600000000000004</v>
      </c>
      <c r="K147" s="26"/>
      <c r="L147" s="70"/>
      <c r="M147" s="57"/>
    </row>
    <row r="148" spans="1:13" x14ac:dyDescent="0.2">
      <c r="A148">
        <f>YEAR(G148)</f>
        <v>2019</v>
      </c>
      <c r="C148" s="45">
        <f>MAX($C$8:C147)+1</f>
        <v>125</v>
      </c>
      <c r="D148" s="45"/>
      <c r="E148" s="31" t="s">
        <v>175</v>
      </c>
      <c r="F148" s="31" t="s">
        <v>164</v>
      </c>
      <c r="G148" s="30">
        <v>43542</v>
      </c>
      <c r="H148" s="27">
        <v>9.5</v>
      </c>
      <c r="I148" s="89">
        <f>PERCENTRANK($H$146:$H$149,H148)</f>
        <v>0.33300000000000002</v>
      </c>
      <c r="J148" s="26"/>
      <c r="K148" s="26"/>
      <c r="L148" s="26"/>
    </row>
    <row r="149" spans="1:13" x14ac:dyDescent="0.2">
      <c r="A149">
        <f>YEAR(G149)</f>
        <v>2019</v>
      </c>
      <c r="C149" s="45">
        <f>MAX($C$8:C148)+1</f>
        <v>126</v>
      </c>
      <c r="D149" s="45"/>
      <c r="E149" s="31" t="s">
        <v>82</v>
      </c>
      <c r="F149" s="31" t="s">
        <v>81</v>
      </c>
      <c r="G149" s="30">
        <v>43538</v>
      </c>
      <c r="H149" s="27">
        <v>9.4</v>
      </c>
      <c r="I149" s="89">
        <f>PERCENTRANK($H$146:$H$149,H149)</f>
        <v>0</v>
      </c>
      <c r="J149" s="26"/>
      <c r="K149" s="26"/>
      <c r="L149" s="26"/>
    </row>
    <row r="150" spans="1:13" x14ac:dyDescent="0.2">
      <c r="B150" s="5"/>
      <c r="C150" s="45"/>
      <c r="D150" s="45"/>
      <c r="E150" s="31"/>
      <c r="F150" s="31"/>
      <c r="G150" s="40"/>
      <c r="H150" s="29"/>
      <c r="I150" s="37"/>
      <c r="K150" s="26"/>
      <c r="L150" s="26"/>
    </row>
    <row r="151" spans="1:13" x14ac:dyDescent="0.2">
      <c r="B151" s="5"/>
      <c r="C151" s="45">
        <f>MAX($C$8:C150)+1</f>
        <v>127</v>
      </c>
      <c r="D151" s="45"/>
      <c r="E151" s="31" t="s">
        <v>31</v>
      </c>
      <c r="F151" s="31"/>
      <c r="G151" s="40" t="s">
        <v>676</v>
      </c>
      <c r="H151" s="33">
        <f>COUNTIF(H146:H149,"&gt;9.70")</f>
        <v>2</v>
      </c>
      <c r="I151" s="37"/>
      <c r="K151" s="26"/>
      <c r="L151" s="26"/>
    </row>
    <row r="152" spans="1:13" x14ac:dyDescent="0.2">
      <c r="B152" s="5"/>
      <c r="C152" s="45">
        <f>MAX($C$8:C151)+1</f>
        <v>128</v>
      </c>
      <c r="D152" s="45"/>
      <c r="E152" s="31" t="s">
        <v>30</v>
      </c>
      <c r="F152" s="31"/>
      <c r="G152" s="40"/>
      <c r="H152" s="33">
        <f>COUNTIF(H146:H149,"&lt;=9.70")</f>
        <v>2</v>
      </c>
      <c r="I152" s="37"/>
      <c r="K152" s="26"/>
      <c r="L152" s="26"/>
    </row>
    <row r="153" spans="1:13" x14ac:dyDescent="0.2">
      <c r="B153" s="5"/>
      <c r="C153" s="45">
        <f>MAX($C$8:C152)+1</f>
        <v>129</v>
      </c>
      <c r="D153" s="45"/>
      <c r="E153" s="31" t="s">
        <v>29</v>
      </c>
      <c r="F153" s="31"/>
      <c r="G153" s="40"/>
      <c r="H153" s="29" t="s">
        <v>675</v>
      </c>
      <c r="I153" s="37"/>
      <c r="K153" s="26"/>
      <c r="L153" s="26"/>
    </row>
    <row r="155" spans="1:13" hidden="1" x14ac:dyDescent="0.2">
      <c r="C155" s="45">
        <f>MAX(C58:C121)+1</f>
        <v>102</v>
      </c>
      <c r="D155" s="45"/>
      <c r="E155" t="s">
        <v>188</v>
      </c>
      <c r="H155" s="27">
        <f>AVERAGE(H58:H121)</f>
        <v>9.9587499999999984</v>
      </c>
    </row>
    <row r="156" spans="1:13" hidden="1" x14ac:dyDescent="0.2">
      <c r="C156" s="45">
        <f>MAXA(C154:C155)+1</f>
        <v>103</v>
      </c>
      <c r="D156" s="45"/>
      <c r="E156" t="s">
        <v>187</v>
      </c>
      <c r="H156" s="27">
        <f>MEDIAN(H58:H121)</f>
        <v>9.75</v>
      </c>
    </row>
    <row r="157" spans="1:13" hidden="1" x14ac:dyDescent="0.2">
      <c r="H157" s="55"/>
      <c r="I157" s="88" t="s">
        <v>674</v>
      </c>
    </row>
    <row r="158" spans="1:13" hidden="1" x14ac:dyDescent="0.2">
      <c r="C158" s="45">
        <f>MAXA(C156:C157)+1</f>
        <v>104</v>
      </c>
      <c r="D158" s="45"/>
      <c r="E158" t="s">
        <v>186</v>
      </c>
      <c r="H158" s="27">
        <f>AVERAGE(H58:H77)</f>
        <v>9.7654999999999994</v>
      </c>
      <c r="I158" s="86" t="e">
        <v>#VALUE!</v>
      </c>
    </row>
    <row r="159" spans="1:13" hidden="1" x14ac:dyDescent="0.2">
      <c r="C159" s="45">
        <f>MAXA(C157:C158)+1</f>
        <v>105</v>
      </c>
      <c r="D159" s="45"/>
      <c r="E159" t="s">
        <v>185</v>
      </c>
      <c r="H159" s="27">
        <f>MEDIAN(H58:H77)</f>
        <v>9.7750000000000004</v>
      </c>
      <c r="I159" s="86" t="e">
        <v>#N/A</v>
      </c>
    </row>
    <row r="160" spans="1:13" hidden="1" x14ac:dyDescent="0.2">
      <c r="E160" s="13"/>
      <c r="F160" s="5"/>
      <c r="H160" s="55"/>
      <c r="I160" s="87"/>
    </row>
    <row r="161" spans="3:9" hidden="1" x14ac:dyDescent="0.2">
      <c r="C161" s="45">
        <f>MAXA(C159:C160)+1</f>
        <v>106</v>
      </c>
      <c r="D161" s="45"/>
      <c r="E161" s="54" t="s">
        <v>184</v>
      </c>
      <c r="F161" s="5"/>
      <c r="G161" s="12"/>
      <c r="H161" s="27">
        <f>AVERAGE(H84:H111)</f>
        <v>9.7996428571428567</v>
      </c>
      <c r="I161" s="86" t="e">
        <v>#VALUE!</v>
      </c>
    </row>
    <row r="162" spans="3:9" hidden="1" x14ac:dyDescent="0.2">
      <c r="C162" s="45">
        <f>MAXA(C160:C161)+1</f>
        <v>107</v>
      </c>
      <c r="D162" s="45"/>
      <c r="E162" s="54" t="s">
        <v>183</v>
      </c>
      <c r="F162" s="5"/>
      <c r="H162" s="27">
        <f>MEDIAN(H84:H111)</f>
        <v>9.65</v>
      </c>
      <c r="I162" s="86" t="e">
        <v>#N/A</v>
      </c>
    </row>
    <row r="163" spans="3:9" hidden="1" x14ac:dyDescent="0.2"/>
    <row r="164" spans="3:9" hidden="1" x14ac:dyDescent="0.2">
      <c r="C164" s="45">
        <f>MAXA(C162:C163)+1</f>
        <v>108</v>
      </c>
      <c r="E164" s="54" t="s">
        <v>182</v>
      </c>
      <c r="H164" s="27">
        <f>AVERAGE(H119:H121)</f>
        <v>9.9966666666666679</v>
      </c>
    </row>
    <row r="165" spans="3:9" hidden="1" x14ac:dyDescent="0.2">
      <c r="C165" s="45">
        <f>MAXA(C163:C164)+1</f>
        <v>109</v>
      </c>
      <c r="E165" s="54" t="s">
        <v>181</v>
      </c>
      <c r="H165" s="27">
        <f>MEDIAN(H119:H121)</f>
        <v>10</v>
      </c>
    </row>
    <row r="166" spans="3:9" hidden="1" x14ac:dyDescent="0.2"/>
    <row r="167" spans="3:9" x14ac:dyDescent="0.2">
      <c r="D167" s="34" t="s">
        <v>26</v>
      </c>
    </row>
    <row r="168" spans="3:9" x14ac:dyDescent="0.2">
      <c r="D168" t="s">
        <v>673</v>
      </c>
    </row>
    <row r="169" spans="3:9" x14ac:dyDescent="0.2">
      <c r="D169" s="44"/>
    </row>
  </sheetData>
  <mergeCells count="2">
    <mergeCell ref="C1:H1"/>
    <mergeCell ref="C4:H4"/>
  </mergeCells>
  <printOptions horizontalCentered="1"/>
  <pageMargins left="1" right="1" top="1" bottom="0.75" header="0.5" footer="0.3"/>
  <pageSetup scale="3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194"/>
  <sheetViews>
    <sheetView topLeftCell="A85" workbookViewId="0">
      <selection activeCell="D41" sqref="D41"/>
    </sheetView>
  </sheetViews>
  <sheetFormatPr defaultColWidth="9" defaultRowHeight="14.25" x14ac:dyDescent="0.2"/>
  <cols>
    <col min="1" max="1" width="28.625" bestFit="1" customWidth="1"/>
    <col min="2" max="2" width="14" bestFit="1" customWidth="1"/>
    <col min="3" max="3" width="41" bestFit="1" customWidth="1"/>
    <col min="4" max="4" width="6.875" bestFit="1" customWidth="1"/>
    <col min="5" max="5" width="36" bestFit="1" customWidth="1"/>
    <col min="6" max="6" width="27.375" bestFit="1" customWidth="1"/>
    <col min="7" max="7" width="40" bestFit="1" customWidth="1"/>
    <col min="8" max="8" width="16.75" bestFit="1" customWidth="1"/>
    <col min="9" max="9" width="13.125" bestFit="1" customWidth="1"/>
    <col min="10" max="10" width="16.75" bestFit="1" customWidth="1"/>
    <col min="11" max="11" width="16" bestFit="1" customWidth="1"/>
    <col min="12" max="12" width="26" bestFit="1" customWidth="1"/>
  </cols>
  <sheetData>
    <row r="1" spans="1:13" x14ac:dyDescent="0.2">
      <c r="A1" t="e">
        <v>#NAME?</v>
      </c>
    </row>
    <row r="2" spans="1:13" x14ac:dyDescent="0.2">
      <c r="A2" s="31" t="e">
        <v>#NAME?</v>
      </c>
      <c r="B2" s="31" t="e">
        <v>#NAME?</v>
      </c>
      <c r="C2" s="31" t="e">
        <v>#NAME?</v>
      </c>
      <c r="D2" s="31" t="e">
        <v>#NAME?</v>
      </c>
      <c r="E2" s="31" t="e">
        <v>#NAME?</v>
      </c>
      <c r="F2" s="31" t="e">
        <v>#NAME?</v>
      </c>
      <c r="G2" s="31" t="e">
        <v>#NAME?</v>
      </c>
      <c r="H2" s="31" t="e">
        <v>#NAME?</v>
      </c>
      <c r="I2" s="31" t="e">
        <v>#NAME?</v>
      </c>
      <c r="J2" s="31" t="s">
        <v>855</v>
      </c>
      <c r="K2" s="31" t="e">
        <v>#NAME?</v>
      </c>
      <c r="L2" s="31" t="e">
        <v>#NAME?</v>
      </c>
    </row>
    <row r="3" spans="1:13" x14ac:dyDescent="0.2">
      <c r="A3" s="80">
        <v>238115</v>
      </c>
      <c r="B3" s="80">
        <v>238106</v>
      </c>
      <c r="C3" s="80">
        <v>238108</v>
      </c>
      <c r="D3" s="80">
        <v>238539</v>
      </c>
      <c r="E3" s="80">
        <v>238119</v>
      </c>
      <c r="F3" s="80">
        <v>238131</v>
      </c>
      <c r="G3" s="80">
        <v>238133</v>
      </c>
      <c r="H3" s="80">
        <v>238107</v>
      </c>
      <c r="I3" s="80">
        <v>254847</v>
      </c>
      <c r="J3" s="80">
        <v>254846</v>
      </c>
      <c r="K3" s="80">
        <v>238117</v>
      </c>
      <c r="L3" s="80">
        <v>238118</v>
      </c>
    </row>
    <row r="4" spans="1:13" x14ac:dyDescent="0.2">
      <c r="A4" s="79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</row>
    <row r="5" spans="1:13" x14ac:dyDescent="0.2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</row>
    <row r="6" spans="1:13" x14ac:dyDescent="0.2">
      <c r="A6" s="81" t="s">
        <v>854</v>
      </c>
      <c r="B6" s="80">
        <v>2636</v>
      </c>
      <c r="C6" s="31" t="s">
        <v>78</v>
      </c>
      <c r="D6" s="31" t="s">
        <v>77</v>
      </c>
      <c r="E6" s="38">
        <v>41796</v>
      </c>
      <c r="F6" s="37">
        <v>10.4</v>
      </c>
      <c r="G6" s="37">
        <v>50.46</v>
      </c>
      <c r="H6" s="80">
        <v>4008669</v>
      </c>
      <c r="I6" s="31" t="s">
        <v>684</v>
      </c>
      <c r="J6" s="31" t="s">
        <v>242</v>
      </c>
      <c r="K6" s="31" t="s">
        <v>230</v>
      </c>
      <c r="L6" s="38">
        <v>41738</v>
      </c>
      <c r="M6">
        <f t="shared" ref="M6:M38" si="0">YEAR(E6)</f>
        <v>2014</v>
      </c>
    </row>
    <row r="7" spans="1:13" x14ac:dyDescent="0.2">
      <c r="A7" s="81" t="s">
        <v>853</v>
      </c>
      <c r="B7" s="80">
        <v>2659</v>
      </c>
      <c r="C7" s="31" t="s">
        <v>224</v>
      </c>
      <c r="D7" s="31" t="s">
        <v>145</v>
      </c>
      <c r="E7" s="38">
        <v>41897</v>
      </c>
      <c r="F7" s="37">
        <v>10.25</v>
      </c>
      <c r="G7" s="37" t="s">
        <v>240</v>
      </c>
      <c r="H7" s="80">
        <v>4057086</v>
      </c>
      <c r="I7" s="31" t="s">
        <v>683</v>
      </c>
      <c r="J7" s="31" t="s">
        <v>242</v>
      </c>
      <c r="K7" s="31" t="s">
        <v>230</v>
      </c>
      <c r="L7" s="38">
        <v>41757</v>
      </c>
      <c r="M7">
        <f t="shared" si="0"/>
        <v>2014</v>
      </c>
    </row>
    <row r="8" spans="1:13" x14ac:dyDescent="0.2">
      <c r="A8" s="81" t="s">
        <v>852</v>
      </c>
      <c r="B8" s="80">
        <v>2630</v>
      </c>
      <c r="C8" s="31" t="s">
        <v>125</v>
      </c>
      <c r="D8" s="31" t="s">
        <v>77</v>
      </c>
      <c r="E8" s="38">
        <v>41949</v>
      </c>
      <c r="F8" s="37">
        <v>10.199999999999999</v>
      </c>
      <c r="G8" s="37">
        <v>50.28</v>
      </c>
      <c r="H8" s="80">
        <v>4057106</v>
      </c>
      <c r="I8" s="31" t="s">
        <v>684</v>
      </c>
      <c r="J8" s="31" t="s">
        <v>242</v>
      </c>
      <c r="K8" s="31" t="s">
        <v>230</v>
      </c>
      <c r="L8" s="38">
        <v>41730</v>
      </c>
      <c r="M8">
        <f t="shared" si="0"/>
        <v>2014</v>
      </c>
    </row>
    <row r="9" spans="1:13" x14ac:dyDescent="0.2">
      <c r="A9" s="81" t="s">
        <v>851</v>
      </c>
      <c r="B9" s="80">
        <v>2667</v>
      </c>
      <c r="C9" s="31" t="s">
        <v>120</v>
      </c>
      <c r="D9" s="31" t="s">
        <v>77</v>
      </c>
      <c r="E9" s="38">
        <v>41957</v>
      </c>
      <c r="F9" s="37">
        <v>10.199999999999999</v>
      </c>
      <c r="G9" s="37">
        <v>51.9</v>
      </c>
      <c r="H9" s="80">
        <v>4057105</v>
      </c>
      <c r="I9" s="31" t="s">
        <v>684</v>
      </c>
      <c r="J9" s="31" t="s">
        <v>242</v>
      </c>
      <c r="K9" s="31" t="s">
        <v>230</v>
      </c>
      <c r="L9" s="38">
        <v>41789</v>
      </c>
      <c r="M9">
        <f t="shared" si="0"/>
        <v>2014</v>
      </c>
    </row>
    <row r="10" spans="1:13" x14ac:dyDescent="0.2">
      <c r="A10" s="81" t="s">
        <v>850</v>
      </c>
      <c r="B10" s="80">
        <v>2640</v>
      </c>
      <c r="C10" s="31" t="s">
        <v>80</v>
      </c>
      <c r="D10" s="31" t="s">
        <v>77</v>
      </c>
      <c r="E10" s="38">
        <v>41969</v>
      </c>
      <c r="F10" s="37">
        <v>10.199999999999999</v>
      </c>
      <c r="G10" s="37">
        <v>58.96</v>
      </c>
      <c r="H10" s="80">
        <v>4008754</v>
      </c>
      <c r="I10" s="31" t="s">
        <v>684</v>
      </c>
      <c r="J10" s="31" t="s">
        <v>242</v>
      </c>
      <c r="K10" s="31" t="s">
        <v>230</v>
      </c>
      <c r="L10" s="38">
        <v>41746</v>
      </c>
      <c r="M10">
        <f t="shared" si="0"/>
        <v>2014</v>
      </c>
    </row>
    <row r="11" spans="1:13" x14ac:dyDescent="0.2">
      <c r="A11" s="81" t="s">
        <v>849</v>
      </c>
      <c r="B11" s="80">
        <v>2663</v>
      </c>
      <c r="C11" s="31" t="s">
        <v>180</v>
      </c>
      <c r="D11" s="31" t="s">
        <v>77</v>
      </c>
      <c r="E11" s="38">
        <v>41985</v>
      </c>
      <c r="F11" s="37">
        <v>10.199999999999999</v>
      </c>
      <c r="G11" s="37">
        <v>52.54</v>
      </c>
      <c r="H11" s="80">
        <v>4061925</v>
      </c>
      <c r="I11" s="31" t="s">
        <v>684</v>
      </c>
      <c r="J11" s="31" t="s">
        <v>242</v>
      </c>
      <c r="K11" s="31" t="s">
        <v>230</v>
      </c>
      <c r="L11" s="38">
        <v>41789</v>
      </c>
      <c r="M11">
        <f t="shared" si="0"/>
        <v>2014</v>
      </c>
    </row>
    <row r="12" spans="1:13" x14ac:dyDescent="0.2">
      <c r="A12" s="81" t="s">
        <v>848</v>
      </c>
      <c r="B12" s="80">
        <v>2682</v>
      </c>
      <c r="C12" s="31" t="s">
        <v>223</v>
      </c>
      <c r="D12" s="31" t="s">
        <v>222</v>
      </c>
      <c r="E12" s="38">
        <v>41984</v>
      </c>
      <c r="F12" s="37">
        <v>10.07</v>
      </c>
      <c r="G12" s="37" t="s">
        <v>240</v>
      </c>
      <c r="H12" s="80">
        <v>4008616</v>
      </c>
      <c r="I12" s="31" t="s">
        <v>683</v>
      </c>
      <c r="J12" s="31" t="s">
        <v>242</v>
      </c>
      <c r="K12" s="31" t="s">
        <v>230</v>
      </c>
      <c r="L12" s="38">
        <v>41800</v>
      </c>
      <c r="M12">
        <f t="shared" si="0"/>
        <v>2014</v>
      </c>
    </row>
    <row r="13" spans="1:13" x14ac:dyDescent="0.2">
      <c r="A13" s="81" t="s">
        <v>847</v>
      </c>
      <c r="B13" s="80">
        <v>2420</v>
      </c>
      <c r="C13" s="31" t="s">
        <v>85</v>
      </c>
      <c r="D13" s="31" t="s">
        <v>44</v>
      </c>
      <c r="E13" s="38">
        <v>41724</v>
      </c>
      <c r="F13" s="37">
        <v>9.9600000000000009</v>
      </c>
      <c r="G13" s="37">
        <v>53.89</v>
      </c>
      <c r="H13" s="80">
        <v>4057027</v>
      </c>
      <c r="I13" s="31" t="s">
        <v>684</v>
      </c>
      <c r="J13" s="31" t="s">
        <v>242</v>
      </c>
      <c r="K13" s="31" t="s">
        <v>230</v>
      </c>
      <c r="L13" s="38">
        <v>41255</v>
      </c>
      <c r="M13">
        <f t="shared" si="0"/>
        <v>2014</v>
      </c>
    </row>
    <row r="14" spans="1:13" x14ac:dyDescent="0.2">
      <c r="A14" s="81" t="s">
        <v>846</v>
      </c>
      <c r="B14" s="80">
        <v>2528</v>
      </c>
      <c r="C14" s="31" t="s">
        <v>221</v>
      </c>
      <c r="D14" s="31" t="s">
        <v>108</v>
      </c>
      <c r="E14" s="38">
        <v>41830</v>
      </c>
      <c r="F14" s="37">
        <v>9.9499999999999993</v>
      </c>
      <c r="G14" s="37" t="s">
        <v>240</v>
      </c>
      <c r="H14" s="80">
        <v>4112564</v>
      </c>
      <c r="I14" s="31" t="s">
        <v>683</v>
      </c>
      <c r="J14" s="31" t="s">
        <v>242</v>
      </c>
      <c r="K14" s="31" t="s">
        <v>230</v>
      </c>
      <c r="L14" s="38">
        <v>41361</v>
      </c>
      <c r="M14">
        <f t="shared" si="0"/>
        <v>2014</v>
      </c>
    </row>
    <row r="15" spans="1:13" x14ac:dyDescent="0.2">
      <c r="A15" s="81" t="s">
        <v>845</v>
      </c>
      <c r="B15" s="80">
        <v>2577</v>
      </c>
      <c r="C15" s="31" t="s">
        <v>112</v>
      </c>
      <c r="D15" s="31" t="s">
        <v>75</v>
      </c>
      <c r="E15" s="38">
        <v>41851</v>
      </c>
      <c r="F15" s="37">
        <v>9.9</v>
      </c>
      <c r="G15" s="37">
        <v>54</v>
      </c>
      <c r="H15" s="80">
        <v>4059189</v>
      </c>
      <c r="I15" s="31" t="s">
        <v>683</v>
      </c>
      <c r="J15" s="31" t="s">
        <v>242</v>
      </c>
      <c r="K15" s="31" t="s">
        <v>230</v>
      </c>
      <c r="L15" s="38">
        <v>41610</v>
      </c>
      <c r="M15">
        <f t="shared" si="0"/>
        <v>2014</v>
      </c>
    </row>
    <row r="16" spans="1:13" x14ac:dyDescent="0.2">
      <c r="A16" s="81" t="s">
        <v>844</v>
      </c>
      <c r="B16" s="80">
        <v>2646</v>
      </c>
      <c r="C16" s="31" t="s">
        <v>220</v>
      </c>
      <c r="D16" s="31" t="s">
        <v>96</v>
      </c>
      <c r="E16" s="38">
        <v>41991</v>
      </c>
      <c r="F16" s="37">
        <v>9.83</v>
      </c>
      <c r="G16" s="37">
        <v>49.83</v>
      </c>
      <c r="H16" s="80">
        <v>4215172</v>
      </c>
      <c r="I16" s="31" t="s">
        <v>684</v>
      </c>
      <c r="J16" s="31" t="s">
        <v>242</v>
      </c>
      <c r="K16" s="31" t="s">
        <v>230</v>
      </c>
      <c r="L16" s="38">
        <v>41759</v>
      </c>
      <c r="M16">
        <f t="shared" si="0"/>
        <v>2014</v>
      </c>
    </row>
    <row r="17" spans="1:13" x14ac:dyDescent="0.2">
      <c r="A17" s="81" t="s">
        <v>843</v>
      </c>
      <c r="B17" s="80">
        <v>2554</v>
      </c>
      <c r="C17" s="31" t="s">
        <v>104</v>
      </c>
      <c r="D17" s="31" t="s">
        <v>103</v>
      </c>
      <c r="E17" s="38">
        <v>41775</v>
      </c>
      <c r="F17" s="37">
        <v>9.8000000000000007</v>
      </c>
      <c r="G17" s="37" t="s">
        <v>240</v>
      </c>
      <c r="H17" s="80">
        <v>4199135</v>
      </c>
      <c r="I17" s="31" t="s">
        <v>683</v>
      </c>
      <c r="J17" s="31" t="s">
        <v>242</v>
      </c>
      <c r="K17" s="31" t="s">
        <v>230</v>
      </c>
      <c r="L17" s="38">
        <v>41542</v>
      </c>
      <c r="M17">
        <f t="shared" si="0"/>
        <v>2014</v>
      </c>
    </row>
    <row r="18" spans="1:13" x14ac:dyDescent="0.2">
      <c r="A18" s="81" t="s">
        <v>842</v>
      </c>
      <c r="B18" s="80">
        <v>2583</v>
      </c>
      <c r="C18" s="31" t="s">
        <v>66</v>
      </c>
      <c r="D18" s="31" t="s">
        <v>167</v>
      </c>
      <c r="E18" s="38">
        <v>41880</v>
      </c>
      <c r="F18" s="37">
        <v>9.8000000000000007</v>
      </c>
      <c r="G18" s="37">
        <v>51.43</v>
      </c>
      <c r="H18" s="80">
        <v>4001587</v>
      </c>
      <c r="I18" s="31" t="s">
        <v>683</v>
      </c>
      <c r="J18" s="31" t="s">
        <v>242</v>
      </c>
      <c r="K18" s="31" t="s">
        <v>230</v>
      </c>
      <c r="L18" s="38">
        <v>41642</v>
      </c>
      <c r="M18">
        <f t="shared" si="0"/>
        <v>2014</v>
      </c>
    </row>
    <row r="19" spans="1:13" x14ac:dyDescent="0.2">
      <c r="A19" s="81" t="s">
        <v>841</v>
      </c>
      <c r="B19" s="80">
        <v>2648</v>
      </c>
      <c r="C19" s="31" t="s">
        <v>57</v>
      </c>
      <c r="D19" s="31" t="s">
        <v>56</v>
      </c>
      <c r="E19" s="38">
        <v>41921</v>
      </c>
      <c r="F19" s="37">
        <v>9.8000000000000007</v>
      </c>
      <c r="G19" s="37">
        <v>48.17</v>
      </c>
      <c r="H19" s="80">
        <v>4061726</v>
      </c>
      <c r="I19" s="31" t="s">
        <v>683</v>
      </c>
      <c r="J19" s="31" t="s">
        <v>242</v>
      </c>
      <c r="K19" s="31" t="s">
        <v>230</v>
      </c>
      <c r="L19" s="38">
        <v>41761</v>
      </c>
      <c r="M19">
        <f t="shared" si="0"/>
        <v>2014</v>
      </c>
    </row>
    <row r="20" spans="1:13" x14ac:dyDescent="0.2">
      <c r="A20" s="81" t="s">
        <v>840</v>
      </c>
      <c r="B20" s="80">
        <v>2424</v>
      </c>
      <c r="C20" s="31" t="s">
        <v>205</v>
      </c>
      <c r="D20" s="31" t="s">
        <v>106</v>
      </c>
      <c r="E20" s="38">
        <v>41696</v>
      </c>
      <c r="F20" s="37">
        <v>9.75</v>
      </c>
      <c r="G20" s="37">
        <v>52.56</v>
      </c>
      <c r="H20" s="80">
        <v>4057754</v>
      </c>
      <c r="I20" s="31" t="s">
        <v>683</v>
      </c>
      <c r="J20" s="31" t="s">
        <v>242</v>
      </c>
      <c r="K20" s="31" t="s">
        <v>230</v>
      </c>
      <c r="L20" s="38">
        <v>41261</v>
      </c>
      <c r="M20">
        <f t="shared" si="0"/>
        <v>2014</v>
      </c>
    </row>
    <row r="21" spans="1:13" x14ac:dyDescent="0.2">
      <c r="A21" s="81" t="s">
        <v>839</v>
      </c>
      <c r="B21" s="80">
        <v>2573</v>
      </c>
      <c r="C21" s="31" t="s">
        <v>150</v>
      </c>
      <c r="D21" s="31" t="s">
        <v>48</v>
      </c>
      <c r="E21" s="38">
        <v>41843</v>
      </c>
      <c r="F21" s="37">
        <v>9.75</v>
      </c>
      <c r="G21" s="37">
        <v>50.35</v>
      </c>
      <c r="H21" s="80">
        <v>4062660</v>
      </c>
      <c r="I21" s="31" t="s">
        <v>683</v>
      </c>
      <c r="J21" s="31" t="s">
        <v>256</v>
      </c>
      <c r="K21" s="31" t="s">
        <v>230</v>
      </c>
      <c r="L21" s="38">
        <v>41605</v>
      </c>
      <c r="M21">
        <f t="shared" si="0"/>
        <v>2014</v>
      </c>
    </row>
    <row r="22" spans="1:13" x14ac:dyDescent="0.2">
      <c r="A22" s="81" t="s">
        <v>838</v>
      </c>
      <c r="B22" s="80">
        <v>2621</v>
      </c>
      <c r="C22" s="31" t="s">
        <v>76</v>
      </c>
      <c r="D22" s="31" t="s">
        <v>48</v>
      </c>
      <c r="E22" s="38">
        <v>41871</v>
      </c>
      <c r="F22" s="37">
        <v>9.75</v>
      </c>
      <c r="G22" s="37">
        <v>49.83</v>
      </c>
      <c r="H22" s="80">
        <v>4056975</v>
      </c>
      <c r="I22" s="31" t="s">
        <v>683</v>
      </c>
      <c r="J22" s="31" t="s">
        <v>256</v>
      </c>
      <c r="K22" s="31" t="s">
        <v>230</v>
      </c>
      <c r="L22" s="38">
        <v>41712</v>
      </c>
      <c r="M22">
        <f t="shared" si="0"/>
        <v>2014</v>
      </c>
    </row>
    <row r="23" spans="1:13" x14ac:dyDescent="0.2">
      <c r="A23" s="81" t="s">
        <v>837</v>
      </c>
      <c r="B23" s="80">
        <v>2486</v>
      </c>
      <c r="C23" s="31" t="s">
        <v>51</v>
      </c>
      <c r="D23" s="31" t="s">
        <v>50</v>
      </c>
      <c r="E23" s="38">
        <v>41731</v>
      </c>
      <c r="F23" s="37">
        <v>9.6999999999999993</v>
      </c>
      <c r="G23" s="37">
        <v>49.22</v>
      </c>
      <c r="H23" s="80">
        <v>4057082</v>
      </c>
      <c r="I23" s="31" t="s">
        <v>684</v>
      </c>
      <c r="J23" s="31" t="s">
        <v>256</v>
      </c>
      <c r="K23" s="31" t="s">
        <v>230</v>
      </c>
      <c r="L23" s="38">
        <v>41355</v>
      </c>
      <c r="M23">
        <f t="shared" si="0"/>
        <v>2014</v>
      </c>
    </row>
    <row r="24" spans="1:13" x14ac:dyDescent="0.2">
      <c r="A24" s="81" t="s">
        <v>836</v>
      </c>
      <c r="B24" s="80">
        <v>2541</v>
      </c>
      <c r="C24" s="31" t="s">
        <v>169</v>
      </c>
      <c r="D24" s="31" t="s">
        <v>131</v>
      </c>
      <c r="E24" s="38">
        <v>41789</v>
      </c>
      <c r="F24" s="37">
        <v>9.6999999999999993</v>
      </c>
      <c r="G24" s="37">
        <v>47.78</v>
      </c>
      <c r="H24" s="80">
        <v>4060026</v>
      </c>
      <c r="I24" s="31" t="s">
        <v>684</v>
      </c>
      <c r="J24" s="31" t="s">
        <v>256</v>
      </c>
      <c r="K24" s="31" t="s">
        <v>230</v>
      </c>
      <c r="L24" s="38">
        <v>41470</v>
      </c>
      <c r="M24">
        <f t="shared" si="0"/>
        <v>2014</v>
      </c>
    </row>
    <row r="25" spans="1:13" x14ac:dyDescent="0.2">
      <c r="A25" s="81" t="s">
        <v>835</v>
      </c>
      <c r="B25" s="80">
        <v>2628</v>
      </c>
      <c r="C25" s="31" t="s">
        <v>159</v>
      </c>
      <c r="D25" s="31" t="s">
        <v>37</v>
      </c>
      <c r="E25" s="38">
        <v>41969</v>
      </c>
      <c r="F25" s="37">
        <v>9.6999999999999993</v>
      </c>
      <c r="G25" s="37">
        <v>42.89</v>
      </c>
      <c r="H25" s="80">
        <v>4056972</v>
      </c>
      <c r="I25" s="31" t="s">
        <v>684</v>
      </c>
      <c r="J25" s="31" t="s">
        <v>242</v>
      </c>
      <c r="K25" s="31" t="s">
        <v>230</v>
      </c>
      <c r="L25" s="38">
        <v>41729</v>
      </c>
      <c r="M25">
        <f t="shared" si="0"/>
        <v>2014</v>
      </c>
    </row>
    <row r="26" spans="1:13" x14ac:dyDescent="0.2">
      <c r="A26" s="81" t="s">
        <v>834</v>
      </c>
      <c r="B26" s="80">
        <v>2602</v>
      </c>
      <c r="C26" s="31" t="s">
        <v>63</v>
      </c>
      <c r="D26" s="31" t="s">
        <v>62</v>
      </c>
      <c r="E26" s="38">
        <v>41977</v>
      </c>
      <c r="F26" s="37">
        <v>9.68</v>
      </c>
      <c r="G26" s="37">
        <v>50</v>
      </c>
      <c r="H26" s="80">
        <v>4057019</v>
      </c>
      <c r="I26" s="31" t="s">
        <v>683</v>
      </c>
      <c r="J26" s="31" t="s">
        <v>242</v>
      </c>
      <c r="K26" s="31" t="s">
        <v>230</v>
      </c>
      <c r="L26" s="38">
        <v>41683</v>
      </c>
      <c r="M26">
        <f t="shared" si="0"/>
        <v>2014</v>
      </c>
    </row>
    <row r="27" spans="1:13" x14ac:dyDescent="0.2">
      <c r="A27" s="81" t="s">
        <v>833</v>
      </c>
      <c r="B27" s="80">
        <v>2575</v>
      </c>
      <c r="C27" s="31" t="s">
        <v>153</v>
      </c>
      <c r="D27" s="31" t="s">
        <v>67</v>
      </c>
      <c r="E27" s="38">
        <v>41822</v>
      </c>
      <c r="F27" s="37">
        <v>9.6199999999999992</v>
      </c>
      <c r="G27" s="37">
        <v>49.18</v>
      </c>
      <c r="H27" s="80">
        <v>4044391</v>
      </c>
      <c r="I27" s="31" t="s">
        <v>684</v>
      </c>
      <c r="J27" s="31" t="s">
        <v>256</v>
      </c>
      <c r="K27" s="31" t="s">
        <v>230</v>
      </c>
      <c r="L27" s="38">
        <v>41612</v>
      </c>
      <c r="M27">
        <f t="shared" si="0"/>
        <v>2014</v>
      </c>
    </row>
    <row r="28" spans="1:13" x14ac:dyDescent="0.2">
      <c r="A28" s="81" t="s">
        <v>832</v>
      </c>
      <c r="B28" s="80">
        <v>2723</v>
      </c>
      <c r="C28" s="31" t="s">
        <v>100</v>
      </c>
      <c r="D28" s="31" t="s">
        <v>99</v>
      </c>
      <c r="E28" s="38">
        <v>41876</v>
      </c>
      <c r="F28" s="37">
        <v>9.6</v>
      </c>
      <c r="G28" s="37">
        <v>50</v>
      </c>
      <c r="H28" s="80">
        <v>4056999</v>
      </c>
      <c r="I28" s="31" t="s">
        <v>683</v>
      </c>
      <c r="J28" s="31" t="s">
        <v>242</v>
      </c>
      <c r="K28" s="31" t="s">
        <v>230</v>
      </c>
      <c r="L28" s="38">
        <v>41628</v>
      </c>
      <c r="M28">
        <f t="shared" si="0"/>
        <v>2014</v>
      </c>
    </row>
    <row r="29" spans="1:13" x14ac:dyDescent="0.2">
      <c r="A29" s="81" t="s">
        <v>831</v>
      </c>
      <c r="B29" s="80">
        <v>2773</v>
      </c>
      <c r="C29" s="31" t="s">
        <v>219</v>
      </c>
      <c r="D29" s="31" t="s">
        <v>103</v>
      </c>
      <c r="E29" s="38">
        <v>41893</v>
      </c>
      <c r="F29" s="37">
        <v>9.6</v>
      </c>
      <c r="G29" s="37">
        <v>45</v>
      </c>
      <c r="H29" s="80">
        <v>4187510</v>
      </c>
      <c r="I29" s="31" t="s">
        <v>683</v>
      </c>
      <c r="J29" s="31" t="s">
        <v>281</v>
      </c>
      <c r="K29" s="31" t="s">
        <v>230</v>
      </c>
      <c r="L29" s="38">
        <v>41774</v>
      </c>
      <c r="M29">
        <f t="shared" si="0"/>
        <v>2014</v>
      </c>
    </row>
    <row r="30" spans="1:13" x14ac:dyDescent="0.2">
      <c r="A30" s="81" t="s">
        <v>830</v>
      </c>
      <c r="B30" s="80">
        <v>2601</v>
      </c>
      <c r="C30" s="31" t="s">
        <v>218</v>
      </c>
      <c r="D30" s="31" t="s">
        <v>69</v>
      </c>
      <c r="E30" s="38">
        <v>41949</v>
      </c>
      <c r="F30" s="37">
        <v>9.56</v>
      </c>
      <c r="G30" s="37">
        <v>51.73</v>
      </c>
      <c r="H30" s="80">
        <v>4057091</v>
      </c>
      <c r="I30" s="31" t="s">
        <v>684</v>
      </c>
      <c r="J30" s="31" t="s">
        <v>242</v>
      </c>
      <c r="K30" s="31" t="s">
        <v>230</v>
      </c>
      <c r="L30" s="38">
        <v>41624</v>
      </c>
      <c r="M30">
        <f t="shared" si="0"/>
        <v>2014</v>
      </c>
    </row>
    <row r="31" spans="1:13" x14ac:dyDescent="0.2">
      <c r="A31" s="81" t="s">
        <v>829</v>
      </c>
      <c r="B31" s="80">
        <v>2481</v>
      </c>
      <c r="C31" s="31" t="s">
        <v>158</v>
      </c>
      <c r="D31" s="31" t="s">
        <v>137</v>
      </c>
      <c r="E31" s="38">
        <v>41715</v>
      </c>
      <c r="F31" s="37">
        <v>9.5500000000000007</v>
      </c>
      <c r="G31" s="37">
        <v>55</v>
      </c>
      <c r="H31" s="80">
        <v>4060294</v>
      </c>
      <c r="I31" s="31" t="s">
        <v>683</v>
      </c>
      <c r="J31" s="31" t="s">
        <v>256</v>
      </c>
      <c r="K31" s="31" t="s">
        <v>230</v>
      </c>
      <c r="L31" s="38">
        <v>41362</v>
      </c>
      <c r="M31">
        <f t="shared" si="0"/>
        <v>2014</v>
      </c>
    </row>
    <row r="32" spans="1:13" x14ac:dyDescent="0.2">
      <c r="A32" s="81" t="s">
        <v>828</v>
      </c>
      <c r="B32" s="80">
        <v>2578</v>
      </c>
      <c r="C32" s="31" t="s">
        <v>197</v>
      </c>
      <c r="D32" s="31" t="s">
        <v>115</v>
      </c>
      <c r="E32" s="38">
        <v>41820</v>
      </c>
      <c r="F32" s="37">
        <v>9.5500000000000007</v>
      </c>
      <c r="G32" s="37">
        <v>49</v>
      </c>
      <c r="H32" s="80">
        <v>3001167</v>
      </c>
      <c r="I32" s="31" t="s">
        <v>683</v>
      </c>
      <c r="J32" s="31" t="s">
        <v>256</v>
      </c>
      <c r="K32" s="31" t="s">
        <v>230</v>
      </c>
      <c r="L32" s="38">
        <v>41614</v>
      </c>
      <c r="M32">
        <f t="shared" si="0"/>
        <v>2014</v>
      </c>
    </row>
    <row r="33" spans="1:13" x14ac:dyDescent="0.2">
      <c r="A33" s="81" t="s">
        <v>827</v>
      </c>
      <c r="B33" s="80">
        <v>2526</v>
      </c>
      <c r="C33" s="31" t="s">
        <v>117</v>
      </c>
      <c r="D33" s="31" t="s">
        <v>115</v>
      </c>
      <c r="E33" s="38">
        <v>41849</v>
      </c>
      <c r="F33" s="37">
        <v>9.4499999999999993</v>
      </c>
      <c r="G33" s="37">
        <v>50</v>
      </c>
      <c r="H33" s="80">
        <v>4056978</v>
      </c>
      <c r="I33" s="31" t="s">
        <v>683</v>
      </c>
      <c r="J33" s="31" t="s">
        <v>256</v>
      </c>
      <c r="K33" s="31" t="s">
        <v>230</v>
      </c>
      <c r="L33" s="38">
        <v>41395</v>
      </c>
      <c r="M33">
        <f t="shared" si="0"/>
        <v>2014</v>
      </c>
    </row>
    <row r="34" spans="1:13" x14ac:dyDescent="0.2">
      <c r="A34" s="81" t="s">
        <v>826</v>
      </c>
      <c r="B34" s="80">
        <v>2480</v>
      </c>
      <c r="C34" s="31" t="s">
        <v>153</v>
      </c>
      <c r="D34" s="31" t="s">
        <v>152</v>
      </c>
      <c r="E34" s="38">
        <v>41724</v>
      </c>
      <c r="F34" s="37">
        <v>9.4</v>
      </c>
      <c r="G34" s="37">
        <v>49.19</v>
      </c>
      <c r="H34" s="80">
        <v>4044391</v>
      </c>
      <c r="I34" s="31" t="s">
        <v>684</v>
      </c>
      <c r="J34" s="31" t="s">
        <v>256</v>
      </c>
      <c r="K34" s="31" t="s">
        <v>230</v>
      </c>
      <c r="L34" s="38">
        <v>41341</v>
      </c>
      <c r="M34">
        <f t="shared" si="0"/>
        <v>2014</v>
      </c>
    </row>
    <row r="35" spans="1:13" x14ac:dyDescent="0.2">
      <c r="A35" s="81" t="s">
        <v>825</v>
      </c>
      <c r="B35" s="80">
        <v>2638</v>
      </c>
      <c r="C35" s="31" t="s">
        <v>70</v>
      </c>
      <c r="D35" s="31" t="s">
        <v>69</v>
      </c>
      <c r="E35" s="38">
        <v>41983</v>
      </c>
      <c r="F35" s="37">
        <v>9.25</v>
      </c>
      <c r="G35" s="37">
        <v>45.77</v>
      </c>
      <c r="H35" s="80">
        <v>4000672</v>
      </c>
      <c r="I35" s="31" t="s">
        <v>684</v>
      </c>
      <c r="J35" s="31" t="s">
        <v>256</v>
      </c>
      <c r="K35" s="31" t="s">
        <v>230</v>
      </c>
      <c r="L35" s="38">
        <v>41745</v>
      </c>
      <c r="M35">
        <f t="shared" si="0"/>
        <v>2014</v>
      </c>
    </row>
    <row r="36" spans="1:13" x14ac:dyDescent="0.2">
      <c r="A36" s="81" t="s">
        <v>824</v>
      </c>
      <c r="B36" s="80">
        <v>2644</v>
      </c>
      <c r="C36" s="31" t="s">
        <v>71</v>
      </c>
      <c r="D36" s="31" t="s">
        <v>69</v>
      </c>
      <c r="E36" s="38">
        <v>41983</v>
      </c>
      <c r="F36" s="37">
        <v>9.25</v>
      </c>
      <c r="G36" s="37">
        <v>51</v>
      </c>
      <c r="H36" s="80">
        <v>4272394</v>
      </c>
      <c r="I36" s="31" t="s">
        <v>684</v>
      </c>
      <c r="J36" s="31" t="s">
        <v>256</v>
      </c>
      <c r="K36" s="31" t="s">
        <v>230</v>
      </c>
      <c r="L36" s="38">
        <v>41746</v>
      </c>
      <c r="M36">
        <f t="shared" si="0"/>
        <v>2014</v>
      </c>
    </row>
    <row r="37" spans="1:13" x14ac:dyDescent="0.2">
      <c r="A37" s="81" t="s">
        <v>823</v>
      </c>
      <c r="B37" s="80">
        <v>2449</v>
      </c>
      <c r="C37" s="31" t="s">
        <v>114</v>
      </c>
      <c r="D37" s="31" t="s">
        <v>89</v>
      </c>
      <c r="E37" s="38">
        <v>41690</v>
      </c>
      <c r="F37" s="37">
        <v>9.1999999999999993</v>
      </c>
      <c r="G37" s="37">
        <v>48</v>
      </c>
      <c r="H37" s="80">
        <v>4057080</v>
      </c>
      <c r="I37" s="31" t="s">
        <v>683</v>
      </c>
      <c r="J37" s="31" t="s">
        <v>256</v>
      </c>
      <c r="K37" s="31" t="s">
        <v>230</v>
      </c>
      <c r="L37" s="38">
        <v>41299</v>
      </c>
      <c r="M37">
        <f t="shared" si="0"/>
        <v>2014</v>
      </c>
    </row>
    <row r="38" spans="1:13" x14ac:dyDescent="0.2">
      <c r="A38" s="81" t="s">
        <v>822</v>
      </c>
      <c r="B38" s="80">
        <v>2653</v>
      </c>
      <c r="C38" s="31" t="s">
        <v>190</v>
      </c>
      <c r="D38" s="31" t="s">
        <v>101</v>
      </c>
      <c r="E38" s="38">
        <v>41990</v>
      </c>
      <c r="F38" s="37">
        <v>9.17</v>
      </c>
      <c r="G38" s="37">
        <v>50.38</v>
      </c>
      <c r="H38" s="80">
        <v>4056992</v>
      </c>
      <c r="I38" s="31" t="s">
        <v>684</v>
      </c>
      <c r="J38" s="31" t="s">
        <v>256</v>
      </c>
      <c r="K38" s="31" t="s">
        <v>230</v>
      </c>
      <c r="L38" s="38">
        <v>41799</v>
      </c>
      <c r="M38">
        <f t="shared" si="0"/>
        <v>2014</v>
      </c>
    </row>
    <row r="39" spans="1:13" x14ac:dyDescent="0.2">
      <c r="A39" s="81"/>
      <c r="B39" s="80"/>
      <c r="C39" s="31"/>
      <c r="D39" s="31"/>
      <c r="E39" s="38"/>
      <c r="F39" s="37"/>
      <c r="G39" s="37"/>
      <c r="H39" s="80"/>
      <c r="I39" s="31"/>
      <c r="J39" s="31"/>
      <c r="K39" s="31"/>
      <c r="L39" s="38"/>
    </row>
    <row r="40" spans="1:13" x14ac:dyDescent="0.2">
      <c r="A40" s="81"/>
      <c r="B40" s="80"/>
      <c r="C40" s="31"/>
      <c r="D40" s="31"/>
      <c r="E40" s="38"/>
      <c r="F40" s="37"/>
      <c r="G40" s="37"/>
      <c r="H40" s="80"/>
      <c r="I40" s="31"/>
      <c r="J40" s="31"/>
      <c r="K40" s="31"/>
      <c r="L40" s="38"/>
    </row>
    <row r="41" spans="1:13" x14ac:dyDescent="0.2">
      <c r="A41" s="81"/>
      <c r="B41" s="80"/>
      <c r="C41" s="31"/>
      <c r="D41" s="31"/>
      <c r="E41" s="38"/>
      <c r="F41" s="37"/>
      <c r="G41" s="37"/>
      <c r="H41" s="80"/>
      <c r="I41" s="31"/>
      <c r="J41" s="31"/>
      <c r="K41" s="31"/>
      <c r="L41" s="38"/>
    </row>
    <row r="42" spans="1:13" x14ac:dyDescent="0.2">
      <c r="A42" s="81" t="s">
        <v>821</v>
      </c>
      <c r="B42" s="80">
        <v>2745</v>
      </c>
      <c r="C42" s="31" t="s">
        <v>36</v>
      </c>
      <c r="D42" s="31" t="s">
        <v>35</v>
      </c>
      <c r="E42" s="38">
        <v>42327</v>
      </c>
      <c r="F42" s="37">
        <v>10.3</v>
      </c>
      <c r="G42" s="37">
        <v>41.5</v>
      </c>
      <c r="H42" s="80">
        <v>4057081</v>
      </c>
      <c r="I42" s="31" t="s">
        <v>684</v>
      </c>
      <c r="J42" s="31" t="s">
        <v>242</v>
      </c>
      <c r="K42" s="31" t="s">
        <v>230</v>
      </c>
      <c r="L42" s="38">
        <v>41978</v>
      </c>
      <c r="M42">
        <f t="shared" ref="M42:M65" si="1">YEAR(E42)</f>
        <v>2015</v>
      </c>
    </row>
    <row r="43" spans="1:13" x14ac:dyDescent="0.2">
      <c r="A43" s="81" t="s">
        <v>820</v>
      </c>
      <c r="B43" s="80">
        <v>2749</v>
      </c>
      <c r="C43" s="31" t="s">
        <v>74</v>
      </c>
      <c r="D43" s="31" t="s">
        <v>35</v>
      </c>
      <c r="E43" s="38">
        <v>42349</v>
      </c>
      <c r="F43" s="37">
        <v>10.3</v>
      </c>
      <c r="G43" s="37">
        <v>38.03</v>
      </c>
      <c r="H43" s="80">
        <v>4057083</v>
      </c>
      <c r="I43" s="31" t="s">
        <v>684</v>
      </c>
      <c r="J43" s="31" t="s">
        <v>242</v>
      </c>
      <c r="K43" s="31" t="s">
        <v>230</v>
      </c>
      <c r="L43" s="38">
        <v>41992</v>
      </c>
      <c r="M43">
        <f t="shared" si="1"/>
        <v>2015</v>
      </c>
    </row>
    <row r="44" spans="1:13" x14ac:dyDescent="0.2">
      <c r="A44" s="81" t="s">
        <v>819</v>
      </c>
      <c r="B44" s="80">
        <v>2728</v>
      </c>
      <c r="C44" s="31" t="s">
        <v>125</v>
      </c>
      <c r="D44" s="31" t="s">
        <v>35</v>
      </c>
      <c r="E44" s="38">
        <v>42117</v>
      </c>
      <c r="F44" s="37">
        <v>10.199999999999999</v>
      </c>
      <c r="G44" s="37" t="s">
        <v>240</v>
      </c>
      <c r="H44" s="80">
        <v>4057106</v>
      </c>
      <c r="I44" s="31" t="s">
        <v>683</v>
      </c>
      <c r="J44" s="31" t="s">
        <v>242</v>
      </c>
      <c r="K44" s="31" t="s">
        <v>230</v>
      </c>
      <c r="L44" s="38">
        <v>41929</v>
      </c>
      <c r="M44">
        <f t="shared" si="1"/>
        <v>2015</v>
      </c>
    </row>
    <row r="45" spans="1:13" x14ac:dyDescent="0.2">
      <c r="A45" s="81" t="s">
        <v>818</v>
      </c>
      <c r="B45" s="80">
        <v>2786</v>
      </c>
      <c r="C45" s="31" t="s">
        <v>125</v>
      </c>
      <c r="D45" s="31" t="s">
        <v>77</v>
      </c>
      <c r="E45" s="38">
        <v>42327</v>
      </c>
      <c r="F45" s="37">
        <v>10</v>
      </c>
      <c r="G45" s="37">
        <v>50.47</v>
      </c>
      <c r="H45" s="80">
        <v>4057106</v>
      </c>
      <c r="I45" s="31" t="s">
        <v>684</v>
      </c>
      <c r="J45" s="31" t="s">
        <v>242</v>
      </c>
      <c r="K45" s="31" t="s">
        <v>230</v>
      </c>
      <c r="L45" s="38">
        <v>42111</v>
      </c>
      <c r="M45">
        <f t="shared" si="1"/>
        <v>2015</v>
      </c>
    </row>
    <row r="46" spans="1:13" x14ac:dyDescent="0.2">
      <c r="A46" s="81" t="s">
        <v>817</v>
      </c>
      <c r="B46" s="80">
        <v>2813</v>
      </c>
      <c r="C46" s="31" t="s">
        <v>180</v>
      </c>
      <c r="D46" s="31" t="s">
        <v>77</v>
      </c>
      <c r="E46" s="38">
        <v>42341</v>
      </c>
      <c r="F46" s="37">
        <v>10</v>
      </c>
      <c r="G46" s="37">
        <v>52.49</v>
      </c>
      <c r="H46" s="80">
        <v>4061925</v>
      </c>
      <c r="I46" s="31" t="s">
        <v>684</v>
      </c>
      <c r="J46" s="31" t="s">
        <v>242</v>
      </c>
      <c r="K46" s="31" t="s">
        <v>230</v>
      </c>
      <c r="L46" s="38">
        <v>42153</v>
      </c>
      <c r="M46">
        <f t="shared" si="1"/>
        <v>2015</v>
      </c>
    </row>
    <row r="47" spans="1:13" x14ac:dyDescent="0.2">
      <c r="A47" s="81" t="s">
        <v>816</v>
      </c>
      <c r="B47" s="80">
        <v>2692</v>
      </c>
      <c r="C47" s="31" t="s">
        <v>97</v>
      </c>
      <c r="D47" s="31" t="s">
        <v>96</v>
      </c>
      <c r="E47" s="38">
        <v>42059</v>
      </c>
      <c r="F47" s="37">
        <v>9.83</v>
      </c>
      <c r="G47" s="37">
        <v>56</v>
      </c>
      <c r="H47" s="80">
        <v>4057094</v>
      </c>
      <c r="I47" s="31" t="s">
        <v>683</v>
      </c>
      <c r="J47" s="31" t="s">
        <v>242</v>
      </c>
      <c r="K47" s="31" t="s">
        <v>230</v>
      </c>
      <c r="L47" s="38">
        <v>41807</v>
      </c>
      <c r="M47">
        <f t="shared" si="1"/>
        <v>2015</v>
      </c>
    </row>
    <row r="48" spans="1:13" x14ac:dyDescent="0.2">
      <c r="A48" s="81" t="s">
        <v>815</v>
      </c>
      <c r="B48" s="80">
        <v>2243</v>
      </c>
      <c r="C48" s="31" t="s">
        <v>49</v>
      </c>
      <c r="D48" s="31" t="s">
        <v>48</v>
      </c>
      <c r="E48" s="38">
        <v>42081</v>
      </c>
      <c r="F48" s="37">
        <v>9.75</v>
      </c>
      <c r="G48" s="37">
        <v>50</v>
      </c>
      <c r="H48" s="80">
        <v>4057004</v>
      </c>
      <c r="I48" s="31" t="s">
        <v>684</v>
      </c>
      <c r="J48" s="31" t="s">
        <v>256</v>
      </c>
      <c r="K48" s="31" t="s">
        <v>230</v>
      </c>
      <c r="L48" s="38">
        <v>41243</v>
      </c>
      <c r="M48">
        <f t="shared" si="1"/>
        <v>2015</v>
      </c>
    </row>
    <row r="49" spans="1:13" x14ac:dyDescent="0.2">
      <c r="A49" s="81" t="s">
        <v>814</v>
      </c>
      <c r="B49" s="80">
        <v>2700</v>
      </c>
      <c r="C49" s="31" t="s">
        <v>159</v>
      </c>
      <c r="D49" s="31" t="s">
        <v>42</v>
      </c>
      <c r="E49" s="38">
        <v>42150</v>
      </c>
      <c r="F49" s="37">
        <v>9.75</v>
      </c>
      <c r="G49" s="37">
        <v>47.16</v>
      </c>
      <c r="H49" s="80">
        <v>4056972</v>
      </c>
      <c r="I49" s="31" t="s">
        <v>684</v>
      </c>
      <c r="J49" s="31" t="s">
        <v>242</v>
      </c>
      <c r="K49" s="31" t="s">
        <v>230</v>
      </c>
      <c r="L49" s="38">
        <v>41820</v>
      </c>
      <c r="M49">
        <f t="shared" si="1"/>
        <v>2015</v>
      </c>
    </row>
    <row r="50" spans="1:13" x14ac:dyDescent="0.2">
      <c r="A50" s="81" t="s">
        <v>813</v>
      </c>
      <c r="B50" s="80">
        <v>2569</v>
      </c>
      <c r="C50" s="31" t="s">
        <v>205</v>
      </c>
      <c r="D50" s="31" t="s">
        <v>105</v>
      </c>
      <c r="E50" s="38">
        <v>42089</v>
      </c>
      <c r="F50" s="37">
        <v>9.7200000000000006</v>
      </c>
      <c r="G50" s="37">
        <v>52.5</v>
      </c>
      <c r="H50" s="80">
        <v>4057754</v>
      </c>
      <c r="I50" s="31" t="s">
        <v>684</v>
      </c>
      <c r="J50" s="31" t="s">
        <v>242</v>
      </c>
      <c r="K50" s="31" t="s">
        <v>230</v>
      </c>
      <c r="L50" s="38">
        <v>41582</v>
      </c>
      <c r="M50">
        <f t="shared" si="1"/>
        <v>2015</v>
      </c>
    </row>
    <row r="51" spans="1:13" x14ac:dyDescent="0.2">
      <c r="A51" s="81" t="s">
        <v>812</v>
      </c>
      <c r="B51" s="80">
        <v>2746</v>
      </c>
      <c r="C51" s="31" t="s">
        <v>85</v>
      </c>
      <c r="D51" s="31" t="s">
        <v>103</v>
      </c>
      <c r="E51" s="38">
        <v>42355</v>
      </c>
      <c r="F51" s="37">
        <v>9.6999999999999993</v>
      </c>
      <c r="G51" s="37">
        <v>51</v>
      </c>
      <c r="H51" s="80">
        <v>4057027</v>
      </c>
      <c r="I51" s="31" t="s">
        <v>684</v>
      </c>
      <c r="J51" s="31" t="s">
        <v>242</v>
      </c>
      <c r="K51" s="31" t="s">
        <v>230</v>
      </c>
      <c r="L51" s="38">
        <v>41981</v>
      </c>
      <c r="M51">
        <f t="shared" si="1"/>
        <v>2015</v>
      </c>
    </row>
    <row r="52" spans="1:13" x14ac:dyDescent="0.2">
      <c r="A52" s="81" t="s">
        <v>811</v>
      </c>
      <c r="B52" s="80">
        <v>2772</v>
      </c>
      <c r="C52" s="31" t="s">
        <v>216</v>
      </c>
      <c r="D52" s="31" t="s">
        <v>103</v>
      </c>
      <c r="E52" s="38">
        <v>42125</v>
      </c>
      <c r="F52" s="37">
        <v>9.6</v>
      </c>
      <c r="G52" s="37">
        <v>40</v>
      </c>
      <c r="H52" s="80">
        <v>4242750</v>
      </c>
      <c r="I52" s="31" t="s">
        <v>683</v>
      </c>
      <c r="J52" s="31" t="s">
        <v>281</v>
      </c>
      <c r="K52" s="31" t="s">
        <v>230</v>
      </c>
      <c r="L52" s="38">
        <v>41996</v>
      </c>
      <c r="M52">
        <f t="shared" si="1"/>
        <v>2015</v>
      </c>
    </row>
    <row r="53" spans="1:13" x14ac:dyDescent="0.2">
      <c r="A53" s="81" t="s">
        <v>810</v>
      </c>
      <c r="B53" s="80">
        <v>2765</v>
      </c>
      <c r="C53" s="31" t="s">
        <v>63</v>
      </c>
      <c r="D53" s="31" t="s">
        <v>62</v>
      </c>
      <c r="E53" s="38">
        <v>42353</v>
      </c>
      <c r="F53" s="37">
        <v>9.6</v>
      </c>
      <c r="G53" s="37">
        <v>50</v>
      </c>
      <c r="H53" s="80">
        <v>4057019</v>
      </c>
      <c r="I53" s="31" t="s">
        <v>683</v>
      </c>
      <c r="J53" s="31" t="s">
        <v>242</v>
      </c>
      <c r="K53" s="31" t="s">
        <v>230</v>
      </c>
      <c r="L53" s="38">
        <v>42047</v>
      </c>
      <c r="M53">
        <f t="shared" si="1"/>
        <v>2015</v>
      </c>
    </row>
    <row r="54" spans="1:13" x14ac:dyDescent="0.2">
      <c r="A54" s="81" t="s">
        <v>809</v>
      </c>
      <c r="B54" s="80">
        <v>2681</v>
      </c>
      <c r="C54" s="31" t="s">
        <v>215</v>
      </c>
      <c r="D54" s="31" t="s">
        <v>160</v>
      </c>
      <c r="E54" s="38">
        <v>42123</v>
      </c>
      <c r="F54" s="37">
        <v>9.5299999999999994</v>
      </c>
      <c r="G54" s="37">
        <v>51.76</v>
      </c>
      <c r="H54" s="80">
        <v>4057102</v>
      </c>
      <c r="I54" s="31" t="s">
        <v>684</v>
      </c>
      <c r="J54" s="31" t="s">
        <v>242</v>
      </c>
      <c r="K54" s="31" t="s">
        <v>230</v>
      </c>
      <c r="L54" s="38">
        <v>41823</v>
      </c>
      <c r="M54">
        <f t="shared" si="1"/>
        <v>2015</v>
      </c>
    </row>
    <row r="55" spans="1:13" x14ac:dyDescent="0.2">
      <c r="A55" s="81" t="s">
        <v>808</v>
      </c>
      <c r="B55" s="80">
        <v>2613</v>
      </c>
      <c r="C55" s="31" t="s">
        <v>66</v>
      </c>
      <c r="D55" s="31" t="s">
        <v>75</v>
      </c>
      <c r="E55" s="38">
        <v>42027</v>
      </c>
      <c r="F55" s="37">
        <v>9.5</v>
      </c>
      <c r="G55" s="37">
        <v>51.43</v>
      </c>
      <c r="H55" s="80">
        <v>4001587</v>
      </c>
      <c r="I55" s="31" t="s">
        <v>684</v>
      </c>
      <c r="J55" s="31" t="s">
        <v>242</v>
      </c>
      <c r="K55" s="31" t="s">
        <v>230</v>
      </c>
      <c r="L55" s="38">
        <v>41701</v>
      </c>
      <c r="M55">
        <f t="shared" si="1"/>
        <v>2015</v>
      </c>
    </row>
    <row r="56" spans="1:13" x14ac:dyDescent="0.2">
      <c r="A56" s="81" t="s">
        <v>807</v>
      </c>
      <c r="B56" s="80">
        <v>2655</v>
      </c>
      <c r="C56" s="31" t="s">
        <v>66</v>
      </c>
      <c r="D56" s="31" t="s">
        <v>123</v>
      </c>
      <c r="E56" s="38">
        <v>42088</v>
      </c>
      <c r="F56" s="37">
        <v>9.5</v>
      </c>
      <c r="G56" s="37">
        <v>49.1</v>
      </c>
      <c r="H56" s="80">
        <v>4001587</v>
      </c>
      <c r="I56" s="31" t="s">
        <v>684</v>
      </c>
      <c r="J56" s="31" t="s">
        <v>242</v>
      </c>
      <c r="K56" s="31" t="s">
        <v>230</v>
      </c>
      <c r="L56" s="38">
        <v>41760</v>
      </c>
      <c r="M56">
        <f t="shared" si="1"/>
        <v>2015</v>
      </c>
    </row>
    <row r="57" spans="1:13" x14ac:dyDescent="0.2">
      <c r="A57" s="81" t="s">
        <v>806</v>
      </c>
      <c r="B57" s="80">
        <v>2720</v>
      </c>
      <c r="C57" s="31" t="s">
        <v>195</v>
      </c>
      <c r="D57" s="31" t="s">
        <v>160</v>
      </c>
      <c r="E57" s="38">
        <v>42249</v>
      </c>
      <c r="F57" s="37">
        <v>9.5</v>
      </c>
      <c r="G57" s="37">
        <v>50.09</v>
      </c>
      <c r="H57" s="80">
        <v>4072456</v>
      </c>
      <c r="I57" s="31" t="s">
        <v>684</v>
      </c>
      <c r="J57" s="31" t="s">
        <v>242</v>
      </c>
      <c r="K57" s="31" t="s">
        <v>230</v>
      </c>
      <c r="L57" s="38">
        <v>41942</v>
      </c>
      <c r="M57">
        <f t="shared" si="1"/>
        <v>2015</v>
      </c>
    </row>
    <row r="58" spans="1:13" x14ac:dyDescent="0.2">
      <c r="A58" s="81" t="s">
        <v>805</v>
      </c>
      <c r="B58" s="80">
        <v>2817</v>
      </c>
      <c r="C58" s="31" t="s">
        <v>98</v>
      </c>
      <c r="D58" s="31" t="s">
        <v>54</v>
      </c>
      <c r="E58" s="38">
        <v>42356</v>
      </c>
      <c r="F58" s="37">
        <v>9.5</v>
      </c>
      <c r="G58" s="37">
        <v>50</v>
      </c>
      <c r="H58" s="80">
        <v>4057075</v>
      </c>
      <c r="I58" s="31" t="s">
        <v>683</v>
      </c>
      <c r="J58" s="31" t="s">
        <v>242</v>
      </c>
      <c r="K58" s="31" t="s">
        <v>230</v>
      </c>
      <c r="L58" s="38">
        <v>42156</v>
      </c>
      <c r="M58">
        <f t="shared" si="1"/>
        <v>2015</v>
      </c>
    </row>
    <row r="59" spans="1:13" x14ac:dyDescent="0.2">
      <c r="A59" s="81" t="s">
        <v>804</v>
      </c>
      <c r="B59" s="80">
        <v>2770</v>
      </c>
      <c r="C59" s="31" t="s">
        <v>66</v>
      </c>
      <c r="D59" s="31" t="s">
        <v>75</v>
      </c>
      <c r="E59" s="38">
        <v>42368</v>
      </c>
      <c r="F59" s="37">
        <v>9.5</v>
      </c>
      <c r="G59" s="37">
        <v>51.44</v>
      </c>
      <c r="H59" s="80">
        <v>4001587</v>
      </c>
      <c r="I59" s="31" t="s">
        <v>684</v>
      </c>
      <c r="J59" s="31" t="s">
        <v>242</v>
      </c>
      <c r="K59" s="31" t="s">
        <v>230</v>
      </c>
      <c r="L59" s="38">
        <v>42065</v>
      </c>
      <c r="M59">
        <f t="shared" si="1"/>
        <v>2015</v>
      </c>
    </row>
    <row r="60" spans="1:13" x14ac:dyDescent="0.2">
      <c r="A60" s="81" t="s">
        <v>803</v>
      </c>
      <c r="B60" s="80">
        <v>2753</v>
      </c>
      <c r="C60" s="31" t="s">
        <v>195</v>
      </c>
      <c r="D60" s="31" t="s">
        <v>194</v>
      </c>
      <c r="E60" s="38">
        <v>42257</v>
      </c>
      <c r="F60" s="37">
        <v>9.3000000000000007</v>
      </c>
      <c r="G60" s="37">
        <v>50.48</v>
      </c>
      <c r="H60" s="80">
        <v>4072456</v>
      </c>
      <c r="I60" s="31" t="s">
        <v>684</v>
      </c>
      <c r="J60" s="31" t="s">
        <v>242</v>
      </c>
      <c r="K60" s="31" t="s">
        <v>230</v>
      </c>
      <c r="L60" s="38">
        <v>42006</v>
      </c>
      <c r="M60">
        <f t="shared" si="1"/>
        <v>2015</v>
      </c>
    </row>
    <row r="61" spans="1:13" x14ac:dyDescent="0.2">
      <c r="A61" s="81" t="s">
        <v>802</v>
      </c>
      <c r="B61" s="80">
        <v>2785</v>
      </c>
      <c r="C61" s="31" t="s">
        <v>70</v>
      </c>
      <c r="D61" s="31" t="s">
        <v>69</v>
      </c>
      <c r="E61" s="38">
        <v>42347</v>
      </c>
      <c r="F61" s="37">
        <v>9.14</v>
      </c>
      <c r="G61" s="37">
        <v>46.25</v>
      </c>
      <c r="H61" s="80">
        <v>4000672</v>
      </c>
      <c r="I61" s="31" t="s">
        <v>684</v>
      </c>
      <c r="J61" s="31" t="s">
        <v>256</v>
      </c>
      <c r="K61" s="31" t="s">
        <v>230</v>
      </c>
      <c r="L61" s="38">
        <v>42109</v>
      </c>
      <c r="M61">
        <f t="shared" si="1"/>
        <v>2015</v>
      </c>
    </row>
    <row r="62" spans="1:13" x14ac:dyDescent="0.2">
      <c r="A62" s="81" t="s">
        <v>801</v>
      </c>
      <c r="B62" s="80">
        <v>2791</v>
      </c>
      <c r="C62" s="31" t="s">
        <v>71</v>
      </c>
      <c r="D62" s="31" t="s">
        <v>69</v>
      </c>
      <c r="E62" s="38">
        <v>42347</v>
      </c>
      <c r="F62" s="37">
        <v>9.14</v>
      </c>
      <c r="G62" s="37">
        <v>50</v>
      </c>
      <c r="H62" s="80">
        <v>4272394</v>
      </c>
      <c r="I62" s="31" t="s">
        <v>684</v>
      </c>
      <c r="J62" s="31" t="s">
        <v>256</v>
      </c>
      <c r="K62" s="31" t="s">
        <v>230</v>
      </c>
      <c r="L62" s="38">
        <v>42118</v>
      </c>
      <c r="M62">
        <f t="shared" si="1"/>
        <v>2015</v>
      </c>
    </row>
    <row r="63" spans="1:13" x14ac:dyDescent="0.2">
      <c r="A63" s="81" t="s">
        <v>800</v>
      </c>
      <c r="B63" s="80">
        <v>2708</v>
      </c>
      <c r="C63" s="31" t="s">
        <v>149</v>
      </c>
      <c r="D63" s="31" t="s">
        <v>89</v>
      </c>
      <c r="E63" s="38">
        <v>42172</v>
      </c>
      <c r="F63" s="37">
        <v>9</v>
      </c>
      <c r="G63" s="37">
        <v>48</v>
      </c>
      <c r="H63" s="80">
        <v>4057076</v>
      </c>
      <c r="I63" s="31" t="s">
        <v>683</v>
      </c>
      <c r="J63" s="31" t="s">
        <v>256</v>
      </c>
      <c r="K63" s="31" t="s">
        <v>230</v>
      </c>
      <c r="L63" s="38">
        <v>41845</v>
      </c>
      <c r="M63">
        <f t="shared" si="1"/>
        <v>2015</v>
      </c>
    </row>
    <row r="64" spans="1:13" x14ac:dyDescent="0.2">
      <c r="A64" s="81" t="s">
        <v>799</v>
      </c>
      <c r="B64" s="80">
        <v>2757</v>
      </c>
      <c r="C64" s="31" t="s">
        <v>114</v>
      </c>
      <c r="D64" s="31" t="s">
        <v>89</v>
      </c>
      <c r="E64" s="38">
        <v>42172</v>
      </c>
      <c r="F64" s="37">
        <v>9</v>
      </c>
      <c r="G64" s="37">
        <v>48</v>
      </c>
      <c r="H64" s="80">
        <v>4057080</v>
      </c>
      <c r="I64" s="31" t="s">
        <v>683</v>
      </c>
      <c r="J64" s="31" t="s">
        <v>256</v>
      </c>
      <c r="K64" s="31" t="s">
        <v>230</v>
      </c>
      <c r="L64" s="38">
        <v>42034</v>
      </c>
      <c r="M64">
        <f t="shared" si="1"/>
        <v>2015</v>
      </c>
    </row>
    <row r="65" spans="1:13" x14ac:dyDescent="0.2">
      <c r="A65" s="81" t="s">
        <v>798</v>
      </c>
      <c r="B65" s="80">
        <v>2735</v>
      </c>
      <c r="C65" s="31" t="s">
        <v>139</v>
      </c>
      <c r="D65" s="31" t="s">
        <v>89</v>
      </c>
      <c r="E65" s="38">
        <v>42292</v>
      </c>
      <c r="F65" s="37">
        <v>9</v>
      </c>
      <c r="G65" s="37">
        <v>48</v>
      </c>
      <c r="H65" s="80">
        <v>4057093</v>
      </c>
      <c r="I65" s="31" t="s">
        <v>683</v>
      </c>
      <c r="J65" s="31" t="s">
        <v>256</v>
      </c>
      <c r="K65" s="31" t="s">
        <v>230</v>
      </c>
      <c r="L65" s="38">
        <v>41957</v>
      </c>
      <c r="M65">
        <f t="shared" si="1"/>
        <v>2015</v>
      </c>
    </row>
    <row r="66" spans="1:13" x14ac:dyDescent="0.2">
      <c r="A66" s="81"/>
      <c r="B66" s="80"/>
      <c r="C66" s="31"/>
      <c r="D66" s="31"/>
      <c r="E66" s="38"/>
      <c r="F66" s="37"/>
      <c r="G66" s="37"/>
      <c r="H66" s="80"/>
      <c r="I66" s="31"/>
      <c r="J66" s="31"/>
      <c r="K66" s="31"/>
      <c r="L66" s="38"/>
    </row>
    <row r="67" spans="1:13" x14ac:dyDescent="0.2">
      <c r="A67" s="81"/>
      <c r="B67" s="80"/>
      <c r="C67" s="31"/>
      <c r="D67" s="31"/>
      <c r="E67" s="38"/>
      <c r="F67" s="37"/>
      <c r="G67" s="37"/>
      <c r="H67" s="80"/>
      <c r="I67" s="31"/>
      <c r="J67" s="31"/>
      <c r="K67" s="31"/>
      <c r="L67" s="38"/>
    </row>
    <row r="68" spans="1:13" x14ac:dyDescent="0.2">
      <c r="A68" s="81"/>
      <c r="B68" s="80"/>
      <c r="C68" s="31"/>
      <c r="D68" s="31"/>
      <c r="E68" s="38"/>
      <c r="F68" s="37"/>
      <c r="G68" s="37"/>
      <c r="H68" s="80"/>
      <c r="I68" s="31"/>
      <c r="J68" s="31"/>
      <c r="K68" s="31"/>
      <c r="L68" s="38"/>
    </row>
    <row r="69" spans="1:13" x14ac:dyDescent="0.2">
      <c r="A69" s="81" t="s">
        <v>797</v>
      </c>
      <c r="B69" s="80">
        <v>2763</v>
      </c>
      <c r="C69" s="31" t="s">
        <v>98</v>
      </c>
      <c r="D69" s="31" t="s">
        <v>123</v>
      </c>
      <c r="E69" s="38">
        <v>42375</v>
      </c>
      <c r="F69" s="37">
        <v>9.5</v>
      </c>
      <c r="G69" s="37">
        <v>48.5</v>
      </c>
      <c r="H69" s="80">
        <v>4057075</v>
      </c>
      <c r="I69" s="31" t="s">
        <v>683</v>
      </c>
      <c r="J69" s="31" t="s">
        <v>242</v>
      </c>
      <c r="K69" s="31" t="s">
        <v>230</v>
      </c>
      <c r="L69" s="38">
        <v>42044</v>
      </c>
      <c r="M69">
        <f t="shared" ref="M69:M100" si="2">YEAR(E69)</f>
        <v>2016</v>
      </c>
    </row>
    <row r="70" spans="1:13" x14ac:dyDescent="0.2">
      <c r="A70" s="81" t="s">
        <v>796</v>
      </c>
      <c r="B70" s="80">
        <v>2790</v>
      </c>
      <c r="C70" s="31" t="s">
        <v>144</v>
      </c>
      <c r="D70" s="31" t="s">
        <v>72</v>
      </c>
      <c r="E70" s="38">
        <v>42423</v>
      </c>
      <c r="F70" s="37">
        <v>9.75</v>
      </c>
      <c r="G70" s="37">
        <v>28.46</v>
      </c>
      <c r="H70" s="80">
        <v>4056995</v>
      </c>
      <c r="I70" s="31" t="s">
        <v>683</v>
      </c>
      <c r="J70" s="31" t="s">
        <v>242</v>
      </c>
      <c r="K70" s="31" t="s">
        <v>230</v>
      </c>
      <c r="L70" s="38">
        <v>42118</v>
      </c>
      <c r="M70">
        <f t="shared" si="2"/>
        <v>2016</v>
      </c>
    </row>
    <row r="71" spans="1:13" x14ac:dyDescent="0.2">
      <c r="A71" s="81" t="s">
        <v>795</v>
      </c>
      <c r="B71" s="80">
        <v>2751</v>
      </c>
      <c r="C71" s="31" t="s">
        <v>202</v>
      </c>
      <c r="D71" s="31" t="s">
        <v>39</v>
      </c>
      <c r="E71" s="38">
        <v>42445</v>
      </c>
      <c r="F71" s="37">
        <v>9.85</v>
      </c>
      <c r="G71" s="37">
        <v>37.33</v>
      </c>
      <c r="H71" s="80">
        <v>4024697</v>
      </c>
      <c r="I71" s="31" t="s">
        <v>684</v>
      </c>
      <c r="J71" s="31" t="s">
        <v>242</v>
      </c>
      <c r="K71" s="31" t="s">
        <v>230</v>
      </c>
      <c r="L71" s="38">
        <v>42002</v>
      </c>
      <c r="M71">
        <f t="shared" si="2"/>
        <v>2016</v>
      </c>
    </row>
    <row r="72" spans="1:13" x14ac:dyDescent="0.2">
      <c r="A72" s="81" t="s">
        <v>794</v>
      </c>
      <c r="B72" s="80">
        <v>2806</v>
      </c>
      <c r="C72" s="31" t="s">
        <v>169</v>
      </c>
      <c r="D72" s="31" t="s">
        <v>131</v>
      </c>
      <c r="E72" s="38">
        <v>42489</v>
      </c>
      <c r="F72" s="37">
        <v>9.8000000000000007</v>
      </c>
      <c r="G72" s="37">
        <v>52.17</v>
      </c>
      <c r="H72" s="80">
        <v>4060026</v>
      </c>
      <c r="I72" s="31" t="s">
        <v>684</v>
      </c>
      <c r="J72" s="31" t="s">
        <v>256</v>
      </c>
      <c r="K72" s="31" t="s">
        <v>230</v>
      </c>
      <c r="L72" s="38">
        <v>42171</v>
      </c>
      <c r="M72">
        <f t="shared" si="2"/>
        <v>2016</v>
      </c>
    </row>
    <row r="73" spans="1:13" x14ac:dyDescent="0.2">
      <c r="A73" s="81" t="s">
        <v>793</v>
      </c>
      <c r="B73" s="80">
        <v>2869</v>
      </c>
      <c r="C73" s="31" t="s">
        <v>68</v>
      </c>
      <c r="D73" s="31" t="s">
        <v>67</v>
      </c>
      <c r="E73" s="38">
        <v>42524</v>
      </c>
      <c r="F73" s="37">
        <v>9.75</v>
      </c>
      <c r="G73" s="37">
        <v>51.9</v>
      </c>
      <c r="H73" s="80">
        <v>4007784</v>
      </c>
      <c r="I73" s="31" t="s">
        <v>684</v>
      </c>
      <c r="J73" s="31" t="s">
        <v>256</v>
      </c>
      <c r="K73" s="31" t="s">
        <v>230</v>
      </c>
      <c r="L73" s="38">
        <v>42314</v>
      </c>
      <c r="M73">
        <f t="shared" si="2"/>
        <v>2016</v>
      </c>
    </row>
    <row r="74" spans="1:13" x14ac:dyDescent="0.2">
      <c r="A74" s="81" t="s">
        <v>792</v>
      </c>
      <c r="B74" s="80">
        <v>2798</v>
      </c>
      <c r="C74" s="31" t="s">
        <v>135</v>
      </c>
      <c r="D74" s="31" t="s">
        <v>44</v>
      </c>
      <c r="E74" s="38">
        <v>42529</v>
      </c>
      <c r="F74" s="37">
        <v>9.48</v>
      </c>
      <c r="G74" s="37">
        <v>49.29</v>
      </c>
      <c r="H74" s="80">
        <v>4056994</v>
      </c>
      <c r="I74" s="31" t="s">
        <v>684</v>
      </c>
      <c r="J74" s="31" t="s">
        <v>242</v>
      </c>
      <c r="K74" s="31" t="s">
        <v>230</v>
      </c>
      <c r="L74" s="38">
        <v>42135</v>
      </c>
      <c r="M74">
        <f t="shared" si="2"/>
        <v>2016</v>
      </c>
    </row>
    <row r="75" spans="1:13" x14ac:dyDescent="0.2">
      <c r="A75" s="81" t="s">
        <v>791</v>
      </c>
      <c r="B75" s="80">
        <v>2808</v>
      </c>
      <c r="C75" s="31" t="s">
        <v>91</v>
      </c>
      <c r="D75" s="31" t="s">
        <v>89</v>
      </c>
      <c r="E75" s="38">
        <v>42536</v>
      </c>
      <c r="F75" s="37">
        <v>9</v>
      </c>
      <c r="G75" s="37">
        <v>48</v>
      </c>
      <c r="H75" s="80">
        <v>4004389</v>
      </c>
      <c r="I75" s="31" t="s">
        <v>683</v>
      </c>
      <c r="J75" s="31" t="s">
        <v>256</v>
      </c>
      <c r="K75" s="31" t="s">
        <v>230</v>
      </c>
      <c r="L75" s="38">
        <v>42144</v>
      </c>
      <c r="M75">
        <f t="shared" si="2"/>
        <v>2016</v>
      </c>
    </row>
    <row r="76" spans="1:13" x14ac:dyDescent="0.2">
      <c r="A76" s="81" t="s">
        <v>790</v>
      </c>
      <c r="B76" s="80">
        <v>2810</v>
      </c>
      <c r="C76" s="31" t="s">
        <v>90</v>
      </c>
      <c r="D76" s="31" t="s">
        <v>89</v>
      </c>
      <c r="E76" s="38">
        <v>42536</v>
      </c>
      <c r="F76" s="37">
        <v>9</v>
      </c>
      <c r="G76" s="37">
        <v>48</v>
      </c>
      <c r="H76" s="80">
        <v>4057096</v>
      </c>
      <c r="I76" s="31" t="s">
        <v>683</v>
      </c>
      <c r="J76" s="31" t="s">
        <v>256</v>
      </c>
      <c r="K76" s="31" t="s">
        <v>230</v>
      </c>
      <c r="L76" s="38">
        <v>42144</v>
      </c>
      <c r="M76">
        <f t="shared" si="2"/>
        <v>2016</v>
      </c>
    </row>
    <row r="77" spans="1:13" x14ac:dyDescent="0.2">
      <c r="A77" s="81" t="s">
        <v>789</v>
      </c>
      <c r="B77" s="80">
        <v>2857</v>
      </c>
      <c r="C77" s="31" t="s">
        <v>179</v>
      </c>
      <c r="D77" s="31" t="s">
        <v>39</v>
      </c>
      <c r="E77" s="38">
        <v>42569</v>
      </c>
      <c r="F77" s="37">
        <v>9.98</v>
      </c>
      <c r="G77" s="37">
        <v>47.42</v>
      </c>
      <c r="H77" s="80">
        <v>4012860</v>
      </c>
      <c r="I77" s="31" t="s">
        <v>683</v>
      </c>
      <c r="J77" s="31" t="s">
        <v>242</v>
      </c>
      <c r="K77" s="31" t="s">
        <v>230</v>
      </c>
      <c r="L77" s="38">
        <v>42278</v>
      </c>
      <c r="M77">
        <f t="shared" si="2"/>
        <v>2016</v>
      </c>
    </row>
    <row r="78" spans="1:13" x14ac:dyDescent="0.2">
      <c r="A78" s="81" t="s">
        <v>788</v>
      </c>
      <c r="B78" s="80">
        <v>2891</v>
      </c>
      <c r="C78" s="31" t="s">
        <v>134</v>
      </c>
      <c r="D78" s="31" t="s">
        <v>133</v>
      </c>
      <c r="E78" s="38">
        <v>42591</v>
      </c>
      <c r="F78" s="37">
        <v>9.85</v>
      </c>
      <c r="G78" s="37">
        <v>40.25</v>
      </c>
      <c r="H78" s="80">
        <v>4060895</v>
      </c>
      <c r="I78" s="31" t="s">
        <v>683</v>
      </c>
      <c r="J78" s="31" t="s">
        <v>242</v>
      </c>
      <c r="K78" s="31" t="s">
        <v>230</v>
      </c>
      <c r="L78" s="38">
        <v>42373</v>
      </c>
      <c r="M78">
        <f t="shared" si="2"/>
        <v>2016</v>
      </c>
    </row>
    <row r="79" spans="1:13" x14ac:dyDescent="0.2">
      <c r="A79" s="81" t="s">
        <v>787</v>
      </c>
      <c r="B79" s="80">
        <v>2821</v>
      </c>
      <c r="C79" s="31" t="s">
        <v>33</v>
      </c>
      <c r="D79" s="31" t="s">
        <v>32</v>
      </c>
      <c r="E79" s="38">
        <v>42600</v>
      </c>
      <c r="F79" s="37">
        <v>9.5</v>
      </c>
      <c r="G79" s="37">
        <v>52.83</v>
      </c>
      <c r="H79" s="80">
        <v>4092733</v>
      </c>
      <c r="I79" s="31" t="s">
        <v>684</v>
      </c>
      <c r="J79" s="31" t="s">
        <v>242</v>
      </c>
      <c r="K79" s="31" t="s">
        <v>230</v>
      </c>
      <c r="L79" s="38">
        <v>42129</v>
      </c>
      <c r="M79">
        <f t="shared" si="2"/>
        <v>2016</v>
      </c>
    </row>
    <row r="80" spans="1:13" x14ac:dyDescent="0.2">
      <c r="A80" s="81" t="s">
        <v>786</v>
      </c>
      <c r="B80" s="80">
        <v>2918</v>
      </c>
      <c r="C80" s="31" t="s">
        <v>76</v>
      </c>
      <c r="D80" s="31" t="s">
        <v>48</v>
      </c>
      <c r="E80" s="38">
        <v>42606</v>
      </c>
      <c r="F80" s="37">
        <v>9.75</v>
      </c>
      <c r="G80" s="37">
        <v>49.48</v>
      </c>
      <c r="H80" s="80">
        <v>4056975</v>
      </c>
      <c r="I80" s="31" t="s">
        <v>683</v>
      </c>
      <c r="J80" s="31" t="s">
        <v>256</v>
      </c>
      <c r="K80" s="31" t="s">
        <v>230</v>
      </c>
      <c r="L80" s="38">
        <v>42451</v>
      </c>
      <c r="M80">
        <f t="shared" si="2"/>
        <v>2016</v>
      </c>
    </row>
    <row r="81" spans="1:13" x14ac:dyDescent="0.2">
      <c r="A81" s="81" t="s">
        <v>785</v>
      </c>
      <c r="B81" s="80">
        <v>2874</v>
      </c>
      <c r="C81" s="31" t="s">
        <v>66</v>
      </c>
      <c r="D81" s="31" t="s">
        <v>123</v>
      </c>
      <c r="E81" s="38">
        <v>42614</v>
      </c>
      <c r="F81" s="37">
        <v>9.5</v>
      </c>
      <c r="G81" s="37">
        <v>49.1</v>
      </c>
      <c r="H81" s="80">
        <v>4001587</v>
      </c>
      <c r="I81" s="31" t="s">
        <v>684</v>
      </c>
      <c r="J81" s="31" t="s">
        <v>242</v>
      </c>
      <c r="K81" s="31" t="s">
        <v>230</v>
      </c>
      <c r="L81" s="38">
        <v>42333</v>
      </c>
      <c r="M81">
        <f t="shared" si="2"/>
        <v>2016</v>
      </c>
    </row>
    <row r="82" spans="1:13" x14ac:dyDescent="0.2">
      <c r="A82" s="81" t="s">
        <v>784</v>
      </c>
      <c r="B82" s="80">
        <v>2879</v>
      </c>
      <c r="C82" s="31" t="s">
        <v>113</v>
      </c>
      <c r="D82" s="31" t="s">
        <v>35</v>
      </c>
      <c r="E82" s="38">
        <v>42621</v>
      </c>
      <c r="F82" s="37">
        <v>10</v>
      </c>
      <c r="G82" s="37">
        <v>53.49</v>
      </c>
      <c r="H82" s="80">
        <v>4081463</v>
      </c>
      <c r="I82" s="31" t="s">
        <v>684</v>
      </c>
      <c r="J82" s="31" t="s">
        <v>242</v>
      </c>
      <c r="K82" s="31" t="s">
        <v>230</v>
      </c>
      <c r="L82" s="38">
        <v>42265</v>
      </c>
      <c r="M82">
        <f t="shared" si="2"/>
        <v>2016</v>
      </c>
    </row>
    <row r="83" spans="1:13" x14ac:dyDescent="0.2">
      <c r="A83" s="81" t="s">
        <v>783</v>
      </c>
      <c r="B83" s="80">
        <v>2846</v>
      </c>
      <c r="C83" s="31" t="s">
        <v>45</v>
      </c>
      <c r="D83" s="31" t="s">
        <v>44</v>
      </c>
      <c r="E83" s="38">
        <v>42641</v>
      </c>
      <c r="F83" s="37">
        <v>9.58</v>
      </c>
      <c r="G83" s="37">
        <v>49.61</v>
      </c>
      <c r="H83" s="80">
        <v>4073320</v>
      </c>
      <c r="I83" s="31" t="s">
        <v>684</v>
      </c>
      <c r="J83" s="31" t="s">
        <v>242</v>
      </c>
      <c r="K83" s="31" t="s">
        <v>230</v>
      </c>
      <c r="L83" s="38">
        <v>42243</v>
      </c>
      <c r="M83">
        <f t="shared" si="2"/>
        <v>2016</v>
      </c>
    </row>
    <row r="84" spans="1:13" x14ac:dyDescent="0.2">
      <c r="A84" s="81" t="s">
        <v>782</v>
      </c>
      <c r="B84" s="80">
        <v>2868</v>
      </c>
      <c r="C84" s="31" t="s">
        <v>176</v>
      </c>
      <c r="D84" s="31" t="s">
        <v>131</v>
      </c>
      <c r="E84" s="38">
        <v>42643</v>
      </c>
      <c r="F84" s="37">
        <v>9.9</v>
      </c>
      <c r="G84" s="37">
        <v>50.7</v>
      </c>
      <c r="H84" s="80">
        <v>4057008</v>
      </c>
      <c r="I84" s="31" t="s">
        <v>684</v>
      </c>
      <c r="J84" s="31" t="s">
        <v>256</v>
      </c>
      <c r="K84" s="31" t="s">
        <v>230</v>
      </c>
      <c r="L84" s="38">
        <v>42314</v>
      </c>
      <c r="M84">
        <f t="shared" si="2"/>
        <v>2016</v>
      </c>
    </row>
    <row r="85" spans="1:13" x14ac:dyDescent="0.2">
      <c r="A85" s="81" t="s">
        <v>781</v>
      </c>
      <c r="B85" s="80">
        <v>2926</v>
      </c>
      <c r="C85" s="31" t="s">
        <v>80</v>
      </c>
      <c r="D85" s="31" t="s">
        <v>77</v>
      </c>
      <c r="E85" s="38">
        <v>42683</v>
      </c>
      <c r="F85" s="37">
        <v>9.8000000000000007</v>
      </c>
      <c r="G85" s="37">
        <v>57.16</v>
      </c>
      <c r="H85" s="80">
        <v>4008754</v>
      </c>
      <c r="I85" s="31" t="s">
        <v>684</v>
      </c>
      <c r="J85" s="31" t="s">
        <v>242</v>
      </c>
      <c r="K85" s="31" t="s">
        <v>230</v>
      </c>
      <c r="L85" s="38">
        <v>42468</v>
      </c>
      <c r="M85">
        <f t="shared" si="2"/>
        <v>2016</v>
      </c>
    </row>
    <row r="86" spans="1:13" x14ac:dyDescent="0.2">
      <c r="A86" s="81" t="s">
        <v>780</v>
      </c>
      <c r="B86" s="80">
        <v>2833</v>
      </c>
      <c r="C86" s="31" t="s">
        <v>82</v>
      </c>
      <c r="D86" s="31" t="s">
        <v>81</v>
      </c>
      <c r="E86" s="38">
        <v>42684</v>
      </c>
      <c r="F86" s="37">
        <v>9.5</v>
      </c>
      <c r="G86" s="37">
        <v>44</v>
      </c>
      <c r="H86" s="80">
        <v>4057023</v>
      </c>
      <c r="I86" s="31" t="s">
        <v>684</v>
      </c>
      <c r="J86" s="31" t="s">
        <v>242</v>
      </c>
      <c r="K86" s="31" t="s">
        <v>230</v>
      </c>
      <c r="L86" s="38">
        <v>42186</v>
      </c>
      <c r="M86">
        <f t="shared" si="2"/>
        <v>2016</v>
      </c>
    </row>
    <row r="87" spans="1:13" x14ac:dyDescent="0.2">
      <c r="A87" s="81" t="s">
        <v>779</v>
      </c>
      <c r="B87" s="80">
        <v>2936</v>
      </c>
      <c r="C87" s="31" t="s">
        <v>153</v>
      </c>
      <c r="D87" s="31" t="s">
        <v>67</v>
      </c>
      <c r="E87" s="38">
        <v>42689</v>
      </c>
      <c r="F87" s="37">
        <v>9.5500000000000007</v>
      </c>
      <c r="G87" s="37">
        <v>49.55</v>
      </c>
      <c r="H87" s="80">
        <v>4044391</v>
      </c>
      <c r="I87" s="31" t="s">
        <v>684</v>
      </c>
      <c r="J87" s="31" t="s">
        <v>256</v>
      </c>
      <c r="K87" s="31" t="s">
        <v>230</v>
      </c>
      <c r="L87" s="38">
        <v>42479</v>
      </c>
      <c r="M87">
        <f t="shared" si="2"/>
        <v>2016</v>
      </c>
    </row>
    <row r="88" spans="1:13" x14ac:dyDescent="0.2">
      <c r="A88" s="81" t="s">
        <v>778</v>
      </c>
      <c r="B88" s="80">
        <v>2959</v>
      </c>
      <c r="C88" s="31" t="s">
        <v>78</v>
      </c>
      <c r="D88" s="31" t="s">
        <v>77</v>
      </c>
      <c r="E88" s="38">
        <v>42692</v>
      </c>
      <c r="F88" s="37">
        <v>10</v>
      </c>
      <c r="G88" s="37">
        <v>52.2</v>
      </c>
      <c r="H88" s="80">
        <v>4008669</v>
      </c>
      <c r="I88" s="31" t="s">
        <v>683</v>
      </c>
      <c r="J88" s="31" t="s">
        <v>242</v>
      </c>
      <c r="K88" s="31" t="s">
        <v>230</v>
      </c>
      <c r="L88" s="38">
        <v>42510</v>
      </c>
      <c r="M88">
        <f t="shared" si="2"/>
        <v>2016</v>
      </c>
    </row>
    <row r="89" spans="1:13" x14ac:dyDescent="0.2">
      <c r="A89" s="81" t="s">
        <v>777</v>
      </c>
      <c r="B89" s="80">
        <v>2889</v>
      </c>
      <c r="C89" s="31" t="s">
        <v>147</v>
      </c>
      <c r="D89" s="31" t="s">
        <v>145</v>
      </c>
      <c r="E89" s="38">
        <v>42703</v>
      </c>
      <c r="F89" s="37">
        <v>10.55</v>
      </c>
      <c r="G89" s="37" t="s">
        <v>240</v>
      </c>
      <c r="H89" s="80">
        <v>4056997</v>
      </c>
      <c r="I89" s="31" t="s">
        <v>683</v>
      </c>
      <c r="J89" s="31" t="s">
        <v>242</v>
      </c>
      <c r="K89" s="31" t="s">
        <v>230</v>
      </c>
      <c r="L89" s="38">
        <v>42444</v>
      </c>
      <c r="M89">
        <f t="shared" si="2"/>
        <v>2016</v>
      </c>
    </row>
    <row r="90" spans="1:13" x14ac:dyDescent="0.2">
      <c r="A90" s="81" t="s">
        <v>776</v>
      </c>
      <c r="B90" s="80">
        <v>2799</v>
      </c>
      <c r="C90" s="31" t="s">
        <v>107</v>
      </c>
      <c r="D90" s="31" t="s">
        <v>58</v>
      </c>
      <c r="E90" s="38">
        <v>42705</v>
      </c>
      <c r="F90" s="37">
        <v>10</v>
      </c>
      <c r="G90" s="37">
        <v>52.5</v>
      </c>
      <c r="H90" s="80">
        <v>4232403</v>
      </c>
      <c r="I90" s="31" t="s">
        <v>683</v>
      </c>
      <c r="J90" s="31" t="s">
        <v>242</v>
      </c>
      <c r="K90" s="31" t="s">
        <v>230</v>
      </c>
      <c r="L90" s="38">
        <v>42125</v>
      </c>
      <c r="M90">
        <f t="shared" si="2"/>
        <v>2016</v>
      </c>
    </row>
    <row r="91" spans="1:13" x14ac:dyDescent="0.2">
      <c r="A91" s="81" t="s">
        <v>775</v>
      </c>
      <c r="B91" s="80">
        <v>2929</v>
      </c>
      <c r="C91" s="31" t="s">
        <v>70</v>
      </c>
      <c r="D91" s="31" t="s">
        <v>69</v>
      </c>
      <c r="E91" s="38">
        <v>42710</v>
      </c>
      <c r="F91" s="37">
        <v>8.64</v>
      </c>
      <c r="G91" s="37">
        <v>45.62</v>
      </c>
      <c r="H91" s="80">
        <v>4000672</v>
      </c>
      <c r="I91" s="31" t="s">
        <v>684</v>
      </c>
      <c r="J91" s="31" t="s">
        <v>256</v>
      </c>
      <c r="K91" s="31" t="s">
        <v>230</v>
      </c>
      <c r="L91" s="38">
        <v>42473</v>
      </c>
      <c r="M91">
        <f t="shared" si="2"/>
        <v>2016</v>
      </c>
    </row>
    <row r="92" spans="1:13" x14ac:dyDescent="0.2">
      <c r="A92" s="81" t="s">
        <v>774</v>
      </c>
      <c r="B92" s="80">
        <v>2935</v>
      </c>
      <c r="C92" s="31" t="s">
        <v>71</v>
      </c>
      <c r="D92" s="31" t="s">
        <v>69</v>
      </c>
      <c r="E92" s="38">
        <v>42710</v>
      </c>
      <c r="F92" s="37">
        <v>8.64</v>
      </c>
      <c r="G92" s="37">
        <v>50</v>
      </c>
      <c r="H92" s="80">
        <v>4272394</v>
      </c>
      <c r="I92" s="31" t="s">
        <v>684</v>
      </c>
      <c r="J92" s="31" t="s">
        <v>256</v>
      </c>
      <c r="K92" s="31" t="s">
        <v>230</v>
      </c>
      <c r="L92" s="38">
        <v>42475</v>
      </c>
      <c r="M92">
        <f t="shared" si="2"/>
        <v>2016</v>
      </c>
    </row>
    <row r="93" spans="1:13" x14ac:dyDescent="0.2">
      <c r="A93" s="81" t="s">
        <v>773</v>
      </c>
      <c r="B93" s="80">
        <v>2997</v>
      </c>
      <c r="C93" s="31" t="s">
        <v>94</v>
      </c>
      <c r="D93" s="31" t="s">
        <v>111</v>
      </c>
      <c r="E93" s="38">
        <v>42711</v>
      </c>
      <c r="F93" s="37">
        <v>10.1</v>
      </c>
      <c r="G93" s="37">
        <v>53</v>
      </c>
      <c r="H93" s="80">
        <v>4004192</v>
      </c>
      <c r="I93" s="31" t="s">
        <v>683</v>
      </c>
      <c r="J93" s="31" t="s">
        <v>242</v>
      </c>
      <c r="K93" s="31" t="s">
        <v>230</v>
      </c>
      <c r="L93" s="38">
        <v>42552</v>
      </c>
      <c r="M93">
        <f t="shared" si="2"/>
        <v>2016</v>
      </c>
    </row>
    <row r="94" spans="1:13" x14ac:dyDescent="0.2">
      <c r="A94" s="81" t="s">
        <v>772</v>
      </c>
      <c r="B94" s="80">
        <v>2943</v>
      </c>
      <c r="C94" s="31" t="s">
        <v>49</v>
      </c>
      <c r="D94" s="31" t="s">
        <v>48</v>
      </c>
      <c r="E94" s="38">
        <v>42716</v>
      </c>
      <c r="F94" s="37">
        <v>9.6</v>
      </c>
      <c r="G94" s="37">
        <v>45</v>
      </c>
      <c r="H94" s="80">
        <v>4057004</v>
      </c>
      <c r="I94" s="31" t="s">
        <v>683</v>
      </c>
      <c r="J94" s="31" t="s">
        <v>256</v>
      </c>
      <c r="K94" s="31" t="s">
        <v>230</v>
      </c>
      <c r="L94" s="38">
        <v>42488</v>
      </c>
      <c r="M94">
        <f t="shared" si="2"/>
        <v>2016</v>
      </c>
    </row>
    <row r="95" spans="1:13" x14ac:dyDescent="0.2">
      <c r="A95" s="81" t="s">
        <v>771</v>
      </c>
      <c r="B95" s="80">
        <v>2970</v>
      </c>
      <c r="C95" s="31" t="s">
        <v>211</v>
      </c>
      <c r="D95" s="31" t="s">
        <v>101</v>
      </c>
      <c r="E95" s="38">
        <v>42718</v>
      </c>
      <c r="F95" s="37">
        <v>9.1</v>
      </c>
      <c r="G95" s="37">
        <v>50</v>
      </c>
      <c r="H95" s="80">
        <v>3004222</v>
      </c>
      <c r="I95" s="31" t="s">
        <v>684</v>
      </c>
      <c r="J95" s="31" t="s">
        <v>256</v>
      </c>
      <c r="K95" s="31" t="s">
        <v>230</v>
      </c>
      <c r="L95" s="38">
        <v>42552</v>
      </c>
      <c r="M95">
        <f t="shared" si="2"/>
        <v>2016</v>
      </c>
    </row>
    <row r="96" spans="1:13" x14ac:dyDescent="0.2">
      <c r="A96" s="81" t="s">
        <v>770</v>
      </c>
      <c r="B96" s="80">
        <v>2983</v>
      </c>
      <c r="C96" s="31" t="s">
        <v>220</v>
      </c>
      <c r="D96" s="31" t="s">
        <v>96</v>
      </c>
      <c r="E96" s="38">
        <v>42723</v>
      </c>
      <c r="F96" s="37">
        <v>9.3699999999999992</v>
      </c>
      <c r="G96" s="37">
        <v>52.39</v>
      </c>
      <c r="H96" s="80">
        <v>4215172</v>
      </c>
      <c r="I96" s="31" t="s">
        <v>684</v>
      </c>
      <c r="J96" s="31" t="s">
        <v>242</v>
      </c>
      <c r="K96" s="31" t="s">
        <v>230</v>
      </c>
      <c r="L96" s="38">
        <v>42493</v>
      </c>
      <c r="M96">
        <f t="shared" si="2"/>
        <v>2016</v>
      </c>
    </row>
    <row r="97" spans="1:13" x14ac:dyDescent="0.2">
      <c r="A97" s="81" t="s">
        <v>769</v>
      </c>
      <c r="B97" s="80">
        <v>2919</v>
      </c>
      <c r="C97" s="31" t="s">
        <v>197</v>
      </c>
      <c r="D97" s="31" t="s">
        <v>115</v>
      </c>
      <c r="E97" s="38">
        <v>42723</v>
      </c>
      <c r="F97" s="37">
        <v>9</v>
      </c>
      <c r="G97" s="37">
        <v>49</v>
      </c>
      <c r="H97" s="80">
        <v>3001167</v>
      </c>
      <c r="I97" s="31" t="s">
        <v>684</v>
      </c>
      <c r="J97" s="31" t="s">
        <v>256</v>
      </c>
      <c r="K97" s="31" t="s">
        <v>230</v>
      </c>
      <c r="L97" s="38">
        <v>42450</v>
      </c>
      <c r="M97">
        <f t="shared" si="2"/>
        <v>2016</v>
      </c>
    </row>
    <row r="98" spans="1:13" x14ac:dyDescent="0.2">
      <c r="A98" s="81" t="s">
        <v>768</v>
      </c>
      <c r="B98" s="80">
        <v>3025</v>
      </c>
      <c r="C98" s="31" t="s">
        <v>38</v>
      </c>
      <c r="D98" s="31" t="s">
        <v>64</v>
      </c>
      <c r="E98" s="38">
        <v>42726</v>
      </c>
      <c r="F98" s="37">
        <v>9.9</v>
      </c>
      <c r="G98" s="37">
        <v>51.75</v>
      </c>
      <c r="H98" s="80">
        <v>4057032</v>
      </c>
      <c r="I98" s="31" t="s">
        <v>683</v>
      </c>
      <c r="J98" s="31" t="s">
        <v>242</v>
      </c>
      <c r="K98" s="31" t="s">
        <v>230</v>
      </c>
      <c r="L98" s="38">
        <v>42460</v>
      </c>
      <c r="M98">
        <f t="shared" si="2"/>
        <v>2016</v>
      </c>
    </row>
    <row r="99" spans="1:13" x14ac:dyDescent="0.2">
      <c r="A99" s="81" t="s">
        <v>767</v>
      </c>
      <c r="B99" s="80">
        <v>2984</v>
      </c>
      <c r="C99" s="31" t="s">
        <v>122</v>
      </c>
      <c r="D99" s="31" t="s">
        <v>56</v>
      </c>
      <c r="E99" s="38">
        <v>42726</v>
      </c>
      <c r="F99" s="37">
        <v>9.6</v>
      </c>
      <c r="G99" s="37">
        <v>48.03</v>
      </c>
      <c r="H99" s="80">
        <v>4057098</v>
      </c>
      <c r="I99" s="31" t="s">
        <v>683</v>
      </c>
      <c r="J99" s="31" t="s">
        <v>242</v>
      </c>
      <c r="K99" s="31" t="s">
        <v>230</v>
      </c>
      <c r="L99" s="38">
        <v>42527</v>
      </c>
      <c r="M99">
        <f t="shared" si="2"/>
        <v>2016</v>
      </c>
    </row>
    <row r="100" spans="1:13" x14ac:dyDescent="0.2">
      <c r="A100" s="81" t="s">
        <v>766</v>
      </c>
      <c r="B100" s="80">
        <v>2914</v>
      </c>
      <c r="C100" s="31" t="s">
        <v>98</v>
      </c>
      <c r="D100" s="31" t="s">
        <v>54</v>
      </c>
      <c r="E100" s="38">
        <v>42732</v>
      </c>
      <c r="F100" s="37">
        <v>9.5</v>
      </c>
      <c r="G100" s="37">
        <v>50</v>
      </c>
      <c r="H100" s="80">
        <v>4057075</v>
      </c>
      <c r="I100" s="31" t="s">
        <v>683</v>
      </c>
      <c r="J100" s="31" t="s">
        <v>242</v>
      </c>
      <c r="K100" s="31" t="s">
        <v>230</v>
      </c>
      <c r="L100" s="38">
        <v>42516</v>
      </c>
      <c r="M100">
        <f t="shared" si="2"/>
        <v>2016</v>
      </c>
    </row>
    <row r="101" spans="1:13" x14ac:dyDescent="0.2">
      <c r="A101" s="81"/>
      <c r="B101" s="80"/>
      <c r="C101" s="31"/>
      <c r="D101" s="31"/>
      <c r="E101" s="38"/>
      <c r="F101" s="37"/>
      <c r="G101" s="37"/>
      <c r="H101" s="80"/>
      <c r="I101" s="31"/>
      <c r="J101" s="31"/>
      <c r="K101" s="31"/>
      <c r="L101" s="38"/>
    </row>
    <row r="102" spans="1:13" x14ac:dyDescent="0.2">
      <c r="A102" s="81"/>
      <c r="B102" s="80"/>
      <c r="C102" s="31"/>
      <c r="D102" s="31"/>
      <c r="E102" s="38"/>
      <c r="F102" s="37"/>
      <c r="G102" s="37"/>
      <c r="H102" s="80"/>
      <c r="I102" s="31"/>
      <c r="J102" s="31"/>
      <c r="K102" s="31"/>
      <c r="L102" s="38"/>
    </row>
    <row r="103" spans="1:13" x14ac:dyDescent="0.2">
      <c r="A103" s="81" t="s">
        <v>765</v>
      </c>
      <c r="B103" s="80">
        <v>3134</v>
      </c>
      <c r="C103" s="31" t="s">
        <v>206</v>
      </c>
      <c r="D103" s="31" t="s">
        <v>103</v>
      </c>
      <c r="E103" s="38">
        <v>42747</v>
      </c>
      <c r="F103" s="37">
        <v>9.6</v>
      </c>
      <c r="G103" s="37">
        <v>40</v>
      </c>
      <c r="H103" s="80">
        <v>4155019</v>
      </c>
      <c r="I103" s="31" t="s">
        <v>683</v>
      </c>
      <c r="J103" s="31" t="s">
        <v>281</v>
      </c>
      <c r="K103" s="31" t="s">
        <v>230</v>
      </c>
      <c r="L103" s="38">
        <v>42739</v>
      </c>
      <c r="M103">
        <f t="shared" ref="M103:M145" si="3">YEAR(E103)</f>
        <v>2017</v>
      </c>
    </row>
    <row r="104" spans="1:13" x14ac:dyDescent="0.2">
      <c r="A104" s="81" t="s">
        <v>764</v>
      </c>
      <c r="B104" s="80">
        <v>3078</v>
      </c>
      <c r="C104" s="31" t="s">
        <v>87</v>
      </c>
      <c r="D104" s="31" t="s">
        <v>75</v>
      </c>
      <c r="E104" s="38">
        <v>42753</v>
      </c>
      <c r="F104" s="37">
        <v>9.4499999999999993</v>
      </c>
      <c r="G104" s="37">
        <v>50.99</v>
      </c>
      <c r="H104" s="80">
        <v>4010692</v>
      </c>
      <c r="I104" s="31" t="s">
        <v>683</v>
      </c>
      <c r="J104" s="31" t="s">
        <v>242</v>
      </c>
      <c r="K104" s="31" t="s">
        <v>230</v>
      </c>
      <c r="L104" s="38">
        <v>42531</v>
      </c>
      <c r="M104">
        <f t="shared" si="3"/>
        <v>2017</v>
      </c>
    </row>
    <row r="105" spans="1:13" x14ac:dyDescent="0.2">
      <c r="A105" s="81" t="s">
        <v>763</v>
      </c>
      <c r="B105" s="80">
        <v>2894</v>
      </c>
      <c r="C105" s="31" t="s">
        <v>114</v>
      </c>
      <c r="D105" s="31" t="s">
        <v>89</v>
      </c>
      <c r="E105" s="38">
        <v>42759</v>
      </c>
      <c r="F105" s="37">
        <v>9</v>
      </c>
      <c r="G105" s="37">
        <v>48</v>
      </c>
      <c r="H105" s="80">
        <v>4057080</v>
      </c>
      <c r="I105" s="31" t="s">
        <v>683</v>
      </c>
      <c r="J105" s="31" t="s">
        <v>256</v>
      </c>
      <c r="K105" s="31" t="s">
        <v>230</v>
      </c>
      <c r="L105" s="38">
        <v>42398</v>
      </c>
      <c r="M105">
        <f t="shared" si="3"/>
        <v>2017</v>
      </c>
    </row>
    <row r="106" spans="1:13" x14ac:dyDescent="0.2">
      <c r="A106" s="81" t="s">
        <v>762</v>
      </c>
      <c r="B106" s="80">
        <v>2898</v>
      </c>
      <c r="C106" s="31" t="s">
        <v>74</v>
      </c>
      <c r="D106" s="31" t="s">
        <v>35</v>
      </c>
      <c r="E106" s="38">
        <v>42766</v>
      </c>
      <c r="F106" s="37">
        <v>10.1</v>
      </c>
      <c r="G106" s="37">
        <v>37.49</v>
      </c>
      <c r="H106" s="80">
        <v>4057083</v>
      </c>
      <c r="I106" s="31" t="s">
        <v>684</v>
      </c>
      <c r="J106" s="31" t="s">
        <v>242</v>
      </c>
      <c r="K106" s="31" t="s">
        <v>230</v>
      </c>
      <c r="L106" s="38">
        <v>42401</v>
      </c>
      <c r="M106">
        <f t="shared" si="3"/>
        <v>2017</v>
      </c>
    </row>
    <row r="107" spans="1:13" x14ac:dyDescent="0.2">
      <c r="A107" s="81" t="s">
        <v>761</v>
      </c>
      <c r="B107" s="80">
        <v>3001</v>
      </c>
      <c r="C107" s="31" t="s">
        <v>51</v>
      </c>
      <c r="D107" s="31" t="s">
        <v>67</v>
      </c>
      <c r="E107" s="38">
        <v>42781</v>
      </c>
      <c r="F107" s="37">
        <v>9.6</v>
      </c>
      <c r="G107" s="37">
        <v>49.1</v>
      </c>
      <c r="H107" s="80">
        <v>4057082</v>
      </c>
      <c r="I107" s="31" t="s">
        <v>684</v>
      </c>
      <c r="J107" s="31" t="s">
        <v>256</v>
      </c>
      <c r="K107" s="31" t="s">
        <v>230</v>
      </c>
      <c r="L107" s="38">
        <v>42571</v>
      </c>
      <c r="M107">
        <f t="shared" si="3"/>
        <v>2017</v>
      </c>
    </row>
    <row r="108" spans="1:13" x14ac:dyDescent="0.2">
      <c r="A108" s="81" t="s">
        <v>760</v>
      </c>
      <c r="B108" s="80">
        <v>2950</v>
      </c>
      <c r="C108" s="31" t="s">
        <v>150</v>
      </c>
      <c r="D108" s="31" t="s">
        <v>48</v>
      </c>
      <c r="E108" s="38">
        <v>42788</v>
      </c>
      <c r="F108" s="37">
        <v>9.6</v>
      </c>
      <c r="G108" s="37">
        <v>49.7</v>
      </c>
      <c r="H108" s="80">
        <v>4062660</v>
      </c>
      <c r="I108" s="31" t="s">
        <v>683</v>
      </c>
      <c r="J108" s="31" t="s">
        <v>256</v>
      </c>
      <c r="K108" s="31" t="s">
        <v>230</v>
      </c>
      <c r="L108" s="38">
        <v>42503</v>
      </c>
      <c r="M108">
        <f t="shared" si="3"/>
        <v>2017</v>
      </c>
    </row>
    <row r="109" spans="1:13" x14ac:dyDescent="0.2">
      <c r="A109" s="81" t="s">
        <v>759</v>
      </c>
      <c r="B109" s="80">
        <v>2867</v>
      </c>
      <c r="C109" s="31" t="s">
        <v>95</v>
      </c>
      <c r="D109" s="31" t="s">
        <v>32</v>
      </c>
      <c r="E109" s="38">
        <v>42790</v>
      </c>
      <c r="F109" s="37">
        <v>9.75</v>
      </c>
      <c r="G109" s="37">
        <v>50.03</v>
      </c>
      <c r="H109" s="80">
        <v>4057030</v>
      </c>
      <c r="I109" s="31" t="s">
        <v>683</v>
      </c>
      <c r="J109" s="31" t="s">
        <v>242</v>
      </c>
      <c r="K109" s="31" t="s">
        <v>230</v>
      </c>
      <c r="L109" s="38">
        <v>42313</v>
      </c>
      <c r="M109">
        <f t="shared" si="3"/>
        <v>2017</v>
      </c>
    </row>
    <row r="110" spans="1:13" x14ac:dyDescent="0.2">
      <c r="A110" s="81" t="s">
        <v>758</v>
      </c>
      <c r="B110" s="80">
        <v>2910</v>
      </c>
      <c r="C110" s="31" t="s">
        <v>36</v>
      </c>
      <c r="D110" s="31" t="s">
        <v>35</v>
      </c>
      <c r="E110" s="38">
        <v>42794</v>
      </c>
      <c r="F110" s="37">
        <v>10.1</v>
      </c>
      <c r="G110" s="37">
        <v>40.75</v>
      </c>
      <c r="H110" s="80">
        <v>4057081</v>
      </c>
      <c r="I110" s="31" t="s">
        <v>684</v>
      </c>
      <c r="J110" s="31" t="s">
        <v>242</v>
      </c>
      <c r="K110" s="31" t="s">
        <v>230</v>
      </c>
      <c r="L110" s="38">
        <v>42430</v>
      </c>
      <c r="M110">
        <f t="shared" si="3"/>
        <v>2017</v>
      </c>
    </row>
    <row r="111" spans="1:13" x14ac:dyDescent="0.2">
      <c r="A111" s="81" t="s">
        <v>757</v>
      </c>
      <c r="B111" s="80">
        <v>2901</v>
      </c>
      <c r="C111" s="31" t="s">
        <v>142</v>
      </c>
      <c r="D111" s="31" t="s">
        <v>105</v>
      </c>
      <c r="E111" s="38">
        <v>42796</v>
      </c>
      <c r="F111" s="37">
        <v>9.41</v>
      </c>
      <c r="G111" s="37">
        <v>52.5</v>
      </c>
      <c r="H111" s="80">
        <v>4147257</v>
      </c>
      <c r="I111" s="31" t="s">
        <v>684</v>
      </c>
      <c r="J111" s="31" t="s">
        <v>242</v>
      </c>
      <c r="K111" s="31" t="s">
        <v>230</v>
      </c>
      <c r="L111" s="38">
        <v>42416</v>
      </c>
      <c r="M111">
        <f t="shared" si="3"/>
        <v>2017</v>
      </c>
    </row>
    <row r="112" spans="1:13" x14ac:dyDescent="0.2">
      <c r="A112" s="81" t="s">
        <v>756</v>
      </c>
      <c r="B112" s="80">
        <v>2842</v>
      </c>
      <c r="C112" s="31" t="s">
        <v>136</v>
      </c>
      <c r="D112" s="31" t="s">
        <v>81</v>
      </c>
      <c r="E112" s="38">
        <v>42814</v>
      </c>
      <c r="F112" s="37">
        <v>9.5</v>
      </c>
      <c r="G112" s="37">
        <v>53.31</v>
      </c>
      <c r="H112" s="80">
        <v>4057016</v>
      </c>
      <c r="I112" s="31" t="s">
        <v>684</v>
      </c>
      <c r="J112" s="31" t="s">
        <v>242</v>
      </c>
      <c r="K112" s="31" t="s">
        <v>230</v>
      </c>
      <c r="L112" s="38">
        <v>42356</v>
      </c>
      <c r="M112">
        <f t="shared" si="3"/>
        <v>2017</v>
      </c>
    </row>
    <row r="113" spans="1:13" x14ac:dyDescent="0.2">
      <c r="A113" s="81" t="s">
        <v>755</v>
      </c>
      <c r="B113" s="80">
        <v>3009</v>
      </c>
      <c r="C113" s="31" t="s">
        <v>209</v>
      </c>
      <c r="D113" s="31" t="s">
        <v>145</v>
      </c>
      <c r="E113" s="38">
        <v>42829</v>
      </c>
      <c r="F113" s="37">
        <v>10.25</v>
      </c>
      <c r="G113" s="37" t="s">
        <v>240</v>
      </c>
      <c r="H113" s="80">
        <v>4057000</v>
      </c>
      <c r="I113" s="31" t="s">
        <v>683</v>
      </c>
      <c r="J113" s="31" t="s">
        <v>242</v>
      </c>
      <c r="K113" s="31" t="s">
        <v>230</v>
      </c>
      <c r="L113" s="38">
        <v>42655</v>
      </c>
      <c r="M113">
        <f t="shared" si="3"/>
        <v>2017</v>
      </c>
    </row>
    <row r="114" spans="1:13" x14ac:dyDescent="0.2">
      <c r="A114" s="81" t="s">
        <v>754</v>
      </c>
      <c r="B114" s="80">
        <v>2937</v>
      </c>
      <c r="C114" s="31" t="s">
        <v>158</v>
      </c>
      <c r="D114" s="31" t="s">
        <v>137</v>
      </c>
      <c r="E114" s="38">
        <v>42837</v>
      </c>
      <c r="F114" s="37">
        <v>9.4</v>
      </c>
      <c r="G114" s="37">
        <v>50</v>
      </c>
      <c r="H114" s="80">
        <v>4060294</v>
      </c>
      <c r="I114" s="31" t="s">
        <v>683</v>
      </c>
      <c r="J114" s="31" t="s">
        <v>256</v>
      </c>
      <c r="K114" s="31" t="s">
        <v>230</v>
      </c>
      <c r="L114" s="38">
        <v>42489</v>
      </c>
      <c r="M114">
        <f t="shared" si="3"/>
        <v>2017</v>
      </c>
    </row>
    <row r="115" spans="1:13" x14ac:dyDescent="0.2">
      <c r="A115" s="81" t="s">
        <v>753</v>
      </c>
      <c r="B115" s="80">
        <v>2938</v>
      </c>
      <c r="C115" s="31" t="s">
        <v>138</v>
      </c>
      <c r="D115" s="31" t="s">
        <v>137</v>
      </c>
      <c r="E115" s="38">
        <v>42845</v>
      </c>
      <c r="F115" s="37">
        <v>9.5</v>
      </c>
      <c r="G115" s="37">
        <v>50.97</v>
      </c>
      <c r="H115" s="80">
        <v>4059391</v>
      </c>
      <c r="I115" s="31" t="s">
        <v>683</v>
      </c>
      <c r="J115" s="31" t="s">
        <v>256</v>
      </c>
      <c r="K115" s="31" t="s">
        <v>230</v>
      </c>
      <c r="L115" s="38">
        <v>42489</v>
      </c>
      <c r="M115">
        <f t="shared" si="3"/>
        <v>2017</v>
      </c>
    </row>
    <row r="116" spans="1:13" x14ac:dyDescent="0.2">
      <c r="A116" s="81" t="s">
        <v>752</v>
      </c>
      <c r="B116" s="80">
        <v>2967</v>
      </c>
      <c r="C116" s="31" t="s">
        <v>195</v>
      </c>
      <c r="D116" s="31" t="s">
        <v>160</v>
      </c>
      <c r="E116" s="38">
        <v>42858</v>
      </c>
      <c r="F116" s="37">
        <v>9.5</v>
      </c>
      <c r="G116" s="37">
        <v>49.2</v>
      </c>
      <c r="H116" s="80">
        <v>4072456</v>
      </c>
      <c r="I116" s="31" t="s">
        <v>684</v>
      </c>
      <c r="J116" s="31" t="s">
        <v>242</v>
      </c>
      <c r="K116" s="31" t="s">
        <v>230</v>
      </c>
      <c r="L116" s="38">
        <v>42552</v>
      </c>
      <c r="M116">
        <f t="shared" si="3"/>
        <v>2017</v>
      </c>
    </row>
    <row r="117" spans="1:13" x14ac:dyDescent="0.2">
      <c r="A117" s="81" t="s">
        <v>751</v>
      </c>
      <c r="B117" s="80">
        <v>2866</v>
      </c>
      <c r="C117" s="31" t="s">
        <v>205</v>
      </c>
      <c r="D117" s="31" t="s">
        <v>105</v>
      </c>
      <c r="E117" s="38">
        <v>42866</v>
      </c>
      <c r="F117" s="37">
        <v>9.1999999999999993</v>
      </c>
      <c r="G117" s="37">
        <v>52.5</v>
      </c>
      <c r="H117" s="80">
        <v>4057754</v>
      </c>
      <c r="I117" s="31" t="s">
        <v>683</v>
      </c>
      <c r="J117" s="31" t="s">
        <v>242</v>
      </c>
      <c r="K117" s="31" t="s">
        <v>230</v>
      </c>
      <c r="L117" s="38">
        <v>42310</v>
      </c>
      <c r="M117">
        <f t="shared" si="3"/>
        <v>2017</v>
      </c>
    </row>
    <row r="118" spans="1:13" x14ac:dyDescent="0.2">
      <c r="A118" s="81" t="s">
        <v>750</v>
      </c>
      <c r="B118" s="80">
        <v>3007</v>
      </c>
      <c r="C118" s="31" t="s">
        <v>136</v>
      </c>
      <c r="D118" s="31" t="s">
        <v>72</v>
      </c>
      <c r="E118" s="38">
        <v>42873</v>
      </c>
      <c r="F118" s="37">
        <v>9.5</v>
      </c>
      <c r="G118" s="37">
        <v>36.380000000000003</v>
      </c>
      <c r="H118" s="80">
        <v>4057016</v>
      </c>
      <c r="I118" s="31" t="s">
        <v>683</v>
      </c>
      <c r="J118" s="31" t="s">
        <v>242</v>
      </c>
      <c r="K118" s="31" t="s">
        <v>230</v>
      </c>
      <c r="L118" s="38">
        <v>42607</v>
      </c>
      <c r="M118">
        <f t="shared" si="3"/>
        <v>2017</v>
      </c>
    </row>
    <row r="119" spans="1:13" x14ac:dyDescent="0.2">
      <c r="A119" s="81" t="s">
        <v>749</v>
      </c>
      <c r="B119" s="80">
        <v>2952</v>
      </c>
      <c r="C119" s="31" t="s">
        <v>51</v>
      </c>
      <c r="D119" s="31" t="s">
        <v>50</v>
      </c>
      <c r="E119" s="38">
        <v>42878</v>
      </c>
      <c r="F119" s="37">
        <v>9.6999999999999993</v>
      </c>
      <c r="G119" s="37" t="s">
        <v>240</v>
      </c>
      <c r="H119" s="80">
        <v>4057082</v>
      </c>
      <c r="I119" s="31" t="s">
        <v>683</v>
      </c>
      <c r="J119" s="31" t="s">
        <v>256</v>
      </c>
      <c r="K119" s="31" t="s">
        <v>230</v>
      </c>
      <c r="L119" s="38">
        <v>42507</v>
      </c>
      <c r="M119">
        <f t="shared" si="3"/>
        <v>2017</v>
      </c>
    </row>
    <row r="120" spans="1:13" x14ac:dyDescent="0.2">
      <c r="A120" s="81" t="s">
        <v>748</v>
      </c>
      <c r="B120" s="80">
        <v>3033</v>
      </c>
      <c r="C120" s="31" t="s">
        <v>87</v>
      </c>
      <c r="D120" s="31" t="s">
        <v>106</v>
      </c>
      <c r="E120" s="38">
        <v>42902</v>
      </c>
      <c r="F120" s="37">
        <v>9.65</v>
      </c>
      <c r="G120" s="37">
        <v>51.4</v>
      </c>
      <c r="H120" s="80">
        <v>4010692</v>
      </c>
      <c r="I120" s="31" t="s">
        <v>683</v>
      </c>
      <c r="J120" s="31" t="s">
        <v>242</v>
      </c>
      <c r="K120" s="31" t="s">
        <v>230</v>
      </c>
      <c r="L120" s="38">
        <v>42657</v>
      </c>
      <c r="M120">
        <f t="shared" si="3"/>
        <v>2017</v>
      </c>
    </row>
    <row r="121" spans="1:13" x14ac:dyDescent="0.2">
      <c r="A121" s="81" t="s">
        <v>747</v>
      </c>
      <c r="B121" s="80">
        <v>3037</v>
      </c>
      <c r="C121" s="31" t="s">
        <v>155</v>
      </c>
      <c r="D121" s="31" t="s">
        <v>46</v>
      </c>
      <c r="E121" s="38">
        <v>42908</v>
      </c>
      <c r="F121" s="37">
        <v>9.6999999999999993</v>
      </c>
      <c r="G121" s="37" t="s">
        <v>240</v>
      </c>
      <c r="H121" s="80">
        <v>4042397</v>
      </c>
      <c r="I121" s="31" t="s">
        <v>683</v>
      </c>
      <c r="J121" s="31" t="s">
        <v>242</v>
      </c>
      <c r="K121" s="31" t="s">
        <v>230</v>
      </c>
      <c r="L121" s="38">
        <v>42697</v>
      </c>
      <c r="M121">
        <f t="shared" si="3"/>
        <v>2017</v>
      </c>
    </row>
    <row r="122" spans="1:13" x14ac:dyDescent="0.2">
      <c r="A122" s="81" t="s">
        <v>746</v>
      </c>
      <c r="B122" s="80">
        <v>3038</v>
      </c>
      <c r="C122" s="31" t="s">
        <v>154</v>
      </c>
      <c r="D122" s="31" t="s">
        <v>46</v>
      </c>
      <c r="E122" s="38">
        <v>42908</v>
      </c>
      <c r="F122" s="37">
        <v>9.6999999999999993</v>
      </c>
      <c r="G122" s="37" t="s">
        <v>240</v>
      </c>
      <c r="H122" s="80">
        <v>4057090</v>
      </c>
      <c r="I122" s="31" t="s">
        <v>683</v>
      </c>
      <c r="J122" s="31" t="s">
        <v>242</v>
      </c>
      <c r="K122" s="31" t="s">
        <v>230</v>
      </c>
      <c r="L122" s="38">
        <v>42697</v>
      </c>
      <c r="M122">
        <f t="shared" si="3"/>
        <v>2017</v>
      </c>
    </row>
    <row r="123" spans="1:13" x14ac:dyDescent="0.2">
      <c r="A123" s="81" t="s">
        <v>745</v>
      </c>
      <c r="B123" s="80">
        <v>2990</v>
      </c>
      <c r="C123" s="31" t="s">
        <v>153</v>
      </c>
      <c r="D123" s="31" t="s">
        <v>152</v>
      </c>
      <c r="E123" s="38">
        <v>42940</v>
      </c>
      <c r="F123" s="37">
        <v>9.5</v>
      </c>
      <c r="G123" s="37">
        <v>49.14</v>
      </c>
      <c r="H123" s="80">
        <v>4044391</v>
      </c>
      <c r="I123" s="31" t="s">
        <v>684</v>
      </c>
      <c r="J123" s="31" t="s">
        <v>256</v>
      </c>
      <c r="K123" s="31" t="s">
        <v>230</v>
      </c>
      <c r="L123" s="38">
        <v>42551</v>
      </c>
      <c r="M123">
        <f t="shared" si="3"/>
        <v>2017</v>
      </c>
    </row>
    <row r="124" spans="1:13" x14ac:dyDescent="0.2">
      <c r="A124" s="81" t="s">
        <v>744</v>
      </c>
      <c r="B124" s="80">
        <v>2968</v>
      </c>
      <c r="C124" s="31" t="s">
        <v>34</v>
      </c>
      <c r="D124" s="31" t="s">
        <v>32</v>
      </c>
      <c r="E124" s="38">
        <v>42962</v>
      </c>
      <c r="F124" s="37">
        <v>10</v>
      </c>
      <c r="G124" s="37">
        <v>55.8</v>
      </c>
      <c r="H124" s="80">
        <v>4056974</v>
      </c>
      <c r="I124" s="31" t="s">
        <v>683</v>
      </c>
      <c r="J124" s="31" t="s">
        <v>242</v>
      </c>
      <c r="K124" s="31" t="s">
        <v>230</v>
      </c>
      <c r="L124" s="38">
        <v>42522</v>
      </c>
      <c r="M124">
        <f t="shared" si="3"/>
        <v>2017</v>
      </c>
    </row>
    <row r="125" spans="1:13" x14ac:dyDescent="0.2">
      <c r="A125" s="81" t="s">
        <v>743</v>
      </c>
      <c r="B125" s="80">
        <v>3100</v>
      </c>
      <c r="C125" s="31" t="s">
        <v>76</v>
      </c>
      <c r="D125" s="31" t="s">
        <v>48</v>
      </c>
      <c r="E125" s="38">
        <v>43000</v>
      </c>
      <c r="F125" s="37">
        <v>9.6</v>
      </c>
      <c r="G125" s="37">
        <v>50.47</v>
      </c>
      <c r="H125" s="80">
        <v>4056975</v>
      </c>
      <c r="I125" s="31" t="s">
        <v>683</v>
      </c>
      <c r="J125" s="31" t="s">
        <v>256</v>
      </c>
      <c r="K125" s="31" t="s">
        <v>230</v>
      </c>
      <c r="L125" s="38">
        <v>42824</v>
      </c>
      <c r="M125">
        <f t="shared" si="3"/>
        <v>2017</v>
      </c>
    </row>
    <row r="126" spans="1:13" x14ac:dyDescent="0.2">
      <c r="A126" s="81" t="s">
        <v>742</v>
      </c>
      <c r="B126" s="80">
        <v>3094</v>
      </c>
      <c r="C126" s="31" t="s">
        <v>118</v>
      </c>
      <c r="D126" s="31" t="s">
        <v>103</v>
      </c>
      <c r="E126" s="38">
        <v>43006</v>
      </c>
      <c r="F126" s="37">
        <v>9.8000000000000007</v>
      </c>
      <c r="G126" s="37">
        <v>42.5</v>
      </c>
      <c r="H126" s="80">
        <v>4080589</v>
      </c>
      <c r="I126" s="31" t="s">
        <v>683</v>
      </c>
      <c r="J126" s="31" t="s">
        <v>256</v>
      </c>
      <c r="K126" s="31" t="s">
        <v>230</v>
      </c>
      <c r="L126" s="38">
        <v>42811</v>
      </c>
      <c r="M126">
        <f t="shared" si="3"/>
        <v>2017</v>
      </c>
    </row>
    <row r="127" spans="1:13" x14ac:dyDescent="0.2">
      <c r="A127" s="81" t="s">
        <v>741</v>
      </c>
      <c r="B127" s="80">
        <v>3099</v>
      </c>
      <c r="C127" s="31" t="s">
        <v>153</v>
      </c>
      <c r="D127" s="31" t="s">
        <v>67</v>
      </c>
      <c r="E127" s="38">
        <v>43028</v>
      </c>
      <c r="F127" s="37">
        <v>9.5</v>
      </c>
      <c r="G127" s="37">
        <v>50.15</v>
      </c>
      <c r="H127" s="80">
        <v>4044391</v>
      </c>
      <c r="I127" s="31" t="s">
        <v>684</v>
      </c>
      <c r="J127" s="31" t="s">
        <v>256</v>
      </c>
      <c r="K127" s="31" t="s">
        <v>230</v>
      </c>
      <c r="L127" s="38">
        <v>42818</v>
      </c>
      <c r="M127">
        <f t="shared" si="3"/>
        <v>2017</v>
      </c>
    </row>
    <row r="128" spans="1:13" x14ac:dyDescent="0.2">
      <c r="A128" s="81" t="s">
        <v>740</v>
      </c>
      <c r="B128" s="80">
        <v>3206</v>
      </c>
      <c r="C128" s="31" t="s">
        <v>59</v>
      </c>
      <c r="D128" s="31" t="s">
        <v>58</v>
      </c>
      <c r="E128" s="38">
        <v>43034</v>
      </c>
      <c r="F128" s="37">
        <v>10.3</v>
      </c>
      <c r="G128" s="37">
        <v>48</v>
      </c>
      <c r="H128" s="80">
        <v>4009083</v>
      </c>
      <c r="I128" s="31" t="s">
        <v>683</v>
      </c>
      <c r="J128" s="31" t="s">
        <v>242</v>
      </c>
      <c r="K128" s="31" t="s">
        <v>230</v>
      </c>
      <c r="L128" s="38">
        <v>43007</v>
      </c>
      <c r="M128">
        <f t="shared" si="3"/>
        <v>2017</v>
      </c>
    </row>
    <row r="129" spans="1:13" x14ac:dyDescent="0.2">
      <c r="A129" s="81" t="s">
        <v>739</v>
      </c>
      <c r="B129" s="80">
        <v>3219</v>
      </c>
      <c r="C129" s="31" t="s">
        <v>60</v>
      </c>
      <c r="D129" s="31" t="s">
        <v>58</v>
      </c>
      <c r="E129" s="38">
        <v>43034</v>
      </c>
      <c r="F129" s="37">
        <v>10.25</v>
      </c>
      <c r="G129" s="37">
        <v>52</v>
      </c>
      <c r="H129" s="80">
        <v>4004218</v>
      </c>
      <c r="I129" s="31" t="s">
        <v>683</v>
      </c>
      <c r="J129" s="31" t="s">
        <v>242</v>
      </c>
      <c r="K129" s="31" t="s">
        <v>230</v>
      </c>
      <c r="L129" s="38">
        <v>43007</v>
      </c>
      <c r="M129">
        <f t="shared" si="3"/>
        <v>2017</v>
      </c>
    </row>
    <row r="130" spans="1:13" x14ac:dyDescent="0.2">
      <c r="A130" s="81" t="s">
        <v>738</v>
      </c>
      <c r="B130" s="80">
        <v>3207</v>
      </c>
      <c r="C130" s="31" t="s">
        <v>61</v>
      </c>
      <c r="D130" s="31" t="s">
        <v>58</v>
      </c>
      <c r="E130" s="38">
        <v>43034</v>
      </c>
      <c r="F130" s="37">
        <v>10.199999999999999</v>
      </c>
      <c r="G130" s="37">
        <v>52</v>
      </c>
      <c r="H130" s="80">
        <v>4057097</v>
      </c>
      <c r="I130" s="31" t="s">
        <v>683</v>
      </c>
      <c r="J130" s="31" t="s">
        <v>242</v>
      </c>
      <c r="K130" s="31" t="s">
        <v>230</v>
      </c>
      <c r="L130" s="38">
        <v>43007</v>
      </c>
      <c r="M130">
        <f t="shared" si="3"/>
        <v>2017</v>
      </c>
    </row>
    <row r="131" spans="1:13" x14ac:dyDescent="0.2">
      <c r="A131" s="81" t="s">
        <v>737</v>
      </c>
      <c r="B131" s="80">
        <v>3217</v>
      </c>
      <c r="C131" s="31" t="s">
        <v>146</v>
      </c>
      <c r="D131" s="31" t="s">
        <v>145</v>
      </c>
      <c r="E131" s="38">
        <v>43045</v>
      </c>
      <c r="F131" s="37">
        <v>10.25</v>
      </c>
      <c r="G131" s="37" t="s">
        <v>240</v>
      </c>
      <c r="H131" s="80">
        <v>3010781</v>
      </c>
      <c r="I131" s="31" t="s">
        <v>683</v>
      </c>
      <c r="J131" s="31" t="s">
        <v>242</v>
      </c>
      <c r="K131" s="31" t="s">
        <v>230</v>
      </c>
      <c r="L131" s="38">
        <v>43005</v>
      </c>
      <c r="M131">
        <f t="shared" si="3"/>
        <v>2017</v>
      </c>
    </row>
    <row r="132" spans="1:13" x14ac:dyDescent="0.2">
      <c r="A132" s="81" t="s">
        <v>736</v>
      </c>
      <c r="B132" s="80">
        <v>3023</v>
      </c>
      <c r="C132" s="31" t="s">
        <v>93</v>
      </c>
      <c r="D132" s="31" t="s">
        <v>92</v>
      </c>
      <c r="E132" s="38">
        <v>43054</v>
      </c>
      <c r="F132" s="37">
        <v>11.95</v>
      </c>
      <c r="G132" s="37">
        <v>58.18</v>
      </c>
      <c r="H132" s="80">
        <v>4058371</v>
      </c>
      <c r="I132" s="31" t="s">
        <v>683</v>
      </c>
      <c r="J132" s="31" t="s">
        <v>242</v>
      </c>
      <c r="K132" s="31" t="s">
        <v>230</v>
      </c>
      <c r="L132" s="38">
        <v>42629</v>
      </c>
      <c r="M132">
        <f t="shared" si="3"/>
        <v>2017</v>
      </c>
    </row>
    <row r="133" spans="1:13" x14ac:dyDescent="0.2">
      <c r="A133" s="81" t="s">
        <v>735</v>
      </c>
      <c r="B133" s="80">
        <v>3070</v>
      </c>
      <c r="C133" s="31" t="s">
        <v>132</v>
      </c>
      <c r="D133" s="31" t="s">
        <v>131</v>
      </c>
      <c r="E133" s="38">
        <v>43069</v>
      </c>
      <c r="F133" s="37">
        <v>10</v>
      </c>
      <c r="G133" s="37">
        <v>53.34</v>
      </c>
      <c r="H133" s="80">
        <v>4008369</v>
      </c>
      <c r="I133" s="31" t="s">
        <v>684</v>
      </c>
      <c r="J133" s="31" t="s">
        <v>256</v>
      </c>
      <c r="K133" s="31" t="s">
        <v>230</v>
      </c>
      <c r="L133" s="38">
        <v>42752</v>
      </c>
      <c r="M133">
        <f t="shared" si="3"/>
        <v>2017</v>
      </c>
    </row>
    <row r="134" spans="1:13" x14ac:dyDescent="0.2">
      <c r="A134" s="81" t="s">
        <v>734</v>
      </c>
      <c r="B134" s="80">
        <v>3071</v>
      </c>
      <c r="C134" s="31" t="s">
        <v>207</v>
      </c>
      <c r="D134" s="31" t="s">
        <v>131</v>
      </c>
      <c r="E134" s="38">
        <v>43069</v>
      </c>
      <c r="F134" s="37">
        <v>10</v>
      </c>
      <c r="G134" s="37">
        <v>54.51</v>
      </c>
      <c r="H134" s="80">
        <v>4057035</v>
      </c>
      <c r="I134" s="31" t="s">
        <v>684</v>
      </c>
      <c r="J134" s="31" t="s">
        <v>256</v>
      </c>
      <c r="K134" s="31" t="s">
        <v>230</v>
      </c>
      <c r="L134" s="38">
        <v>42752</v>
      </c>
      <c r="M134">
        <f t="shared" si="3"/>
        <v>2017</v>
      </c>
    </row>
    <row r="135" spans="1:13" x14ac:dyDescent="0.2">
      <c r="A135" s="81" t="s">
        <v>733</v>
      </c>
      <c r="B135" s="80">
        <v>3068</v>
      </c>
      <c r="C135" s="31" t="s">
        <v>124</v>
      </c>
      <c r="D135" s="31" t="s">
        <v>123</v>
      </c>
      <c r="E135" s="38">
        <v>43074</v>
      </c>
      <c r="F135" s="37">
        <v>9.5</v>
      </c>
      <c r="G135" s="37">
        <v>48.5</v>
      </c>
      <c r="H135" s="80">
        <v>4062485</v>
      </c>
      <c r="I135" s="31" t="s">
        <v>683</v>
      </c>
      <c r="J135" s="31" t="s">
        <v>242</v>
      </c>
      <c r="K135" s="31" t="s">
        <v>230</v>
      </c>
      <c r="L135" s="38">
        <v>42748</v>
      </c>
      <c r="M135">
        <f t="shared" si="3"/>
        <v>2017</v>
      </c>
    </row>
    <row r="136" spans="1:13" x14ac:dyDescent="0.2">
      <c r="A136" s="81" t="s">
        <v>732</v>
      </c>
      <c r="B136" s="80">
        <v>3113</v>
      </c>
      <c r="C136" s="31" t="s">
        <v>70</v>
      </c>
      <c r="D136" s="31" t="s">
        <v>69</v>
      </c>
      <c r="E136" s="38">
        <v>43075</v>
      </c>
      <c r="F136" s="37">
        <v>8.4</v>
      </c>
      <c r="G136" s="37">
        <v>45.89</v>
      </c>
      <c r="H136" s="80">
        <v>4000672</v>
      </c>
      <c r="I136" s="31" t="s">
        <v>684</v>
      </c>
      <c r="J136" s="31" t="s">
        <v>256</v>
      </c>
      <c r="K136" s="31" t="s">
        <v>230</v>
      </c>
      <c r="L136" s="38">
        <v>42838</v>
      </c>
      <c r="M136">
        <f t="shared" si="3"/>
        <v>2017</v>
      </c>
    </row>
    <row r="137" spans="1:13" x14ac:dyDescent="0.2">
      <c r="A137" s="81" t="s">
        <v>731</v>
      </c>
      <c r="B137" s="80">
        <v>3114</v>
      </c>
      <c r="C137" s="31" t="s">
        <v>71</v>
      </c>
      <c r="D137" s="31" t="s">
        <v>69</v>
      </c>
      <c r="E137" s="38">
        <v>43075</v>
      </c>
      <c r="F137" s="37">
        <v>8.4</v>
      </c>
      <c r="G137" s="37">
        <v>50</v>
      </c>
      <c r="H137" s="80">
        <v>4272394</v>
      </c>
      <c r="I137" s="31" t="s">
        <v>684</v>
      </c>
      <c r="J137" s="31" t="s">
        <v>256</v>
      </c>
      <c r="K137" s="31" t="s">
        <v>230</v>
      </c>
      <c r="L137" s="38">
        <v>42838</v>
      </c>
      <c r="M137">
        <f t="shared" si="3"/>
        <v>2017</v>
      </c>
    </row>
    <row r="138" spans="1:13" x14ac:dyDescent="0.2">
      <c r="A138" s="81" t="s">
        <v>730</v>
      </c>
      <c r="B138" s="80">
        <v>3131</v>
      </c>
      <c r="C138" s="31" t="s">
        <v>180</v>
      </c>
      <c r="D138" s="31" t="s">
        <v>77</v>
      </c>
      <c r="E138" s="38">
        <v>43076</v>
      </c>
      <c r="F138" s="37">
        <v>9.8000000000000007</v>
      </c>
      <c r="G138" s="37">
        <v>51.45</v>
      </c>
      <c r="H138" s="80">
        <v>4061925</v>
      </c>
      <c r="I138" s="31" t="s">
        <v>684</v>
      </c>
      <c r="J138" s="31" t="s">
        <v>242</v>
      </c>
      <c r="K138" s="31" t="s">
        <v>230</v>
      </c>
      <c r="L138" s="38">
        <v>42859</v>
      </c>
      <c r="M138">
        <f t="shared" si="3"/>
        <v>2017</v>
      </c>
    </row>
    <row r="139" spans="1:13" x14ac:dyDescent="0.2">
      <c r="A139" s="81" t="s">
        <v>729</v>
      </c>
      <c r="B139" s="80">
        <v>3085</v>
      </c>
      <c r="C139" s="31" t="s">
        <v>135</v>
      </c>
      <c r="D139" s="31" t="s">
        <v>103</v>
      </c>
      <c r="E139" s="38">
        <v>43083</v>
      </c>
      <c r="F139" s="37">
        <v>9.65</v>
      </c>
      <c r="G139" s="37">
        <v>48.35</v>
      </c>
      <c r="H139" s="80">
        <v>4056994</v>
      </c>
      <c r="I139" s="31" t="s">
        <v>683</v>
      </c>
      <c r="J139" s="31" t="s">
        <v>242</v>
      </c>
      <c r="K139" s="31" t="s">
        <v>230</v>
      </c>
      <c r="L139" s="38">
        <v>42779</v>
      </c>
      <c r="M139">
        <f t="shared" si="3"/>
        <v>2017</v>
      </c>
    </row>
    <row r="140" spans="1:13" x14ac:dyDescent="0.2">
      <c r="A140" s="81" t="s">
        <v>728</v>
      </c>
      <c r="B140" s="80">
        <v>3062</v>
      </c>
      <c r="C140" s="31" t="s">
        <v>109</v>
      </c>
      <c r="D140" s="31" t="s">
        <v>103</v>
      </c>
      <c r="E140" s="38">
        <v>43083</v>
      </c>
      <c r="F140" s="37">
        <v>9.6</v>
      </c>
      <c r="G140" s="37">
        <v>48.46</v>
      </c>
      <c r="H140" s="80">
        <v>4057026</v>
      </c>
      <c r="I140" s="31" t="s">
        <v>684</v>
      </c>
      <c r="J140" s="31" t="s">
        <v>242</v>
      </c>
      <c r="K140" s="31" t="s">
        <v>230</v>
      </c>
      <c r="L140" s="38">
        <v>42720</v>
      </c>
      <c r="M140">
        <f t="shared" si="3"/>
        <v>2017</v>
      </c>
    </row>
    <row r="141" spans="1:13" x14ac:dyDescent="0.2">
      <c r="A141" s="81" t="s">
        <v>727</v>
      </c>
      <c r="B141" s="80">
        <v>3087</v>
      </c>
      <c r="C141" s="31" t="s">
        <v>63</v>
      </c>
      <c r="D141" s="31" t="s">
        <v>62</v>
      </c>
      <c r="E141" s="38">
        <v>43087</v>
      </c>
      <c r="F141" s="37">
        <v>9.5</v>
      </c>
      <c r="G141" s="37">
        <v>50</v>
      </c>
      <c r="H141" s="80">
        <v>4057019</v>
      </c>
      <c r="I141" s="31" t="s">
        <v>683</v>
      </c>
      <c r="J141" s="31" t="s">
        <v>242</v>
      </c>
      <c r="K141" s="31" t="s">
        <v>230</v>
      </c>
      <c r="L141" s="38">
        <v>42794</v>
      </c>
      <c r="M141">
        <f t="shared" si="3"/>
        <v>2017</v>
      </c>
    </row>
    <row r="142" spans="1:13" x14ac:dyDescent="0.2">
      <c r="A142" s="81" t="s">
        <v>726</v>
      </c>
      <c r="B142" s="80">
        <v>3048</v>
      </c>
      <c r="C142" s="31" t="s">
        <v>45</v>
      </c>
      <c r="D142" s="31" t="s">
        <v>44</v>
      </c>
      <c r="E142" s="38">
        <v>43089</v>
      </c>
      <c r="F142" s="37">
        <v>9.58</v>
      </c>
      <c r="G142" s="37">
        <v>49.61</v>
      </c>
      <c r="H142" s="80">
        <v>4073320</v>
      </c>
      <c r="I142" s="31" t="s">
        <v>683</v>
      </c>
      <c r="J142" s="31" t="s">
        <v>242</v>
      </c>
      <c r="K142" s="31" t="s">
        <v>230</v>
      </c>
      <c r="L142" s="38">
        <v>42711</v>
      </c>
      <c r="M142">
        <f t="shared" si="3"/>
        <v>2017</v>
      </c>
    </row>
    <row r="143" spans="1:13" x14ac:dyDescent="0.2">
      <c r="A143" s="81" t="s">
        <v>725</v>
      </c>
      <c r="B143" s="80">
        <v>3118</v>
      </c>
      <c r="C143" s="31" t="s">
        <v>100</v>
      </c>
      <c r="D143" s="31" t="s">
        <v>99</v>
      </c>
      <c r="E143" s="38">
        <v>43090</v>
      </c>
      <c r="F143" s="37">
        <v>9.1</v>
      </c>
      <c r="G143" s="37">
        <v>48.6</v>
      </c>
      <c r="H143" s="80">
        <v>4056999</v>
      </c>
      <c r="I143" s="31" t="s">
        <v>683</v>
      </c>
      <c r="J143" s="31" t="s">
        <v>242</v>
      </c>
      <c r="K143" s="31" t="s">
        <v>230</v>
      </c>
      <c r="L143" s="38">
        <v>42839</v>
      </c>
      <c r="M143">
        <f t="shared" si="3"/>
        <v>2017</v>
      </c>
    </row>
    <row r="144" spans="1:13" x14ac:dyDescent="0.2">
      <c r="A144" s="81" t="s">
        <v>724</v>
      </c>
      <c r="B144" s="80">
        <v>3149</v>
      </c>
      <c r="C144" s="31" t="s">
        <v>98</v>
      </c>
      <c r="D144" s="31" t="s">
        <v>54</v>
      </c>
      <c r="E144" s="38">
        <v>43097</v>
      </c>
      <c r="F144" s="37">
        <v>9.5</v>
      </c>
      <c r="G144" s="37">
        <v>50</v>
      </c>
      <c r="H144" s="80">
        <v>4057075</v>
      </c>
      <c r="I144" s="31" t="s">
        <v>683</v>
      </c>
      <c r="J144" s="31" t="s">
        <v>242</v>
      </c>
      <c r="K144" s="31" t="s">
        <v>230</v>
      </c>
      <c r="L144" s="38">
        <v>42895</v>
      </c>
      <c r="M144">
        <f t="shared" si="3"/>
        <v>2017</v>
      </c>
    </row>
    <row r="145" spans="1:13" x14ac:dyDescent="0.2">
      <c r="A145" s="81" t="s">
        <v>723</v>
      </c>
      <c r="B145" s="80">
        <v>3151</v>
      </c>
      <c r="C145" s="31" t="s">
        <v>57</v>
      </c>
      <c r="D145" s="31" t="s">
        <v>56</v>
      </c>
      <c r="E145" s="38">
        <v>43098</v>
      </c>
      <c r="F145" s="37">
        <v>9.51</v>
      </c>
      <c r="G145" s="37">
        <v>49.99</v>
      </c>
      <c r="H145" s="80">
        <v>4061726</v>
      </c>
      <c r="I145" s="31" t="s">
        <v>684</v>
      </c>
      <c r="J145" s="31" t="s">
        <v>242</v>
      </c>
      <c r="K145" s="31" t="s">
        <v>230</v>
      </c>
      <c r="L145" s="38">
        <v>42891</v>
      </c>
      <c r="M145">
        <f t="shared" si="3"/>
        <v>2017</v>
      </c>
    </row>
    <row r="146" spans="1:13" x14ac:dyDescent="0.2">
      <c r="A146" s="81"/>
      <c r="B146" s="80"/>
      <c r="C146" s="31"/>
      <c r="D146" s="31"/>
      <c r="E146" s="38"/>
      <c r="F146" s="37"/>
      <c r="G146" s="37"/>
      <c r="H146" s="80"/>
      <c r="I146" s="31"/>
      <c r="J146" s="31"/>
      <c r="K146" s="31"/>
      <c r="L146" s="38"/>
    </row>
    <row r="147" spans="1:13" x14ac:dyDescent="0.2">
      <c r="A147" s="81"/>
      <c r="B147" s="80"/>
      <c r="C147" s="31"/>
      <c r="D147" s="31"/>
      <c r="E147" s="38"/>
      <c r="F147" s="37"/>
      <c r="G147" s="37"/>
      <c r="H147" s="80"/>
      <c r="I147" s="31"/>
      <c r="J147" s="31"/>
      <c r="K147" s="31"/>
      <c r="L147" s="38"/>
    </row>
    <row r="148" spans="1:13" x14ac:dyDescent="0.2">
      <c r="A148" s="81" t="s">
        <v>722</v>
      </c>
      <c r="B148" s="80">
        <v>3102</v>
      </c>
      <c r="C148" s="31" t="s">
        <v>36</v>
      </c>
      <c r="D148" s="31" t="s">
        <v>35</v>
      </c>
      <c r="E148" s="38">
        <v>43188</v>
      </c>
      <c r="F148" s="37">
        <v>10</v>
      </c>
      <c r="G148" s="37">
        <v>40.89</v>
      </c>
      <c r="H148" s="80">
        <v>4057081</v>
      </c>
      <c r="I148" s="31" t="s">
        <v>684</v>
      </c>
      <c r="J148" s="31" t="s">
        <v>242</v>
      </c>
      <c r="K148" s="31" t="s">
        <v>230</v>
      </c>
      <c r="L148" s="38">
        <v>42825</v>
      </c>
      <c r="M148">
        <f t="shared" ref="M148:M185" si="4">YEAR(E148)</f>
        <v>2018</v>
      </c>
    </row>
    <row r="149" spans="1:13" x14ac:dyDescent="0.2">
      <c r="A149" s="81" t="s">
        <v>721</v>
      </c>
      <c r="B149" s="80">
        <v>3117</v>
      </c>
      <c r="C149" s="31" t="s">
        <v>74</v>
      </c>
      <c r="D149" s="31" t="s">
        <v>35</v>
      </c>
      <c r="E149" s="38">
        <v>43208</v>
      </c>
      <c r="F149" s="37">
        <v>10</v>
      </c>
      <c r="G149" s="37">
        <v>36.840000000000003</v>
      </c>
      <c r="H149" s="80">
        <v>4057083</v>
      </c>
      <c r="I149" s="31" t="s">
        <v>684</v>
      </c>
      <c r="J149" s="31" t="s">
        <v>242</v>
      </c>
      <c r="K149" s="31" t="s">
        <v>230</v>
      </c>
      <c r="L149" s="38">
        <v>42844</v>
      </c>
      <c r="M149">
        <f t="shared" si="4"/>
        <v>2018</v>
      </c>
    </row>
    <row r="150" spans="1:13" x14ac:dyDescent="0.2">
      <c r="A150" s="81" t="s">
        <v>720</v>
      </c>
      <c r="B150" s="80">
        <v>3334</v>
      </c>
      <c r="C150" s="31" t="s">
        <v>78</v>
      </c>
      <c r="D150" s="31" t="s">
        <v>77</v>
      </c>
      <c r="E150" s="38">
        <v>43357</v>
      </c>
      <c r="F150" s="37">
        <v>10</v>
      </c>
      <c r="G150" s="37">
        <v>52</v>
      </c>
      <c r="H150" s="80">
        <v>4008669</v>
      </c>
      <c r="I150" s="31" t="s">
        <v>683</v>
      </c>
      <c r="J150" s="31" t="s">
        <v>242</v>
      </c>
      <c r="K150" s="31" t="s">
        <v>230</v>
      </c>
      <c r="L150" s="38">
        <v>43244</v>
      </c>
      <c r="M150">
        <f t="shared" si="4"/>
        <v>2018</v>
      </c>
    </row>
    <row r="151" spans="1:13" x14ac:dyDescent="0.2">
      <c r="A151" s="81" t="s">
        <v>719</v>
      </c>
      <c r="B151" s="80">
        <v>2873</v>
      </c>
      <c r="C151" s="31" t="s">
        <v>203</v>
      </c>
      <c r="D151" s="31" t="s">
        <v>128</v>
      </c>
      <c r="E151" s="38">
        <v>43369</v>
      </c>
      <c r="F151" s="37">
        <v>10</v>
      </c>
      <c r="G151" s="37">
        <v>47.52</v>
      </c>
      <c r="H151" s="80">
        <v>4017451</v>
      </c>
      <c r="I151" s="31" t="s">
        <v>683</v>
      </c>
      <c r="J151" s="31" t="s">
        <v>256</v>
      </c>
      <c r="K151" s="31" t="s">
        <v>230</v>
      </c>
      <c r="L151" s="38">
        <v>42338</v>
      </c>
      <c r="M151">
        <f t="shared" si="4"/>
        <v>2018</v>
      </c>
    </row>
    <row r="152" spans="1:13" x14ac:dyDescent="0.2">
      <c r="A152" s="81" t="s">
        <v>718</v>
      </c>
      <c r="B152" s="80">
        <v>3247</v>
      </c>
      <c r="C152" s="31" t="s">
        <v>202</v>
      </c>
      <c r="D152" s="31" t="s">
        <v>39</v>
      </c>
      <c r="E152" s="38">
        <v>43404</v>
      </c>
      <c r="F152" s="37">
        <v>9.99</v>
      </c>
      <c r="G152" s="37">
        <v>39.67</v>
      </c>
      <c r="H152" s="80">
        <v>4024697</v>
      </c>
      <c r="I152" s="31" t="s">
        <v>683</v>
      </c>
      <c r="J152" s="31" t="s">
        <v>242</v>
      </c>
      <c r="K152" s="31" t="s">
        <v>230</v>
      </c>
      <c r="L152" s="38">
        <v>43090</v>
      </c>
      <c r="M152">
        <f t="shared" si="4"/>
        <v>2018</v>
      </c>
    </row>
    <row r="153" spans="1:13" x14ac:dyDescent="0.2">
      <c r="A153" s="81" t="s">
        <v>717</v>
      </c>
      <c r="B153" s="80">
        <v>3101</v>
      </c>
      <c r="C153" s="31" t="s">
        <v>171</v>
      </c>
      <c r="D153" s="31" t="s">
        <v>170</v>
      </c>
      <c r="E153" s="38">
        <v>43133</v>
      </c>
      <c r="F153" s="37">
        <v>9.98</v>
      </c>
      <c r="G153" s="37">
        <v>49.02</v>
      </c>
      <c r="H153" s="80">
        <v>4057087</v>
      </c>
      <c r="I153" s="31" t="s">
        <v>683</v>
      </c>
      <c r="J153" s="31" t="s">
        <v>242</v>
      </c>
      <c r="K153" s="31" t="s">
        <v>230</v>
      </c>
      <c r="L153" s="38">
        <v>42828</v>
      </c>
      <c r="M153">
        <f t="shared" si="4"/>
        <v>2018</v>
      </c>
    </row>
    <row r="154" spans="1:13" x14ac:dyDescent="0.2">
      <c r="A154" s="81" t="s">
        <v>716</v>
      </c>
      <c r="B154" s="80">
        <v>3169</v>
      </c>
      <c r="C154" s="31" t="s">
        <v>40</v>
      </c>
      <c r="D154" s="31" t="s">
        <v>39</v>
      </c>
      <c r="E154" s="38">
        <v>43250</v>
      </c>
      <c r="F154" s="37">
        <v>9.9499999999999993</v>
      </c>
      <c r="G154" s="37">
        <v>35.729999999999997</v>
      </c>
      <c r="H154" s="80">
        <v>4057003</v>
      </c>
      <c r="I154" s="31" t="s">
        <v>683</v>
      </c>
      <c r="J154" s="31" t="s">
        <v>242</v>
      </c>
      <c r="K154" s="31" t="s">
        <v>230</v>
      </c>
      <c r="L154" s="38">
        <v>42942</v>
      </c>
      <c r="M154">
        <f t="shared" si="4"/>
        <v>2018</v>
      </c>
    </row>
    <row r="155" spans="1:13" x14ac:dyDescent="0.2">
      <c r="A155" s="81" t="s">
        <v>715</v>
      </c>
      <c r="B155" s="80">
        <v>3129</v>
      </c>
      <c r="C155" s="31" t="s">
        <v>94</v>
      </c>
      <c r="D155" s="31" t="s">
        <v>64</v>
      </c>
      <c r="E155" s="38">
        <v>43154</v>
      </c>
      <c r="F155" s="37">
        <v>9.9</v>
      </c>
      <c r="G155" s="37">
        <v>52</v>
      </c>
      <c r="H155" s="80">
        <v>4004192</v>
      </c>
      <c r="I155" s="31" t="s">
        <v>683</v>
      </c>
      <c r="J155" s="31" t="s">
        <v>242</v>
      </c>
      <c r="K155" s="31" t="s">
        <v>230</v>
      </c>
      <c r="L155" s="38">
        <v>42887</v>
      </c>
      <c r="M155">
        <f t="shared" si="4"/>
        <v>2018</v>
      </c>
    </row>
    <row r="156" spans="1:13" x14ac:dyDescent="0.2">
      <c r="A156" s="81" t="s">
        <v>714</v>
      </c>
      <c r="B156" s="80">
        <v>3137</v>
      </c>
      <c r="C156" s="31" t="s">
        <v>40</v>
      </c>
      <c r="D156" s="31" t="s">
        <v>35</v>
      </c>
      <c r="E156" s="38">
        <v>43202</v>
      </c>
      <c r="F156" s="37">
        <v>9.9</v>
      </c>
      <c r="G156" s="37">
        <v>36.380000000000003</v>
      </c>
      <c r="H156" s="80">
        <v>4057003</v>
      </c>
      <c r="I156" s="31" t="s">
        <v>684</v>
      </c>
      <c r="J156" s="31" t="s">
        <v>242</v>
      </c>
      <c r="K156" s="31" t="s">
        <v>230</v>
      </c>
      <c r="L156" s="38">
        <v>42870</v>
      </c>
      <c r="M156">
        <f t="shared" si="4"/>
        <v>2018</v>
      </c>
    </row>
    <row r="157" spans="1:13" x14ac:dyDescent="0.2">
      <c r="A157" s="81" t="s">
        <v>713</v>
      </c>
      <c r="B157" s="80">
        <v>3166</v>
      </c>
      <c r="C157" s="31" t="s">
        <v>65</v>
      </c>
      <c r="D157" s="31" t="s">
        <v>64</v>
      </c>
      <c r="E157" s="38">
        <v>43273</v>
      </c>
      <c r="F157" s="37">
        <v>9.9</v>
      </c>
      <c r="G157" s="37">
        <v>52</v>
      </c>
      <c r="H157" s="80">
        <v>4004320</v>
      </c>
      <c r="I157" s="31" t="s">
        <v>683</v>
      </c>
      <c r="J157" s="31" t="s">
        <v>242</v>
      </c>
      <c r="K157" s="31" t="s">
        <v>230</v>
      </c>
      <c r="L157" s="38">
        <v>42972</v>
      </c>
      <c r="M157">
        <f t="shared" si="4"/>
        <v>2018</v>
      </c>
    </row>
    <row r="158" spans="1:13" x14ac:dyDescent="0.2">
      <c r="A158" s="81" t="s">
        <v>712</v>
      </c>
      <c r="B158" s="80">
        <v>3262</v>
      </c>
      <c r="C158" s="31" t="s">
        <v>201</v>
      </c>
      <c r="D158" s="31" t="s">
        <v>200</v>
      </c>
      <c r="E158" s="38">
        <v>43377</v>
      </c>
      <c r="F158" s="37">
        <v>9.85</v>
      </c>
      <c r="G158" s="37">
        <v>54.02</v>
      </c>
      <c r="H158" s="80">
        <v>4057538</v>
      </c>
      <c r="I158" s="31" t="s">
        <v>684</v>
      </c>
      <c r="J158" s="31" t="s">
        <v>256</v>
      </c>
      <c r="K158" s="31" t="s">
        <v>230</v>
      </c>
      <c r="L158" s="38">
        <v>43126</v>
      </c>
      <c r="M158">
        <f t="shared" si="4"/>
        <v>2018</v>
      </c>
    </row>
    <row r="159" spans="1:13" x14ac:dyDescent="0.2">
      <c r="A159" s="81" t="s">
        <v>711</v>
      </c>
      <c r="B159" s="80">
        <v>3075</v>
      </c>
      <c r="C159" s="31" t="s">
        <v>129</v>
      </c>
      <c r="D159" s="31" t="s">
        <v>128</v>
      </c>
      <c r="E159" s="38">
        <v>43453</v>
      </c>
      <c r="F159" s="37">
        <v>9.84</v>
      </c>
      <c r="G159" s="37">
        <v>50.75</v>
      </c>
      <c r="H159" s="80">
        <v>4057079</v>
      </c>
      <c r="I159" s="31" t="s">
        <v>683</v>
      </c>
      <c r="J159" s="31" t="s">
        <v>256</v>
      </c>
      <c r="K159" s="31" t="s">
        <v>230</v>
      </c>
      <c r="L159" s="38">
        <v>42796</v>
      </c>
      <c r="M159">
        <f t="shared" si="4"/>
        <v>2018</v>
      </c>
    </row>
    <row r="160" spans="1:13" x14ac:dyDescent="0.2">
      <c r="A160" s="81" t="s">
        <v>710</v>
      </c>
      <c r="B160" s="80">
        <v>3346</v>
      </c>
      <c r="C160" s="31" t="s">
        <v>80</v>
      </c>
      <c r="D160" s="31" t="s">
        <v>77</v>
      </c>
      <c r="E160" s="38">
        <v>43363</v>
      </c>
      <c r="F160" s="37">
        <v>9.8000000000000007</v>
      </c>
      <c r="G160" s="37">
        <v>56.06</v>
      </c>
      <c r="H160" s="80">
        <v>4008754</v>
      </c>
      <c r="I160" s="31" t="s">
        <v>683</v>
      </c>
      <c r="J160" s="31" t="s">
        <v>242</v>
      </c>
      <c r="K160" s="31" t="s">
        <v>230</v>
      </c>
      <c r="L160" s="38">
        <v>43298</v>
      </c>
      <c r="M160">
        <f t="shared" si="4"/>
        <v>2018</v>
      </c>
    </row>
    <row r="161" spans="1:13" x14ac:dyDescent="0.2">
      <c r="A161" s="81" t="s">
        <v>709</v>
      </c>
      <c r="B161" s="80">
        <v>3220</v>
      </c>
      <c r="C161" s="31" t="s">
        <v>142</v>
      </c>
      <c r="D161" s="31" t="s">
        <v>106</v>
      </c>
      <c r="E161" s="38">
        <v>43369</v>
      </c>
      <c r="F161" s="37">
        <v>9.77</v>
      </c>
      <c r="G161" s="37">
        <v>52.5</v>
      </c>
      <c r="H161" s="80">
        <v>4147257</v>
      </c>
      <c r="I161" s="31" t="s">
        <v>683</v>
      </c>
      <c r="J161" s="31" t="s">
        <v>242</v>
      </c>
      <c r="K161" s="31" t="s">
        <v>230</v>
      </c>
      <c r="L161" s="38">
        <v>43041</v>
      </c>
      <c r="M161">
        <f t="shared" si="4"/>
        <v>2018</v>
      </c>
    </row>
    <row r="162" spans="1:13" x14ac:dyDescent="0.2">
      <c r="A162" s="81" t="s">
        <v>708</v>
      </c>
      <c r="B162" s="80">
        <v>3174</v>
      </c>
      <c r="C162" s="31" t="s">
        <v>88</v>
      </c>
      <c r="D162" s="31" t="s">
        <v>46</v>
      </c>
      <c r="E162" s="38">
        <v>43203</v>
      </c>
      <c r="F162" s="37">
        <v>9.73</v>
      </c>
      <c r="G162" s="37">
        <v>49.25</v>
      </c>
      <c r="H162" s="80">
        <v>4057103</v>
      </c>
      <c r="I162" s="31" t="s">
        <v>684</v>
      </c>
      <c r="J162" s="31" t="s">
        <v>242</v>
      </c>
      <c r="K162" s="31" t="s">
        <v>230</v>
      </c>
      <c r="L162" s="38">
        <v>42979</v>
      </c>
      <c r="M162">
        <f t="shared" si="4"/>
        <v>2018</v>
      </c>
    </row>
    <row r="163" spans="1:13" x14ac:dyDescent="0.2">
      <c r="A163" s="81" t="s">
        <v>707</v>
      </c>
      <c r="B163" s="80">
        <v>3123</v>
      </c>
      <c r="C163" s="31" t="s">
        <v>47</v>
      </c>
      <c r="D163" s="31" t="s">
        <v>46</v>
      </c>
      <c r="E163" s="38">
        <v>43118</v>
      </c>
      <c r="F163" s="37">
        <v>9.6999999999999993</v>
      </c>
      <c r="G163" s="37">
        <v>41.68</v>
      </c>
      <c r="H163" s="80">
        <v>4057006</v>
      </c>
      <c r="I163" s="31" t="s">
        <v>683</v>
      </c>
      <c r="J163" s="31" t="s">
        <v>242</v>
      </c>
      <c r="K163" s="31" t="s">
        <v>230</v>
      </c>
      <c r="L163" s="38">
        <v>42914</v>
      </c>
      <c r="M163">
        <f t="shared" si="4"/>
        <v>2018</v>
      </c>
    </row>
    <row r="164" spans="1:13" x14ac:dyDescent="0.2">
      <c r="A164" s="81" t="s">
        <v>706</v>
      </c>
      <c r="B164" s="80">
        <v>3181</v>
      </c>
      <c r="C164" s="31" t="s">
        <v>51</v>
      </c>
      <c r="D164" s="31" t="s">
        <v>50</v>
      </c>
      <c r="E164" s="38">
        <v>43333</v>
      </c>
      <c r="F164" s="37">
        <v>9.6999999999999993</v>
      </c>
      <c r="G164" s="37">
        <v>50.52</v>
      </c>
      <c r="H164" s="80">
        <v>4057082</v>
      </c>
      <c r="I164" s="31" t="s">
        <v>683</v>
      </c>
      <c r="J164" s="31" t="s">
        <v>256</v>
      </c>
      <c r="K164" s="31" t="s">
        <v>230</v>
      </c>
      <c r="L164" s="38">
        <v>42964</v>
      </c>
      <c r="M164">
        <f t="shared" si="4"/>
        <v>2018</v>
      </c>
    </row>
    <row r="165" spans="1:13" x14ac:dyDescent="0.2">
      <c r="A165" s="81" t="s">
        <v>705</v>
      </c>
      <c r="B165" s="80">
        <v>3318</v>
      </c>
      <c r="C165" s="31" t="s">
        <v>199</v>
      </c>
      <c r="D165" s="31" t="s">
        <v>103</v>
      </c>
      <c r="E165" s="38">
        <v>43454</v>
      </c>
      <c r="F165" s="37">
        <v>9.65</v>
      </c>
      <c r="G165" s="37">
        <v>45</v>
      </c>
      <c r="H165" s="80">
        <v>4057028</v>
      </c>
      <c r="I165" s="31" t="s">
        <v>683</v>
      </c>
      <c r="J165" s="31" t="s">
        <v>256</v>
      </c>
      <c r="K165" s="31" t="s">
        <v>230</v>
      </c>
      <c r="L165" s="38">
        <v>43250</v>
      </c>
      <c r="M165">
        <f t="shared" si="4"/>
        <v>2018</v>
      </c>
    </row>
    <row r="166" spans="1:13" x14ac:dyDescent="0.2">
      <c r="A166" s="81" t="s">
        <v>704</v>
      </c>
      <c r="B166" s="80">
        <v>3254</v>
      </c>
      <c r="C166" s="31" t="s">
        <v>198</v>
      </c>
      <c r="D166" s="31" t="s">
        <v>48</v>
      </c>
      <c r="E166" s="38">
        <v>43402</v>
      </c>
      <c r="F166" s="37">
        <v>9.6</v>
      </c>
      <c r="G166" s="37">
        <v>54</v>
      </c>
      <c r="H166" s="80">
        <v>4057095</v>
      </c>
      <c r="I166" s="31" t="s">
        <v>683</v>
      </c>
      <c r="J166" s="31" t="s">
        <v>256</v>
      </c>
      <c r="K166" s="31" t="s">
        <v>230</v>
      </c>
      <c r="L166" s="38">
        <v>43112</v>
      </c>
      <c r="M166">
        <f t="shared" si="4"/>
        <v>2018</v>
      </c>
    </row>
    <row r="167" spans="1:13" x14ac:dyDescent="0.2">
      <c r="A167" s="81" t="s">
        <v>703</v>
      </c>
      <c r="B167" s="80">
        <v>3221</v>
      </c>
      <c r="C167" s="31" t="s">
        <v>85</v>
      </c>
      <c r="D167" s="31" t="s">
        <v>44</v>
      </c>
      <c r="E167" s="38">
        <v>43348</v>
      </c>
      <c r="F167" s="37">
        <v>9.56</v>
      </c>
      <c r="G167" s="37">
        <v>53.97</v>
      </c>
      <c r="H167" s="80">
        <v>4057027</v>
      </c>
      <c r="I167" s="31" t="s">
        <v>684</v>
      </c>
      <c r="J167" s="31" t="s">
        <v>242</v>
      </c>
      <c r="K167" s="31" t="s">
        <v>230</v>
      </c>
      <c r="L167" s="38">
        <v>43035</v>
      </c>
      <c r="M167">
        <f t="shared" si="4"/>
        <v>2018</v>
      </c>
    </row>
    <row r="168" spans="1:13" x14ac:dyDescent="0.2">
      <c r="A168" s="81" t="s">
        <v>702</v>
      </c>
      <c r="B168" s="80">
        <v>3246</v>
      </c>
      <c r="C168" s="31" t="s">
        <v>153</v>
      </c>
      <c r="D168" s="31" t="s">
        <v>152</v>
      </c>
      <c r="E168" s="38">
        <v>43320</v>
      </c>
      <c r="F168" s="37">
        <v>9.5299999999999994</v>
      </c>
      <c r="G168" s="37">
        <v>50.44</v>
      </c>
      <c r="H168" s="80">
        <v>4044391</v>
      </c>
      <c r="I168" s="31" t="s">
        <v>683</v>
      </c>
      <c r="J168" s="31" t="s">
        <v>256</v>
      </c>
      <c r="K168" s="31" t="s">
        <v>230</v>
      </c>
      <c r="L168" s="38">
        <v>43088</v>
      </c>
      <c r="M168">
        <f t="shared" si="4"/>
        <v>2018</v>
      </c>
    </row>
    <row r="169" spans="1:13" x14ac:dyDescent="0.2">
      <c r="A169" s="81" t="s">
        <v>701</v>
      </c>
      <c r="B169" s="80">
        <v>3138</v>
      </c>
      <c r="C169" s="31" t="s">
        <v>98</v>
      </c>
      <c r="D169" s="31" t="s">
        <v>123</v>
      </c>
      <c r="E169" s="38">
        <v>43216</v>
      </c>
      <c r="F169" s="37">
        <v>9.5</v>
      </c>
      <c r="G169" s="37">
        <v>48.5</v>
      </c>
      <c r="H169" s="80">
        <v>4057075</v>
      </c>
      <c r="I169" s="31" t="s">
        <v>684</v>
      </c>
      <c r="J169" s="31" t="s">
        <v>242</v>
      </c>
      <c r="K169" s="31" t="s">
        <v>230</v>
      </c>
      <c r="L169" s="38">
        <v>42881</v>
      </c>
      <c r="M169">
        <f t="shared" si="4"/>
        <v>2018</v>
      </c>
    </row>
    <row r="170" spans="1:13" x14ac:dyDescent="0.2">
      <c r="A170" s="81" t="s">
        <v>700</v>
      </c>
      <c r="B170" s="80">
        <v>3251</v>
      </c>
      <c r="C170" s="31" t="s">
        <v>153</v>
      </c>
      <c r="D170" s="31" t="s">
        <v>67</v>
      </c>
      <c r="E170" s="38">
        <v>43251</v>
      </c>
      <c r="F170" s="37">
        <v>9.5</v>
      </c>
      <c r="G170" s="37">
        <v>50.44</v>
      </c>
      <c r="H170" s="80">
        <v>4044391</v>
      </c>
      <c r="I170" s="31" t="s">
        <v>683</v>
      </c>
      <c r="J170" s="31" t="s">
        <v>256</v>
      </c>
      <c r="K170" s="31" t="s">
        <v>230</v>
      </c>
      <c r="L170" s="38">
        <v>43102</v>
      </c>
      <c r="M170">
        <f t="shared" si="4"/>
        <v>2018</v>
      </c>
    </row>
    <row r="171" spans="1:13" x14ac:dyDescent="0.2">
      <c r="A171" s="81" t="s">
        <v>699</v>
      </c>
      <c r="B171" s="80">
        <v>3060</v>
      </c>
      <c r="C171" s="31" t="s">
        <v>165</v>
      </c>
      <c r="D171" s="31" t="s">
        <v>164</v>
      </c>
      <c r="E171" s="38">
        <v>43273</v>
      </c>
      <c r="F171" s="37">
        <v>9.5</v>
      </c>
      <c r="G171" s="37">
        <v>57.1</v>
      </c>
      <c r="H171" s="80">
        <v>4057001</v>
      </c>
      <c r="I171" s="31" t="s">
        <v>683</v>
      </c>
      <c r="J171" s="31" t="s">
        <v>242</v>
      </c>
      <c r="K171" s="31" t="s">
        <v>230</v>
      </c>
      <c r="L171" s="38">
        <v>42720</v>
      </c>
      <c r="M171">
        <f t="shared" si="4"/>
        <v>2018</v>
      </c>
    </row>
    <row r="172" spans="1:13" x14ac:dyDescent="0.2">
      <c r="A172" s="81" t="s">
        <v>698</v>
      </c>
      <c r="B172" s="80">
        <v>3024</v>
      </c>
      <c r="C172" s="31" t="s">
        <v>166</v>
      </c>
      <c r="D172" s="31" t="s">
        <v>164</v>
      </c>
      <c r="E172" s="38">
        <v>43280</v>
      </c>
      <c r="F172" s="37">
        <v>9.5</v>
      </c>
      <c r="G172" s="37">
        <v>56.69</v>
      </c>
      <c r="H172" s="80">
        <v>4060446</v>
      </c>
      <c r="I172" s="31" t="s">
        <v>683</v>
      </c>
      <c r="J172" s="31" t="s">
        <v>242</v>
      </c>
      <c r="K172" s="31" t="s">
        <v>230</v>
      </c>
      <c r="L172" s="38">
        <v>42632</v>
      </c>
      <c r="M172">
        <f t="shared" si="4"/>
        <v>2018</v>
      </c>
    </row>
    <row r="173" spans="1:13" x14ac:dyDescent="0.2">
      <c r="A173" s="81" t="s">
        <v>697</v>
      </c>
      <c r="B173" s="80">
        <v>3265</v>
      </c>
      <c r="C173" s="31" t="s">
        <v>63</v>
      </c>
      <c r="D173" s="31" t="s">
        <v>62</v>
      </c>
      <c r="E173" s="38">
        <v>43448</v>
      </c>
      <c r="F173" s="37">
        <v>9.5</v>
      </c>
      <c r="G173" s="37">
        <v>50</v>
      </c>
      <c r="H173" s="80">
        <v>4057019</v>
      </c>
      <c r="I173" s="31" t="s">
        <v>683</v>
      </c>
      <c r="J173" s="31" t="s">
        <v>242</v>
      </c>
      <c r="K173" s="31" t="s">
        <v>230</v>
      </c>
      <c r="L173" s="38">
        <v>43146</v>
      </c>
      <c r="M173">
        <f t="shared" si="4"/>
        <v>2018</v>
      </c>
    </row>
    <row r="174" spans="1:13" x14ac:dyDescent="0.2">
      <c r="A174" s="81" t="s">
        <v>696</v>
      </c>
      <c r="B174" s="80">
        <v>3192</v>
      </c>
      <c r="C174" s="31" t="s">
        <v>197</v>
      </c>
      <c r="D174" s="31" t="s">
        <v>115</v>
      </c>
      <c r="E174" s="38">
        <v>43279</v>
      </c>
      <c r="F174" s="37">
        <v>9.35</v>
      </c>
      <c r="G174" s="37">
        <v>49</v>
      </c>
      <c r="H174" s="80">
        <v>3001167</v>
      </c>
      <c r="I174" s="31" t="s">
        <v>684</v>
      </c>
      <c r="J174" s="31" t="s">
        <v>256</v>
      </c>
      <c r="K174" s="31" t="s">
        <v>230</v>
      </c>
      <c r="L174" s="38">
        <v>43010</v>
      </c>
      <c r="M174">
        <f t="shared" si="4"/>
        <v>2018</v>
      </c>
    </row>
    <row r="175" spans="1:13" x14ac:dyDescent="0.2">
      <c r="A175" s="81" t="s">
        <v>695</v>
      </c>
      <c r="B175" s="80">
        <v>3158</v>
      </c>
      <c r="C175" s="31" t="s">
        <v>82</v>
      </c>
      <c r="D175" s="31" t="s">
        <v>81</v>
      </c>
      <c r="E175" s="38">
        <v>43131</v>
      </c>
      <c r="F175" s="37">
        <v>9.3000000000000007</v>
      </c>
      <c r="G175" s="37">
        <v>48.51</v>
      </c>
      <c r="H175" s="80">
        <v>4057023</v>
      </c>
      <c r="I175" s="31" t="s">
        <v>684</v>
      </c>
      <c r="J175" s="31" t="s">
        <v>242</v>
      </c>
      <c r="K175" s="31" t="s">
        <v>230</v>
      </c>
      <c r="L175" s="38">
        <v>42916</v>
      </c>
      <c r="M175">
        <f t="shared" si="4"/>
        <v>2018</v>
      </c>
    </row>
    <row r="176" spans="1:13" x14ac:dyDescent="0.2">
      <c r="A176" s="81" t="s">
        <v>694</v>
      </c>
      <c r="B176" s="80">
        <v>3260</v>
      </c>
      <c r="C176" s="31" t="s">
        <v>196</v>
      </c>
      <c r="D176" s="31" t="s">
        <v>194</v>
      </c>
      <c r="E176" s="38">
        <v>43370</v>
      </c>
      <c r="F176" s="37">
        <v>9.3000000000000007</v>
      </c>
      <c r="G176" s="37">
        <v>51.24</v>
      </c>
      <c r="H176" s="80">
        <v>4057066</v>
      </c>
      <c r="I176" s="31" t="s">
        <v>683</v>
      </c>
      <c r="J176" s="31" t="s">
        <v>242</v>
      </c>
      <c r="K176" s="31" t="s">
        <v>230</v>
      </c>
      <c r="L176" s="38">
        <v>43132</v>
      </c>
      <c r="M176">
        <f t="shared" si="4"/>
        <v>2018</v>
      </c>
    </row>
    <row r="177" spans="1:13" x14ac:dyDescent="0.2">
      <c r="A177" s="81" t="s">
        <v>693</v>
      </c>
      <c r="B177" s="80">
        <v>3305</v>
      </c>
      <c r="C177" s="31" t="s">
        <v>195</v>
      </c>
      <c r="D177" s="31" t="s">
        <v>194</v>
      </c>
      <c r="E177" s="38">
        <v>43447</v>
      </c>
      <c r="F177" s="37">
        <v>9.3000000000000007</v>
      </c>
      <c r="G177" s="37">
        <v>49.09</v>
      </c>
      <c r="H177" s="80">
        <v>4072456</v>
      </c>
      <c r="I177" s="31" t="s">
        <v>683</v>
      </c>
      <c r="J177" s="31" t="s">
        <v>242</v>
      </c>
      <c r="K177" s="31" t="s">
        <v>230</v>
      </c>
      <c r="L177" s="38">
        <v>43221</v>
      </c>
      <c r="M177">
        <f t="shared" si="4"/>
        <v>2018</v>
      </c>
    </row>
    <row r="178" spans="1:13" x14ac:dyDescent="0.2">
      <c r="A178" s="81" t="s">
        <v>692</v>
      </c>
      <c r="B178" s="80">
        <v>3309</v>
      </c>
      <c r="C178" s="31" t="s">
        <v>100</v>
      </c>
      <c r="D178" s="31" t="s">
        <v>99</v>
      </c>
      <c r="E178" s="38">
        <v>43455</v>
      </c>
      <c r="F178" s="37">
        <v>9.3000000000000007</v>
      </c>
      <c r="G178" s="37">
        <v>49.85</v>
      </c>
      <c r="H178" s="80">
        <v>4056999</v>
      </c>
      <c r="I178" s="31" t="s">
        <v>684</v>
      </c>
      <c r="J178" s="31" t="s">
        <v>256</v>
      </c>
      <c r="K178" s="31" t="s">
        <v>230</v>
      </c>
      <c r="L178" s="38">
        <v>43203</v>
      </c>
      <c r="M178">
        <f t="shared" si="4"/>
        <v>2018</v>
      </c>
    </row>
    <row r="179" spans="1:13" x14ac:dyDescent="0.2">
      <c r="A179" s="81" t="s">
        <v>691</v>
      </c>
      <c r="B179" s="80">
        <v>3232</v>
      </c>
      <c r="C179" s="31" t="s">
        <v>193</v>
      </c>
      <c r="D179" s="31" t="s">
        <v>192</v>
      </c>
      <c r="E179" s="38">
        <v>43336</v>
      </c>
      <c r="F179" s="37">
        <v>9.2799999999999994</v>
      </c>
      <c r="G179" s="37">
        <v>50.95</v>
      </c>
      <c r="H179" s="80">
        <v>4057012</v>
      </c>
      <c r="I179" s="31" t="s">
        <v>683</v>
      </c>
      <c r="J179" s="31" t="s">
        <v>256</v>
      </c>
      <c r="K179" s="31" t="s">
        <v>230</v>
      </c>
      <c r="L179" s="38">
        <v>43066</v>
      </c>
      <c r="M179">
        <f t="shared" si="4"/>
        <v>2018</v>
      </c>
    </row>
    <row r="180" spans="1:13" x14ac:dyDescent="0.2">
      <c r="A180" s="81" t="s">
        <v>690</v>
      </c>
      <c r="B180" s="80">
        <v>3040</v>
      </c>
      <c r="C180" s="31" t="s">
        <v>191</v>
      </c>
      <c r="D180" s="31" t="s">
        <v>105</v>
      </c>
      <c r="E180" s="38">
        <v>43171</v>
      </c>
      <c r="F180" s="37">
        <v>9.25</v>
      </c>
      <c r="G180" s="37">
        <v>53.81</v>
      </c>
      <c r="H180" s="80">
        <v>4061513</v>
      </c>
      <c r="I180" s="31" t="s">
        <v>684</v>
      </c>
      <c r="J180" s="31" t="s">
        <v>242</v>
      </c>
      <c r="K180" s="31" t="s">
        <v>230</v>
      </c>
      <c r="L180" s="38">
        <v>42676</v>
      </c>
      <c r="M180">
        <f t="shared" si="4"/>
        <v>2018</v>
      </c>
    </row>
    <row r="181" spans="1:13" x14ac:dyDescent="0.2">
      <c r="A181" s="81" t="s">
        <v>689</v>
      </c>
      <c r="B181" s="80">
        <v>3218</v>
      </c>
      <c r="C181" s="31" t="s">
        <v>190</v>
      </c>
      <c r="D181" s="31" t="s">
        <v>101</v>
      </c>
      <c r="E181" s="38">
        <v>43208</v>
      </c>
      <c r="F181" s="37">
        <v>9.25</v>
      </c>
      <c r="G181" s="37">
        <v>53</v>
      </c>
      <c r="H181" s="80">
        <v>4056992</v>
      </c>
      <c r="I181" s="31" t="s">
        <v>683</v>
      </c>
      <c r="J181" s="31" t="s">
        <v>256</v>
      </c>
      <c r="K181" s="31" t="s">
        <v>230</v>
      </c>
      <c r="L181" s="38">
        <v>43061</v>
      </c>
      <c r="M181">
        <f t="shared" si="4"/>
        <v>2018</v>
      </c>
    </row>
    <row r="182" spans="1:13" x14ac:dyDescent="0.2">
      <c r="A182" s="81" t="s">
        <v>688</v>
      </c>
      <c r="B182" s="80">
        <v>3124</v>
      </c>
      <c r="C182" s="31" t="s">
        <v>140</v>
      </c>
      <c r="D182" s="31" t="s">
        <v>89</v>
      </c>
      <c r="E182" s="38">
        <v>43174</v>
      </c>
      <c r="F182" s="37">
        <v>9</v>
      </c>
      <c r="G182" s="37">
        <v>48</v>
      </c>
      <c r="H182" s="80">
        <v>4057014</v>
      </c>
      <c r="I182" s="31" t="s">
        <v>683</v>
      </c>
      <c r="J182" s="31" t="s">
        <v>256</v>
      </c>
      <c r="K182" s="31" t="s">
        <v>230</v>
      </c>
      <c r="L182" s="38">
        <v>42853</v>
      </c>
      <c r="M182">
        <f t="shared" si="4"/>
        <v>2018</v>
      </c>
    </row>
    <row r="183" spans="1:13" x14ac:dyDescent="0.2">
      <c r="A183" s="81" t="s">
        <v>687</v>
      </c>
      <c r="B183" s="80">
        <v>3167</v>
      </c>
      <c r="C183" s="31" t="s">
        <v>149</v>
      </c>
      <c r="D183" s="31" t="s">
        <v>89</v>
      </c>
      <c r="E183" s="38">
        <v>43265</v>
      </c>
      <c r="F183" s="37">
        <v>8.8000000000000007</v>
      </c>
      <c r="G183" s="37">
        <v>48</v>
      </c>
      <c r="H183" s="80">
        <v>4057076</v>
      </c>
      <c r="I183" s="31" t="s">
        <v>683</v>
      </c>
      <c r="J183" s="31" t="s">
        <v>256</v>
      </c>
      <c r="K183" s="31" t="s">
        <v>230</v>
      </c>
      <c r="L183" s="38">
        <v>42944</v>
      </c>
      <c r="M183">
        <f t="shared" si="4"/>
        <v>2018</v>
      </c>
    </row>
    <row r="184" spans="1:13" x14ac:dyDescent="0.2">
      <c r="A184" s="81" t="s">
        <v>686</v>
      </c>
      <c r="B184" s="80">
        <v>3294</v>
      </c>
      <c r="C184" s="31" t="s">
        <v>71</v>
      </c>
      <c r="D184" s="31" t="s">
        <v>69</v>
      </c>
      <c r="E184" s="38">
        <v>43405</v>
      </c>
      <c r="F184" s="37">
        <v>8.69</v>
      </c>
      <c r="G184" s="37">
        <v>50</v>
      </c>
      <c r="H184" s="80">
        <v>4272394</v>
      </c>
      <c r="I184" s="31" t="s">
        <v>684</v>
      </c>
      <c r="J184" s="31" t="s">
        <v>256</v>
      </c>
      <c r="K184" s="31" t="s">
        <v>230</v>
      </c>
      <c r="L184" s="38">
        <v>43206</v>
      </c>
      <c r="M184">
        <f t="shared" si="4"/>
        <v>2018</v>
      </c>
    </row>
    <row r="185" spans="1:13" x14ac:dyDescent="0.2">
      <c r="A185" s="81" t="s">
        <v>685</v>
      </c>
      <c r="B185" s="80">
        <v>3295</v>
      </c>
      <c r="C185" s="31" t="s">
        <v>70</v>
      </c>
      <c r="D185" s="31" t="s">
        <v>69</v>
      </c>
      <c r="E185" s="38">
        <v>43438</v>
      </c>
      <c r="F185" s="37">
        <v>8.69</v>
      </c>
      <c r="G185" s="37">
        <v>47.11</v>
      </c>
      <c r="H185" s="80">
        <v>4000672</v>
      </c>
      <c r="I185" s="31" t="s">
        <v>684</v>
      </c>
      <c r="J185" s="31" t="s">
        <v>256</v>
      </c>
      <c r="K185" s="31" t="s">
        <v>230</v>
      </c>
      <c r="L185" s="38">
        <v>43206</v>
      </c>
      <c r="M185">
        <f t="shared" si="4"/>
        <v>2018</v>
      </c>
    </row>
    <row r="186" spans="1:13" x14ac:dyDescent="0.2">
      <c r="A186" s="81"/>
      <c r="B186" s="80"/>
      <c r="C186" s="31"/>
      <c r="D186" s="31"/>
      <c r="E186" s="38"/>
      <c r="F186" s="37"/>
      <c r="G186" s="37"/>
      <c r="H186" s="80"/>
      <c r="I186" s="31"/>
      <c r="J186" s="31"/>
      <c r="K186" s="31"/>
      <c r="L186" s="38"/>
    </row>
    <row r="187" spans="1:13" x14ac:dyDescent="0.2">
      <c r="A187" s="81"/>
      <c r="B187" s="80"/>
      <c r="C187" s="31"/>
      <c r="D187" s="31"/>
      <c r="E187" s="38"/>
      <c r="F187" s="37"/>
      <c r="G187" s="37"/>
      <c r="H187" s="80"/>
      <c r="I187" s="31"/>
      <c r="J187" s="31"/>
      <c r="K187" s="31"/>
      <c r="L187" s="38"/>
    </row>
    <row r="188" spans="1:13" x14ac:dyDescent="0.2">
      <c r="A188" s="81" t="s">
        <v>668</v>
      </c>
      <c r="B188" s="80">
        <v>3320</v>
      </c>
      <c r="C188" s="31" t="s">
        <v>36</v>
      </c>
      <c r="D188" s="31" t="s">
        <v>35</v>
      </c>
      <c r="E188" s="38">
        <v>43474</v>
      </c>
      <c r="F188" s="37">
        <v>10</v>
      </c>
      <c r="G188" s="37" t="s">
        <v>240</v>
      </c>
      <c r="H188" s="80">
        <v>4057081</v>
      </c>
      <c r="I188" s="31" t="s">
        <v>683</v>
      </c>
      <c r="J188" s="31" t="s">
        <v>242</v>
      </c>
      <c r="K188" s="31" t="s">
        <v>230</v>
      </c>
      <c r="L188" s="38">
        <v>43234</v>
      </c>
      <c r="M188">
        <f t="shared" ref="M188:M194" si="5">YEAR(E188)</f>
        <v>2019</v>
      </c>
    </row>
    <row r="189" spans="1:13" x14ac:dyDescent="0.2">
      <c r="A189" s="81" t="s">
        <v>662</v>
      </c>
      <c r="B189" s="80">
        <v>3312</v>
      </c>
      <c r="C189" s="31" t="s">
        <v>159</v>
      </c>
      <c r="D189" s="31" t="s">
        <v>42</v>
      </c>
      <c r="E189" s="38">
        <v>43523</v>
      </c>
      <c r="F189" s="37">
        <v>9.75</v>
      </c>
      <c r="G189" s="37">
        <v>50.16</v>
      </c>
      <c r="H189" s="80">
        <v>4056972</v>
      </c>
      <c r="I189" s="31" t="s">
        <v>683</v>
      </c>
      <c r="J189" s="31" t="s">
        <v>242</v>
      </c>
      <c r="K189" s="31" t="s">
        <v>230</v>
      </c>
      <c r="L189" s="38">
        <v>43229</v>
      </c>
      <c r="M189">
        <f t="shared" si="5"/>
        <v>2019</v>
      </c>
    </row>
    <row r="190" spans="1:13" hidden="1" x14ac:dyDescent="0.2">
      <c r="A190" s="81" t="s">
        <v>657</v>
      </c>
      <c r="B190" s="80">
        <v>3363</v>
      </c>
      <c r="C190" s="31" t="s">
        <v>178</v>
      </c>
      <c r="D190" s="31" t="s">
        <v>67</v>
      </c>
      <c r="E190" s="38">
        <v>43546</v>
      </c>
      <c r="F190" s="37">
        <v>9.65</v>
      </c>
      <c r="G190" s="37">
        <v>52.82</v>
      </c>
      <c r="H190" s="80">
        <v>4057020</v>
      </c>
      <c r="I190" s="31" t="s">
        <v>684</v>
      </c>
      <c r="J190" s="31" t="s">
        <v>256</v>
      </c>
      <c r="K190" s="31" t="s">
        <v>230</v>
      </c>
      <c r="L190" s="38">
        <v>43336</v>
      </c>
      <c r="M190">
        <f t="shared" si="5"/>
        <v>2019</v>
      </c>
    </row>
    <row r="191" spans="1:13" hidden="1" x14ac:dyDescent="0.2">
      <c r="A191" s="81" t="s">
        <v>655</v>
      </c>
      <c r="B191" s="80">
        <v>3362</v>
      </c>
      <c r="C191" s="31" t="s">
        <v>76</v>
      </c>
      <c r="D191" s="31" t="s">
        <v>48</v>
      </c>
      <c r="E191" s="38">
        <v>43537</v>
      </c>
      <c r="F191" s="37">
        <v>9.6</v>
      </c>
      <c r="G191" s="37">
        <v>49.94</v>
      </c>
      <c r="H191" s="80">
        <v>4056975</v>
      </c>
      <c r="I191" s="31" t="s">
        <v>683</v>
      </c>
      <c r="J191" s="31" t="s">
        <v>256</v>
      </c>
      <c r="K191" s="31" t="s">
        <v>230</v>
      </c>
      <c r="L191" s="38">
        <v>43333</v>
      </c>
      <c r="M191">
        <f t="shared" si="5"/>
        <v>2019</v>
      </c>
    </row>
    <row r="192" spans="1:13" x14ac:dyDescent="0.2">
      <c r="A192" s="81" t="s">
        <v>650</v>
      </c>
      <c r="B192" s="80">
        <v>3190</v>
      </c>
      <c r="C192" s="31" t="s">
        <v>175</v>
      </c>
      <c r="D192" s="31" t="s">
        <v>164</v>
      </c>
      <c r="E192" s="38">
        <v>43542</v>
      </c>
      <c r="F192" s="37">
        <v>9.5</v>
      </c>
      <c r="G192" s="37">
        <v>57.02</v>
      </c>
      <c r="H192" s="80">
        <v>4061329</v>
      </c>
      <c r="I192" s="31"/>
      <c r="J192" s="31" t="s">
        <v>242</v>
      </c>
      <c r="K192" s="31" t="s">
        <v>230</v>
      </c>
      <c r="L192" s="38">
        <v>43020</v>
      </c>
      <c r="M192">
        <f t="shared" si="5"/>
        <v>2019</v>
      </c>
    </row>
    <row r="193" spans="1:13" x14ac:dyDescent="0.2">
      <c r="A193" s="81" t="s">
        <v>646</v>
      </c>
      <c r="B193" s="80">
        <v>3364</v>
      </c>
      <c r="C193" s="31" t="s">
        <v>82</v>
      </c>
      <c r="D193" s="31" t="s">
        <v>81</v>
      </c>
      <c r="E193" s="38">
        <v>43538</v>
      </c>
      <c r="F193" s="37">
        <v>9.4</v>
      </c>
      <c r="G193" s="37" t="s">
        <v>240</v>
      </c>
      <c r="H193" s="80">
        <v>4057023</v>
      </c>
      <c r="I193" s="31" t="s">
        <v>683</v>
      </c>
      <c r="J193" s="31" t="s">
        <v>242</v>
      </c>
      <c r="K193" s="31" t="s">
        <v>230</v>
      </c>
      <c r="L193" s="38">
        <v>43369</v>
      </c>
      <c r="M193">
        <f t="shared" si="5"/>
        <v>2019</v>
      </c>
    </row>
    <row r="194" spans="1:13" hidden="1" x14ac:dyDescent="0.2">
      <c r="A194" s="81" t="s">
        <v>643</v>
      </c>
      <c r="B194" s="80">
        <v>3256</v>
      </c>
      <c r="C194" s="31" t="s">
        <v>139</v>
      </c>
      <c r="D194" s="31" t="s">
        <v>89</v>
      </c>
      <c r="E194" s="38">
        <v>43538</v>
      </c>
      <c r="F194" s="37">
        <v>9</v>
      </c>
      <c r="G194" s="37">
        <v>48</v>
      </c>
      <c r="H194" s="80">
        <v>4057093</v>
      </c>
      <c r="I194" s="31" t="s">
        <v>683</v>
      </c>
      <c r="J194" s="31" t="s">
        <v>256</v>
      </c>
      <c r="K194" s="31" t="s">
        <v>230</v>
      </c>
      <c r="L194" s="38">
        <v>43126</v>
      </c>
      <c r="M194">
        <f t="shared" si="5"/>
        <v>2019</v>
      </c>
    </row>
  </sheetData>
  <autoFilter ref="J187:K194">
    <filterColumn colId="0">
      <filters>
        <filter val="Vertically Integrated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97"/>
  <sheetViews>
    <sheetView topLeftCell="D448" zoomScaleNormal="100" workbookViewId="0">
      <selection activeCell="D41" sqref="D41"/>
    </sheetView>
  </sheetViews>
  <sheetFormatPr defaultColWidth="9" defaultRowHeight="14.25" x14ac:dyDescent="0.2"/>
  <cols>
    <col min="1" max="1" width="5.5" bestFit="1" customWidth="1"/>
    <col min="2" max="2" width="4.375" customWidth="1"/>
    <col min="3" max="3" width="9.125" bestFit="1" customWidth="1"/>
    <col min="4" max="4" width="6.75" bestFit="1" customWidth="1"/>
    <col min="5" max="5" width="40.25" bestFit="1" customWidth="1"/>
    <col min="6" max="6" width="5.75" bestFit="1" customWidth="1"/>
    <col min="7" max="7" width="16.875" customWidth="1"/>
    <col min="8" max="8" width="15.625" customWidth="1"/>
    <col min="9" max="9" width="9.875" hidden="1" customWidth="1"/>
    <col min="10" max="10" width="9.875" style="26" customWidth="1"/>
    <col min="13" max="13" width="36.5" bestFit="1" customWidth="1"/>
    <col min="14" max="14" width="9.875" bestFit="1" customWidth="1"/>
    <col min="15" max="15" width="11.125" bestFit="1" customWidth="1"/>
  </cols>
  <sheetData>
    <row r="1" spans="1:14" ht="27.75" x14ac:dyDescent="0.4">
      <c r="C1" s="94"/>
      <c r="D1" s="94"/>
      <c r="E1" s="94"/>
      <c r="F1" s="94"/>
      <c r="G1" s="94"/>
      <c r="H1" s="94"/>
    </row>
    <row r="2" spans="1:14" ht="10.5" customHeight="1" x14ac:dyDescent="0.2">
      <c r="A2" s="78"/>
      <c r="B2" s="78"/>
      <c r="C2" s="78"/>
      <c r="D2" s="78"/>
      <c r="E2" s="78"/>
      <c r="F2" s="78"/>
      <c r="G2" s="78"/>
      <c r="H2" s="78"/>
    </row>
    <row r="3" spans="1:14" ht="10.5" customHeight="1" x14ac:dyDescent="0.2">
      <c r="A3" s="78"/>
      <c r="B3" s="78"/>
      <c r="C3" s="78"/>
      <c r="D3" s="78"/>
      <c r="E3" s="78"/>
      <c r="F3" s="78"/>
      <c r="G3" s="78"/>
      <c r="H3" s="78"/>
    </row>
    <row r="4" spans="1:14" ht="15" x14ac:dyDescent="0.25">
      <c r="A4" s="77"/>
      <c r="C4" s="95" t="s">
        <v>229</v>
      </c>
      <c r="D4" s="95"/>
      <c r="E4" s="95"/>
      <c r="F4" s="95"/>
      <c r="G4" s="95"/>
      <c r="H4" s="95"/>
    </row>
    <row r="5" spans="1:14" ht="45" x14ac:dyDescent="0.25">
      <c r="C5" s="63" t="s">
        <v>19</v>
      </c>
      <c r="D5" s="63" t="s">
        <v>18</v>
      </c>
      <c r="E5" s="53" t="s">
        <v>228</v>
      </c>
      <c r="F5" s="63" t="s">
        <v>227</v>
      </c>
      <c r="G5" s="76" t="s">
        <v>226</v>
      </c>
      <c r="H5" s="76" t="s">
        <v>225</v>
      </c>
    </row>
    <row r="6" spans="1:14" x14ac:dyDescent="0.2">
      <c r="F6" s="75">
        <v>-1</v>
      </c>
      <c r="G6" s="75">
        <v>-2</v>
      </c>
      <c r="H6" s="75">
        <v>-3</v>
      </c>
    </row>
    <row r="7" spans="1:14" x14ac:dyDescent="0.2">
      <c r="C7" s="45"/>
      <c r="D7" s="45"/>
      <c r="G7" s="30"/>
      <c r="H7" s="27"/>
      <c r="M7" s="26"/>
      <c r="N7" s="26"/>
    </row>
    <row r="8" spans="1:14" ht="15" x14ac:dyDescent="0.25">
      <c r="D8" s="53">
        <v>2014</v>
      </c>
    </row>
    <row r="9" spans="1:14" x14ac:dyDescent="0.2">
      <c r="A9">
        <f t="shared" ref="A9:A40" si="0">YEAR(G9)</f>
        <v>2014</v>
      </c>
      <c r="C9" s="45">
        <v>1</v>
      </c>
      <c r="D9" s="45"/>
      <c r="E9" s="31" t="s">
        <v>78</v>
      </c>
      <c r="F9" s="31" t="s">
        <v>77</v>
      </c>
      <c r="G9" s="30">
        <v>41796</v>
      </c>
      <c r="H9" s="27">
        <v>10.4</v>
      </c>
      <c r="I9" s="48"/>
      <c r="J9" s="47"/>
      <c r="K9" s="49">
        <f t="shared" ref="K9:K41" si="1">PERCENTRANK($H$9:$I$41,H9)</f>
        <v>1</v>
      </c>
      <c r="M9" s="70"/>
      <c r="N9" s="26"/>
    </row>
    <row r="10" spans="1:14" x14ac:dyDescent="0.2">
      <c r="A10">
        <f t="shared" si="0"/>
        <v>2014</v>
      </c>
      <c r="C10" s="45">
        <v>2</v>
      </c>
      <c r="D10" s="45"/>
      <c r="E10" s="31" t="s">
        <v>224</v>
      </c>
      <c r="F10" s="31" t="s">
        <v>145</v>
      </c>
      <c r="G10" s="30">
        <v>41897</v>
      </c>
      <c r="H10" s="27">
        <v>10.25</v>
      </c>
      <c r="I10" s="48"/>
      <c r="J10" s="47"/>
      <c r="K10" s="49">
        <f t="shared" si="1"/>
        <v>0.96799999999999997</v>
      </c>
      <c r="M10" s="70"/>
      <c r="N10" s="26"/>
    </row>
    <row r="11" spans="1:14" x14ac:dyDescent="0.2">
      <c r="A11">
        <f t="shared" si="0"/>
        <v>2014</v>
      </c>
      <c r="C11" s="45">
        <v>3</v>
      </c>
      <c r="D11" s="45"/>
      <c r="E11" s="31" t="s">
        <v>125</v>
      </c>
      <c r="F11" s="31" t="s">
        <v>77</v>
      </c>
      <c r="G11" s="30">
        <v>41949</v>
      </c>
      <c r="H11" s="27">
        <v>10.199999999999999</v>
      </c>
      <c r="I11" s="51"/>
      <c r="J11" s="50"/>
      <c r="K11" s="49">
        <f t="shared" si="1"/>
        <v>0.84299999999999997</v>
      </c>
      <c r="M11" s="70"/>
      <c r="N11" s="26"/>
    </row>
    <row r="12" spans="1:14" x14ac:dyDescent="0.2">
      <c r="A12">
        <f t="shared" si="0"/>
        <v>2014</v>
      </c>
      <c r="C12" s="45">
        <v>4</v>
      </c>
      <c r="D12" s="45"/>
      <c r="E12" s="31" t="s">
        <v>120</v>
      </c>
      <c r="F12" s="31" t="s">
        <v>77</v>
      </c>
      <c r="G12" s="30">
        <v>41957</v>
      </c>
      <c r="H12" s="27">
        <v>10.199999999999999</v>
      </c>
      <c r="I12" s="51"/>
      <c r="J12" s="50"/>
      <c r="K12" s="49">
        <f t="shared" si="1"/>
        <v>0.84299999999999997</v>
      </c>
      <c r="M12" s="70"/>
      <c r="N12" s="26"/>
    </row>
    <row r="13" spans="1:14" x14ac:dyDescent="0.2">
      <c r="A13">
        <f t="shared" si="0"/>
        <v>2014</v>
      </c>
      <c r="C13" s="45">
        <v>5</v>
      </c>
      <c r="D13" s="45"/>
      <c r="E13" s="31" t="s">
        <v>80</v>
      </c>
      <c r="F13" s="31" t="s">
        <v>77</v>
      </c>
      <c r="G13" s="30">
        <v>41969</v>
      </c>
      <c r="H13" s="27">
        <v>10.199999999999999</v>
      </c>
      <c r="I13" s="51"/>
      <c r="J13" s="50"/>
      <c r="K13" s="49">
        <f t="shared" si="1"/>
        <v>0.84299999999999997</v>
      </c>
      <c r="M13" s="70"/>
      <c r="N13" s="26"/>
    </row>
    <row r="14" spans="1:14" x14ac:dyDescent="0.2">
      <c r="A14">
        <f t="shared" si="0"/>
        <v>2014</v>
      </c>
      <c r="C14" s="45">
        <v>6</v>
      </c>
      <c r="D14" s="45"/>
      <c r="E14" s="31" t="s">
        <v>180</v>
      </c>
      <c r="F14" s="31" t="s">
        <v>77</v>
      </c>
      <c r="G14" s="30">
        <v>41985</v>
      </c>
      <c r="H14" s="27">
        <v>10.199999999999999</v>
      </c>
      <c r="I14" s="51"/>
      <c r="J14" s="50"/>
      <c r="K14" s="49">
        <f t="shared" si="1"/>
        <v>0.84299999999999997</v>
      </c>
      <c r="M14" s="70"/>
      <c r="N14" s="26"/>
    </row>
    <row r="15" spans="1:14" x14ac:dyDescent="0.2">
      <c r="A15">
        <f t="shared" si="0"/>
        <v>2014</v>
      </c>
      <c r="C15" s="45">
        <v>7</v>
      </c>
      <c r="D15" s="45"/>
      <c r="E15" s="31" t="s">
        <v>223</v>
      </c>
      <c r="F15" s="31" t="s">
        <v>222</v>
      </c>
      <c r="G15" s="30">
        <v>41984</v>
      </c>
      <c r="H15" s="27">
        <v>10.07</v>
      </c>
      <c r="I15" s="51"/>
      <c r="J15" s="50"/>
      <c r="K15" s="49">
        <f t="shared" si="1"/>
        <v>0.81200000000000006</v>
      </c>
      <c r="M15" s="70"/>
      <c r="N15" s="26"/>
    </row>
    <row r="16" spans="1:14" x14ac:dyDescent="0.2">
      <c r="A16">
        <f t="shared" si="0"/>
        <v>2014</v>
      </c>
      <c r="C16" s="45">
        <v>8</v>
      </c>
      <c r="D16" s="45"/>
      <c r="E16" s="31" t="s">
        <v>85</v>
      </c>
      <c r="F16" s="31" t="s">
        <v>44</v>
      </c>
      <c r="G16" s="30">
        <v>41724</v>
      </c>
      <c r="H16" s="27">
        <v>9.9600000000000009</v>
      </c>
      <c r="I16" s="51"/>
      <c r="J16" s="50"/>
      <c r="K16" s="49">
        <f t="shared" si="1"/>
        <v>0.78100000000000003</v>
      </c>
      <c r="M16" s="70"/>
      <c r="N16" s="26"/>
    </row>
    <row r="17" spans="1:14" x14ac:dyDescent="0.2">
      <c r="A17">
        <f t="shared" si="0"/>
        <v>2014</v>
      </c>
      <c r="C17" s="45">
        <v>9</v>
      </c>
      <c r="D17" s="45"/>
      <c r="E17" s="31" t="s">
        <v>221</v>
      </c>
      <c r="F17" s="31" t="s">
        <v>108</v>
      </c>
      <c r="G17" s="30">
        <v>41830</v>
      </c>
      <c r="H17" s="27">
        <v>9.9499999999999993</v>
      </c>
      <c r="I17" s="73"/>
      <c r="J17" s="47"/>
      <c r="K17" s="49">
        <f t="shared" si="1"/>
        <v>0.75</v>
      </c>
      <c r="M17" s="70"/>
      <c r="N17" s="26"/>
    </row>
    <row r="18" spans="1:14" x14ac:dyDescent="0.2">
      <c r="A18">
        <f t="shared" si="0"/>
        <v>2014</v>
      </c>
      <c r="C18" s="45">
        <v>10</v>
      </c>
      <c r="D18" s="45"/>
      <c r="E18" s="31" t="s">
        <v>112</v>
      </c>
      <c r="F18" s="31" t="s">
        <v>75</v>
      </c>
      <c r="G18" s="30">
        <v>41851</v>
      </c>
      <c r="H18" s="27">
        <v>9.9</v>
      </c>
      <c r="I18" s="73"/>
      <c r="J18" s="47"/>
      <c r="K18" s="49">
        <f t="shared" si="1"/>
        <v>0.71799999999999997</v>
      </c>
      <c r="M18" s="70"/>
      <c r="N18" s="26"/>
    </row>
    <row r="19" spans="1:14" x14ac:dyDescent="0.2">
      <c r="A19">
        <f t="shared" si="0"/>
        <v>2014</v>
      </c>
      <c r="C19" s="45">
        <v>11</v>
      </c>
      <c r="D19" s="45"/>
      <c r="E19" s="31" t="s">
        <v>220</v>
      </c>
      <c r="F19" s="31" t="s">
        <v>96</v>
      </c>
      <c r="G19" s="30">
        <v>41991</v>
      </c>
      <c r="H19" s="27">
        <v>9.83</v>
      </c>
      <c r="I19" s="73"/>
      <c r="J19" s="47"/>
      <c r="K19" s="49">
        <f t="shared" si="1"/>
        <v>0.68700000000000006</v>
      </c>
      <c r="M19" s="26"/>
      <c r="N19" s="26"/>
    </row>
    <row r="20" spans="1:14" x14ac:dyDescent="0.2">
      <c r="A20">
        <f t="shared" si="0"/>
        <v>2014</v>
      </c>
      <c r="C20" s="13">
        <v>12</v>
      </c>
      <c r="D20" s="13"/>
      <c r="E20" s="31" t="s">
        <v>104</v>
      </c>
      <c r="F20" s="31" t="s">
        <v>103</v>
      </c>
      <c r="G20" s="30">
        <v>41775</v>
      </c>
      <c r="H20" s="27">
        <v>9.8000000000000007</v>
      </c>
      <c r="I20" s="73"/>
      <c r="J20" s="47"/>
      <c r="K20" s="49">
        <f t="shared" si="1"/>
        <v>0.59299999999999997</v>
      </c>
      <c r="M20" s="26"/>
      <c r="N20" s="26"/>
    </row>
    <row r="21" spans="1:14" x14ac:dyDescent="0.2">
      <c r="A21">
        <f t="shared" si="0"/>
        <v>2014</v>
      </c>
      <c r="C21" s="13">
        <v>13</v>
      </c>
      <c r="D21" s="13"/>
      <c r="E21" s="31" t="s">
        <v>66</v>
      </c>
      <c r="F21" s="31" t="s">
        <v>167</v>
      </c>
      <c r="G21" s="30">
        <v>41880</v>
      </c>
      <c r="H21" s="27">
        <v>9.8000000000000007</v>
      </c>
      <c r="I21" s="73"/>
      <c r="J21" s="47"/>
      <c r="K21" s="49">
        <f t="shared" si="1"/>
        <v>0.59299999999999997</v>
      </c>
      <c r="M21" s="26"/>
      <c r="N21" s="26"/>
    </row>
    <row r="22" spans="1:14" x14ac:dyDescent="0.2">
      <c r="A22">
        <f t="shared" si="0"/>
        <v>2014</v>
      </c>
      <c r="C22" s="45">
        <v>14</v>
      </c>
      <c r="D22" s="45"/>
      <c r="E22" s="31" t="s">
        <v>57</v>
      </c>
      <c r="F22" s="31" t="s">
        <v>56</v>
      </c>
      <c r="G22" s="30">
        <v>41921</v>
      </c>
      <c r="H22" s="27">
        <v>9.8000000000000007</v>
      </c>
      <c r="I22" s="73"/>
      <c r="J22" s="47"/>
      <c r="K22" s="49">
        <f t="shared" si="1"/>
        <v>0.59299999999999997</v>
      </c>
      <c r="M22" s="26"/>
      <c r="N22" s="26"/>
    </row>
    <row r="23" spans="1:14" x14ac:dyDescent="0.2">
      <c r="A23">
        <f t="shared" si="0"/>
        <v>2014</v>
      </c>
      <c r="C23" s="13">
        <v>15</v>
      </c>
      <c r="D23" s="13"/>
      <c r="E23" s="31" t="s">
        <v>205</v>
      </c>
      <c r="F23" s="31" t="s">
        <v>106</v>
      </c>
      <c r="G23" s="30">
        <v>41696</v>
      </c>
      <c r="H23" s="27">
        <v>9.75</v>
      </c>
      <c r="I23" s="73"/>
      <c r="J23" s="47"/>
      <c r="K23" s="49">
        <f t="shared" si="1"/>
        <v>0.5</v>
      </c>
      <c r="M23" s="26"/>
      <c r="N23" s="26"/>
    </row>
    <row r="24" spans="1:14" x14ac:dyDescent="0.2">
      <c r="A24">
        <f t="shared" si="0"/>
        <v>2014</v>
      </c>
      <c r="C24" s="13">
        <v>16</v>
      </c>
      <c r="D24" s="13"/>
      <c r="E24" s="31" t="s">
        <v>150</v>
      </c>
      <c r="F24" s="31" t="s">
        <v>48</v>
      </c>
      <c r="G24" s="30">
        <v>41843</v>
      </c>
      <c r="H24" s="27">
        <v>9.75</v>
      </c>
      <c r="I24" s="73"/>
      <c r="J24" s="47"/>
      <c r="K24" s="49">
        <f t="shared" si="1"/>
        <v>0.5</v>
      </c>
      <c r="M24" s="26"/>
      <c r="N24" s="26"/>
    </row>
    <row r="25" spans="1:14" ht="15" thickBot="1" x14ac:dyDescent="0.25">
      <c r="A25">
        <f t="shared" si="0"/>
        <v>2014</v>
      </c>
      <c r="C25" s="52">
        <v>17</v>
      </c>
      <c r="D25" s="52"/>
      <c r="E25" s="43" t="s">
        <v>76</v>
      </c>
      <c r="F25" s="43" t="s">
        <v>48</v>
      </c>
      <c r="G25" s="42">
        <v>41871</v>
      </c>
      <c r="H25" s="41">
        <v>9.75</v>
      </c>
      <c r="I25" s="73"/>
      <c r="J25" s="47"/>
      <c r="K25" s="49">
        <f t="shared" si="1"/>
        <v>0.5</v>
      </c>
      <c r="M25" s="26"/>
      <c r="N25" s="26"/>
    </row>
    <row r="26" spans="1:14" x14ac:dyDescent="0.2">
      <c r="A26">
        <f t="shared" si="0"/>
        <v>2014</v>
      </c>
      <c r="C26" s="45">
        <v>18</v>
      </c>
      <c r="D26" s="45"/>
      <c r="E26" s="31" t="s">
        <v>51</v>
      </c>
      <c r="F26" s="31" t="s">
        <v>50</v>
      </c>
      <c r="G26" s="30">
        <v>41731</v>
      </c>
      <c r="H26" s="27">
        <v>9.6999999999999993</v>
      </c>
      <c r="I26" s="73"/>
      <c r="J26" s="47"/>
      <c r="K26" s="49">
        <f t="shared" si="1"/>
        <v>0.40600000000000003</v>
      </c>
      <c r="M26" s="26"/>
      <c r="N26" s="26"/>
    </row>
    <row r="27" spans="1:14" x14ac:dyDescent="0.2">
      <c r="A27">
        <f t="shared" si="0"/>
        <v>2014</v>
      </c>
      <c r="B27" s="5"/>
      <c r="C27" s="45">
        <v>19</v>
      </c>
      <c r="D27" s="45"/>
      <c r="E27" s="31" t="s">
        <v>169</v>
      </c>
      <c r="F27" s="31" t="s">
        <v>131</v>
      </c>
      <c r="G27" s="30">
        <v>41789</v>
      </c>
      <c r="H27" s="27">
        <v>9.6999999999999993</v>
      </c>
      <c r="I27" s="73"/>
      <c r="J27" s="47"/>
      <c r="K27" s="49">
        <f t="shared" si="1"/>
        <v>0.40600000000000003</v>
      </c>
      <c r="M27" s="26"/>
      <c r="N27" s="26"/>
    </row>
    <row r="28" spans="1:14" x14ac:dyDescent="0.2">
      <c r="A28">
        <f t="shared" si="0"/>
        <v>2014</v>
      </c>
      <c r="B28" s="5"/>
      <c r="C28" s="45">
        <v>20</v>
      </c>
      <c r="D28" s="45"/>
      <c r="E28" s="31" t="s">
        <v>159</v>
      </c>
      <c r="F28" s="31" t="s">
        <v>37</v>
      </c>
      <c r="G28" s="30">
        <v>41969</v>
      </c>
      <c r="H28" s="27">
        <v>9.6999999999999993</v>
      </c>
      <c r="I28" s="73"/>
      <c r="J28" s="47"/>
      <c r="K28" s="49">
        <f t="shared" si="1"/>
        <v>0.40600000000000003</v>
      </c>
      <c r="M28" s="26"/>
      <c r="N28" s="26"/>
    </row>
    <row r="29" spans="1:14" x14ac:dyDescent="0.2">
      <c r="A29">
        <f t="shared" si="0"/>
        <v>2014</v>
      </c>
      <c r="B29" s="5"/>
      <c r="C29" s="45">
        <v>21</v>
      </c>
      <c r="D29" s="45"/>
      <c r="E29" s="31" t="s">
        <v>63</v>
      </c>
      <c r="F29" s="31" t="s">
        <v>62</v>
      </c>
      <c r="G29" s="30">
        <v>41977</v>
      </c>
      <c r="H29" s="27">
        <v>9.68</v>
      </c>
      <c r="I29" s="73"/>
      <c r="J29" s="47"/>
      <c r="K29" s="49">
        <f t="shared" si="1"/>
        <v>0.375</v>
      </c>
      <c r="M29" s="26"/>
      <c r="N29" s="26"/>
    </row>
    <row r="30" spans="1:14" x14ac:dyDescent="0.2">
      <c r="A30">
        <f t="shared" si="0"/>
        <v>2014</v>
      </c>
      <c r="B30" s="5"/>
      <c r="C30" s="45">
        <v>22</v>
      </c>
      <c r="D30" s="45"/>
      <c r="E30" s="31" t="s">
        <v>153</v>
      </c>
      <c r="F30" s="31" t="s">
        <v>67</v>
      </c>
      <c r="G30" s="30">
        <v>41822</v>
      </c>
      <c r="H30" s="27">
        <v>9.6199999999999992</v>
      </c>
      <c r="I30" s="73"/>
      <c r="J30" s="47"/>
      <c r="K30" s="49">
        <f t="shared" si="1"/>
        <v>0.34300000000000003</v>
      </c>
      <c r="M30" s="26"/>
      <c r="N30" s="26"/>
    </row>
    <row r="31" spans="1:14" x14ac:dyDescent="0.2">
      <c r="A31">
        <f t="shared" si="0"/>
        <v>2014</v>
      </c>
      <c r="C31" s="45">
        <v>23</v>
      </c>
      <c r="D31" s="45"/>
      <c r="E31" s="31" t="s">
        <v>100</v>
      </c>
      <c r="F31" s="31" t="s">
        <v>99</v>
      </c>
      <c r="G31" s="30">
        <v>41876</v>
      </c>
      <c r="H31" s="27">
        <v>9.6</v>
      </c>
      <c r="I31" s="73"/>
      <c r="J31" s="47"/>
      <c r="K31" s="49">
        <f t="shared" si="1"/>
        <v>0.28100000000000003</v>
      </c>
      <c r="M31" s="26"/>
      <c r="N31" s="26"/>
    </row>
    <row r="32" spans="1:14" x14ac:dyDescent="0.2">
      <c r="A32">
        <f t="shared" si="0"/>
        <v>2014</v>
      </c>
      <c r="C32" s="45">
        <v>24</v>
      </c>
      <c r="D32" s="45"/>
      <c r="E32" s="31" t="s">
        <v>219</v>
      </c>
      <c r="F32" s="31" t="s">
        <v>103</v>
      </c>
      <c r="G32" s="30">
        <v>41893</v>
      </c>
      <c r="H32" s="27">
        <v>9.6</v>
      </c>
      <c r="I32" s="73"/>
      <c r="J32" s="47"/>
      <c r="K32" s="49">
        <f t="shared" si="1"/>
        <v>0.28100000000000003</v>
      </c>
      <c r="M32" s="26"/>
      <c r="N32" s="26"/>
    </row>
    <row r="33" spans="1:14" x14ac:dyDescent="0.2">
      <c r="A33">
        <f t="shared" si="0"/>
        <v>2014</v>
      </c>
      <c r="C33" s="45">
        <v>25</v>
      </c>
      <c r="D33" s="45"/>
      <c r="E33" s="31" t="s">
        <v>218</v>
      </c>
      <c r="F33" s="31" t="s">
        <v>69</v>
      </c>
      <c r="G33" s="30">
        <v>41949</v>
      </c>
      <c r="H33" s="27">
        <v>9.56</v>
      </c>
      <c r="I33" s="73"/>
      <c r="J33" s="47"/>
      <c r="K33" s="49">
        <f t="shared" si="1"/>
        <v>0.25</v>
      </c>
      <c r="M33" s="26"/>
      <c r="N33" s="26"/>
    </row>
    <row r="34" spans="1:14" x14ac:dyDescent="0.2">
      <c r="A34">
        <f t="shared" si="0"/>
        <v>2014</v>
      </c>
      <c r="C34" s="45">
        <v>26</v>
      </c>
      <c r="D34" s="45"/>
      <c r="E34" s="31" t="s">
        <v>158</v>
      </c>
      <c r="F34" s="31" t="s">
        <v>137</v>
      </c>
      <c r="G34" s="30">
        <v>41715</v>
      </c>
      <c r="H34" s="27">
        <v>9.5500000000000007</v>
      </c>
      <c r="I34" s="73"/>
      <c r="J34" s="47"/>
      <c r="K34" s="49">
        <f t="shared" si="1"/>
        <v>0.187</v>
      </c>
      <c r="M34" s="26"/>
      <c r="N34" s="26"/>
    </row>
    <row r="35" spans="1:14" x14ac:dyDescent="0.2">
      <c r="A35">
        <f t="shared" si="0"/>
        <v>2014</v>
      </c>
      <c r="C35" s="45">
        <v>27</v>
      </c>
      <c r="D35" s="45"/>
      <c r="E35" s="31" t="s">
        <v>197</v>
      </c>
      <c r="F35" s="31" t="s">
        <v>115</v>
      </c>
      <c r="G35" s="30">
        <v>41820</v>
      </c>
      <c r="H35" s="27">
        <v>9.5500000000000007</v>
      </c>
      <c r="I35" s="73"/>
      <c r="J35" s="47"/>
      <c r="K35" s="49">
        <f t="shared" si="1"/>
        <v>0.187</v>
      </c>
      <c r="M35" s="26"/>
      <c r="N35" s="26"/>
    </row>
    <row r="36" spans="1:14" x14ac:dyDescent="0.2">
      <c r="A36">
        <f t="shared" si="0"/>
        <v>2014</v>
      </c>
      <c r="C36" s="45">
        <v>28</v>
      </c>
      <c r="D36" s="45"/>
      <c r="E36" s="31" t="s">
        <v>117</v>
      </c>
      <c r="F36" s="31" t="s">
        <v>115</v>
      </c>
      <c r="G36" s="30">
        <v>41849</v>
      </c>
      <c r="H36" s="27">
        <v>9.4499999999999993</v>
      </c>
      <c r="I36" s="73"/>
      <c r="J36" s="47"/>
      <c r="K36" s="49">
        <f t="shared" si="1"/>
        <v>0.156</v>
      </c>
      <c r="M36" s="26"/>
      <c r="N36" s="26"/>
    </row>
    <row r="37" spans="1:14" x14ac:dyDescent="0.2">
      <c r="A37">
        <f t="shared" si="0"/>
        <v>2014</v>
      </c>
      <c r="C37" s="45">
        <v>29</v>
      </c>
      <c r="D37" s="45"/>
      <c r="E37" s="31" t="s">
        <v>153</v>
      </c>
      <c r="F37" s="31" t="s">
        <v>152</v>
      </c>
      <c r="G37" s="30">
        <v>41724</v>
      </c>
      <c r="H37" s="27">
        <v>9.4</v>
      </c>
      <c r="I37" s="73"/>
      <c r="J37" s="47"/>
      <c r="K37" s="49">
        <f t="shared" si="1"/>
        <v>0.125</v>
      </c>
      <c r="M37" s="26"/>
      <c r="N37" s="26"/>
    </row>
    <row r="38" spans="1:14" x14ac:dyDescent="0.2">
      <c r="A38">
        <f t="shared" si="0"/>
        <v>2014</v>
      </c>
      <c r="C38" s="45">
        <v>30</v>
      </c>
      <c r="D38" s="45"/>
      <c r="E38" s="31" t="s">
        <v>70</v>
      </c>
      <c r="F38" s="31" t="s">
        <v>69</v>
      </c>
      <c r="G38" s="30">
        <v>41983</v>
      </c>
      <c r="H38" s="27">
        <v>9.25</v>
      </c>
      <c r="I38" s="73"/>
      <c r="J38" s="47"/>
      <c r="K38" s="49">
        <f t="shared" si="1"/>
        <v>6.2E-2</v>
      </c>
      <c r="M38" s="26"/>
      <c r="N38" s="26"/>
    </row>
    <row r="39" spans="1:14" x14ac:dyDescent="0.2">
      <c r="A39">
        <f t="shared" si="0"/>
        <v>2014</v>
      </c>
      <c r="C39" s="45">
        <v>31</v>
      </c>
      <c r="D39" s="45"/>
      <c r="E39" s="31" t="s">
        <v>71</v>
      </c>
      <c r="F39" s="31" t="s">
        <v>69</v>
      </c>
      <c r="G39" s="30">
        <v>41983</v>
      </c>
      <c r="H39" s="27">
        <v>9.25</v>
      </c>
      <c r="I39" s="73"/>
      <c r="J39" s="47"/>
      <c r="K39" s="49">
        <f t="shared" si="1"/>
        <v>6.2E-2</v>
      </c>
      <c r="M39" s="26"/>
      <c r="N39" s="26"/>
    </row>
    <row r="40" spans="1:14" x14ac:dyDescent="0.2">
      <c r="A40">
        <f t="shared" si="0"/>
        <v>2014</v>
      </c>
      <c r="C40" s="45">
        <v>32</v>
      </c>
      <c r="D40" s="45"/>
      <c r="E40" s="31" t="s">
        <v>114</v>
      </c>
      <c r="F40" s="31" t="s">
        <v>89</v>
      </c>
      <c r="G40" s="30">
        <v>41690</v>
      </c>
      <c r="H40" s="27">
        <v>9.1999999999999993</v>
      </c>
      <c r="I40" s="73"/>
      <c r="J40" s="47"/>
      <c r="K40" s="49">
        <f t="shared" si="1"/>
        <v>3.1E-2</v>
      </c>
      <c r="M40" s="26"/>
      <c r="N40" s="26"/>
    </row>
    <row r="41" spans="1:14" x14ac:dyDescent="0.2">
      <c r="C41" s="45">
        <v>33</v>
      </c>
      <c r="D41" s="45"/>
      <c r="E41" s="31" t="s">
        <v>190</v>
      </c>
      <c r="F41" s="31" t="s">
        <v>101</v>
      </c>
      <c r="G41" s="30">
        <v>41990</v>
      </c>
      <c r="H41" s="27">
        <v>9.17</v>
      </c>
      <c r="I41" s="73"/>
      <c r="J41" s="47"/>
      <c r="K41" s="49">
        <f t="shared" si="1"/>
        <v>0</v>
      </c>
      <c r="M41" s="26"/>
      <c r="N41" s="26"/>
    </row>
    <row r="42" spans="1:14" x14ac:dyDescent="0.2">
      <c r="C42" s="45"/>
      <c r="D42" s="45"/>
      <c r="E42" s="31"/>
      <c r="F42" s="31"/>
      <c r="G42" s="30"/>
      <c r="H42" s="27"/>
      <c r="I42" s="37"/>
      <c r="J42" s="47"/>
      <c r="M42" s="26"/>
      <c r="N42" s="26"/>
    </row>
    <row r="43" spans="1:14" x14ac:dyDescent="0.2">
      <c r="C43" s="45">
        <v>34</v>
      </c>
      <c r="D43" s="45"/>
      <c r="E43" s="31" t="s">
        <v>31</v>
      </c>
      <c r="F43" s="31"/>
      <c r="G43" s="30"/>
      <c r="H43" s="33">
        <f>COUNTIF(H9:H41,"&gt;9.70")</f>
        <v>17</v>
      </c>
      <c r="I43" s="27"/>
      <c r="J43" s="46"/>
      <c r="M43" s="26"/>
      <c r="N43" s="26"/>
    </row>
    <row r="44" spans="1:14" x14ac:dyDescent="0.2">
      <c r="C44" s="45">
        <v>35</v>
      </c>
      <c r="D44" s="45"/>
      <c r="E44" s="31" t="s">
        <v>30</v>
      </c>
      <c r="F44" s="31"/>
      <c r="G44" s="30"/>
      <c r="H44" s="33">
        <f>COUNTIF(H9:H41,"&lt;=9.70")</f>
        <v>16</v>
      </c>
      <c r="I44" s="27"/>
      <c r="J44" s="46"/>
      <c r="M44" s="26"/>
      <c r="N44" s="26"/>
    </row>
    <row r="45" spans="1:14" x14ac:dyDescent="0.2">
      <c r="C45" s="45">
        <v>36</v>
      </c>
      <c r="D45" s="45"/>
      <c r="E45" s="32" t="s">
        <v>29</v>
      </c>
      <c r="F45" s="31"/>
      <c r="G45" s="30"/>
      <c r="H45" s="29" t="s">
        <v>217</v>
      </c>
      <c r="I45" s="27"/>
      <c r="J45" s="46"/>
      <c r="M45" s="26"/>
      <c r="N45" s="26"/>
    </row>
    <row r="46" spans="1:14" x14ac:dyDescent="0.2">
      <c r="C46" s="45"/>
      <c r="D46" s="45"/>
      <c r="E46" s="28" t="s">
        <v>27</v>
      </c>
      <c r="H46" s="33">
        <f>COUNTIF(H9:H41,"&lt;=10.0")</f>
        <v>26</v>
      </c>
      <c r="M46" s="26"/>
      <c r="N46" s="26"/>
    </row>
    <row r="47" spans="1:14" ht="15" x14ac:dyDescent="0.25">
      <c r="D47" s="53">
        <v>2015</v>
      </c>
    </row>
    <row r="48" spans="1:14" x14ac:dyDescent="0.2">
      <c r="A48">
        <f t="shared" ref="A48:A71" si="2">YEAR(G48)</f>
        <v>2015</v>
      </c>
      <c r="C48" s="45">
        <v>37</v>
      </c>
      <c r="D48" s="45"/>
      <c r="E48" s="31" t="s">
        <v>36</v>
      </c>
      <c r="F48" s="31" t="s">
        <v>35</v>
      </c>
      <c r="G48" s="30">
        <v>42327</v>
      </c>
      <c r="H48" s="27">
        <v>10.3</v>
      </c>
      <c r="I48" s="48"/>
      <c r="J48" s="47"/>
      <c r="K48" s="49">
        <f t="shared" ref="K48:K71" si="3">PERCENTRANK($H$48:$H$71,H48)</f>
        <v>0.95599999999999996</v>
      </c>
      <c r="M48" s="70"/>
      <c r="N48" s="26"/>
    </row>
    <row r="49" spans="1:14" x14ac:dyDescent="0.2">
      <c r="A49">
        <f t="shared" si="2"/>
        <v>2015</v>
      </c>
      <c r="C49" s="45">
        <v>38</v>
      </c>
      <c r="D49" s="45"/>
      <c r="E49" s="31" t="s">
        <v>74</v>
      </c>
      <c r="F49" s="31" t="s">
        <v>35</v>
      </c>
      <c r="G49" s="30">
        <v>42349</v>
      </c>
      <c r="H49" s="27">
        <v>10.3</v>
      </c>
      <c r="I49" s="48"/>
      <c r="J49" s="47"/>
      <c r="K49" s="49">
        <f t="shared" si="3"/>
        <v>0.95599999999999996</v>
      </c>
      <c r="M49" s="70"/>
      <c r="N49" s="26"/>
    </row>
    <row r="50" spans="1:14" x14ac:dyDescent="0.2">
      <c r="A50">
        <f t="shared" si="2"/>
        <v>2015</v>
      </c>
      <c r="C50" s="45">
        <v>39</v>
      </c>
      <c r="D50" s="45"/>
      <c r="E50" s="31" t="s">
        <v>125</v>
      </c>
      <c r="F50" s="31" t="s">
        <v>35</v>
      </c>
      <c r="G50" s="30">
        <v>42117</v>
      </c>
      <c r="H50" s="27">
        <v>10.199999999999999</v>
      </c>
      <c r="I50" s="51"/>
      <c r="J50" s="50"/>
      <c r="K50" s="49">
        <f t="shared" si="3"/>
        <v>0.91300000000000003</v>
      </c>
      <c r="M50" s="70"/>
      <c r="N50" s="26"/>
    </row>
    <row r="51" spans="1:14" x14ac:dyDescent="0.2">
      <c r="A51">
        <f t="shared" si="2"/>
        <v>2015</v>
      </c>
      <c r="C51" s="45">
        <v>40</v>
      </c>
      <c r="D51" s="45"/>
      <c r="E51" s="31" t="s">
        <v>125</v>
      </c>
      <c r="F51" s="31" t="s">
        <v>77</v>
      </c>
      <c r="G51" s="30">
        <v>42327</v>
      </c>
      <c r="H51" s="27">
        <v>10</v>
      </c>
      <c r="I51" s="51"/>
      <c r="J51" s="50"/>
      <c r="K51" s="49">
        <f t="shared" si="3"/>
        <v>0.82599999999999996</v>
      </c>
      <c r="M51" s="70"/>
      <c r="N51" s="26"/>
    </row>
    <row r="52" spans="1:14" x14ac:dyDescent="0.2">
      <c r="A52">
        <f t="shared" si="2"/>
        <v>2015</v>
      </c>
      <c r="C52" s="45">
        <v>41</v>
      </c>
      <c r="D52" s="45"/>
      <c r="E52" s="31" t="s">
        <v>180</v>
      </c>
      <c r="F52" s="31" t="s">
        <v>77</v>
      </c>
      <c r="G52" s="30">
        <v>42341</v>
      </c>
      <c r="H52" s="27">
        <v>10</v>
      </c>
      <c r="I52" s="51"/>
      <c r="J52" s="50"/>
      <c r="K52" s="49">
        <f t="shared" si="3"/>
        <v>0.82599999999999996</v>
      </c>
      <c r="M52" s="70"/>
      <c r="N52" s="26"/>
    </row>
    <row r="53" spans="1:14" x14ac:dyDescent="0.2">
      <c r="A53">
        <f t="shared" si="2"/>
        <v>2015</v>
      </c>
      <c r="C53" s="45">
        <v>42</v>
      </c>
      <c r="D53" s="45"/>
      <c r="E53" s="31" t="s">
        <v>97</v>
      </c>
      <c r="F53" s="31" t="s">
        <v>96</v>
      </c>
      <c r="G53" s="30">
        <v>42059</v>
      </c>
      <c r="H53" s="27">
        <v>9.83</v>
      </c>
      <c r="I53" s="51"/>
      <c r="J53" s="50"/>
      <c r="K53" s="49">
        <f t="shared" si="3"/>
        <v>0.78200000000000003</v>
      </c>
      <c r="M53" s="70"/>
      <c r="N53" s="26"/>
    </row>
    <row r="54" spans="1:14" x14ac:dyDescent="0.2">
      <c r="A54">
        <f t="shared" si="2"/>
        <v>2015</v>
      </c>
      <c r="C54" s="45">
        <v>43</v>
      </c>
      <c r="D54" s="45"/>
      <c r="E54" s="31" t="s">
        <v>49</v>
      </c>
      <c r="F54" s="31" t="s">
        <v>48</v>
      </c>
      <c r="G54" s="30">
        <v>42081</v>
      </c>
      <c r="H54" s="27">
        <v>9.75</v>
      </c>
      <c r="I54" s="51"/>
      <c r="J54" s="50"/>
      <c r="K54" s="49">
        <f t="shared" si="3"/>
        <v>0.69499999999999995</v>
      </c>
      <c r="M54" s="70"/>
      <c r="N54" s="26"/>
    </row>
    <row r="55" spans="1:14" x14ac:dyDescent="0.2">
      <c r="A55">
        <f t="shared" si="2"/>
        <v>2015</v>
      </c>
      <c r="C55" s="45">
        <v>44</v>
      </c>
      <c r="D55" s="45"/>
      <c r="E55" s="31" t="s">
        <v>159</v>
      </c>
      <c r="F55" s="31" t="s">
        <v>42</v>
      </c>
      <c r="G55" s="30">
        <v>42150</v>
      </c>
      <c r="H55" s="27">
        <v>9.75</v>
      </c>
      <c r="I55" s="51"/>
      <c r="J55" s="50"/>
      <c r="K55" s="49">
        <f t="shared" si="3"/>
        <v>0.69499999999999995</v>
      </c>
      <c r="M55" s="70"/>
      <c r="N55" s="26"/>
    </row>
    <row r="56" spans="1:14" ht="15" thickBot="1" x14ac:dyDescent="0.25">
      <c r="A56">
        <f t="shared" si="2"/>
        <v>2015</v>
      </c>
      <c r="C56" s="52">
        <v>45</v>
      </c>
      <c r="D56" s="52"/>
      <c r="E56" s="43" t="s">
        <v>205</v>
      </c>
      <c r="F56" s="43" t="s">
        <v>105</v>
      </c>
      <c r="G56" s="42">
        <v>42089</v>
      </c>
      <c r="H56" s="41">
        <v>9.7200000000000006</v>
      </c>
      <c r="I56" s="73"/>
      <c r="J56" s="47"/>
      <c r="K56" s="49">
        <f t="shared" si="3"/>
        <v>0.65200000000000002</v>
      </c>
      <c r="M56" s="70"/>
      <c r="N56" s="26"/>
    </row>
    <row r="57" spans="1:14" x14ac:dyDescent="0.2">
      <c r="A57">
        <f t="shared" si="2"/>
        <v>2015</v>
      </c>
      <c r="C57" s="45">
        <v>46</v>
      </c>
      <c r="D57" s="45"/>
      <c r="E57" s="31" t="s">
        <v>85</v>
      </c>
      <c r="F57" s="31" t="s">
        <v>103</v>
      </c>
      <c r="G57" s="30">
        <v>42355</v>
      </c>
      <c r="H57" s="27">
        <v>9.6999999999999993</v>
      </c>
      <c r="I57" s="73"/>
      <c r="J57" s="47"/>
      <c r="K57" s="49">
        <f t="shared" si="3"/>
        <v>0.60799999999999998</v>
      </c>
      <c r="M57" s="70"/>
      <c r="N57" s="26"/>
    </row>
    <row r="58" spans="1:14" x14ac:dyDescent="0.2">
      <c r="A58">
        <f t="shared" si="2"/>
        <v>2015</v>
      </c>
      <c r="C58" s="45">
        <v>47</v>
      </c>
      <c r="D58" s="45"/>
      <c r="E58" s="31" t="s">
        <v>216</v>
      </c>
      <c r="F58" s="31" t="s">
        <v>103</v>
      </c>
      <c r="G58" s="30">
        <v>42125</v>
      </c>
      <c r="H58" s="27">
        <v>9.6</v>
      </c>
      <c r="I58" s="73"/>
      <c r="J58" s="47"/>
      <c r="K58" s="49">
        <f t="shared" si="3"/>
        <v>0.52100000000000002</v>
      </c>
      <c r="M58" s="26"/>
      <c r="N58" s="26"/>
    </row>
    <row r="59" spans="1:14" x14ac:dyDescent="0.2">
      <c r="A59">
        <f t="shared" si="2"/>
        <v>2015</v>
      </c>
      <c r="C59" s="13">
        <v>48</v>
      </c>
      <c r="D59" s="13"/>
      <c r="E59" s="32" t="s">
        <v>63</v>
      </c>
      <c r="F59" s="32" t="s">
        <v>62</v>
      </c>
      <c r="G59" s="40">
        <v>42353</v>
      </c>
      <c r="H59" s="29">
        <v>9.6</v>
      </c>
      <c r="I59" s="73"/>
      <c r="J59" s="47"/>
      <c r="K59" s="49">
        <f t="shared" si="3"/>
        <v>0.52100000000000002</v>
      </c>
      <c r="M59" s="26"/>
      <c r="N59" s="26"/>
    </row>
    <row r="60" spans="1:14" x14ac:dyDescent="0.2">
      <c r="A60">
        <f t="shared" si="2"/>
        <v>2015</v>
      </c>
      <c r="C60" s="45">
        <v>49</v>
      </c>
      <c r="D60" s="13"/>
      <c r="E60" s="32" t="s">
        <v>215</v>
      </c>
      <c r="F60" s="32" t="s">
        <v>160</v>
      </c>
      <c r="G60" s="40">
        <v>42123</v>
      </c>
      <c r="H60" s="29">
        <v>9.5299999999999994</v>
      </c>
      <c r="I60" s="73"/>
      <c r="J60" s="47"/>
      <c r="K60" s="49">
        <f t="shared" si="3"/>
        <v>0.47799999999999998</v>
      </c>
      <c r="M60" s="26"/>
      <c r="N60" s="26"/>
    </row>
    <row r="61" spans="1:14" x14ac:dyDescent="0.2">
      <c r="A61">
        <f t="shared" si="2"/>
        <v>2015</v>
      </c>
      <c r="C61" s="13">
        <v>50</v>
      </c>
      <c r="D61" s="45"/>
      <c r="E61" s="31" t="s">
        <v>66</v>
      </c>
      <c r="F61" s="31" t="s">
        <v>75</v>
      </c>
      <c r="G61" s="30">
        <v>42027</v>
      </c>
      <c r="H61" s="27">
        <v>9.5</v>
      </c>
      <c r="I61" s="73"/>
      <c r="J61" s="47"/>
      <c r="K61" s="49">
        <f t="shared" si="3"/>
        <v>0.26</v>
      </c>
      <c r="M61" s="26"/>
      <c r="N61" s="26"/>
    </row>
    <row r="62" spans="1:14" x14ac:dyDescent="0.2">
      <c r="A62">
        <f t="shared" si="2"/>
        <v>2015</v>
      </c>
      <c r="C62" s="45">
        <v>51</v>
      </c>
      <c r="D62" s="45"/>
      <c r="E62" s="31" t="s">
        <v>66</v>
      </c>
      <c r="F62" s="31" t="s">
        <v>123</v>
      </c>
      <c r="G62" s="30">
        <v>42088</v>
      </c>
      <c r="H62" s="27">
        <v>9.5</v>
      </c>
      <c r="I62" s="73"/>
      <c r="J62" s="47"/>
      <c r="K62" s="49">
        <f t="shared" si="3"/>
        <v>0.26</v>
      </c>
      <c r="M62" s="26"/>
      <c r="N62" s="26"/>
    </row>
    <row r="63" spans="1:14" x14ac:dyDescent="0.2">
      <c r="A63">
        <f t="shared" si="2"/>
        <v>2015</v>
      </c>
      <c r="C63" s="13">
        <v>52</v>
      </c>
      <c r="D63" s="13"/>
      <c r="E63" s="32" t="s">
        <v>195</v>
      </c>
      <c r="F63" s="32" t="s">
        <v>160</v>
      </c>
      <c r="G63" s="40">
        <v>42249</v>
      </c>
      <c r="H63" s="29">
        <v>9.5</v>
      </c>
      <c r="I63" s="73"/>
      <c r="J63" s="47"/>
      <c r="K63" s="49">
        <f t="shared" si="3"/>
        <v>0.26</v>
      </c>
      <c r="M63" s="26"/>
      <c r="N63" s="26"/>
    </row>
    <row r="64" spans="1:14" x14ac:dyDescent="0.2">
      <c r="A64">
        <f t="shared" si="2"/>
        <v>2015</v>
      </c>
      <c r="C64" s="45">
        <v>53</v>
      </c>
      <c r="D64" s="13"/>
      <c r="E64" s="32" t="s">
        <v>98</v>
      </c>
      <c r="F64" s="32" t="s">
        <v>54</v>
      </c>
      <c r="G64" s="40">
        <v>42356</v>
      </c>
      <c r="H64" s="29">
        <v>9.5</v>
      </c>
      <c r="I64" s="73"/>
      <c r="J64" s="47"/>
      <c r="K64" s="49">
        <f t="shared" si="3"/>
        <v>0.26</v>
      </c>
      <c r="M64" s="26"/>
      <c r="N64" s="26"/>
    </row>
    <row r="65" spans="1:14" x14ac:dyDescent="0.2">
      <c r="A65">
        <f t="shared" si="2"/>
        <v>2015</v>
      </c>
      <c r="C65" s="13">
        <v>54</v>
      </c>
      <c r="D65" s="45"/>
      <c r="E65" s="31" t="s">
        <v>66</v>
      </c>
      <c r="F65" s="31" t="s">
        <v>75</v>
      </c>
      <c r="G65" s="30">
        <v>42368</v>
      </c>
      <c r="H65" s="27">
        <v>9.5</v>
      </c>
      <c r="I65" s="73"/>
      <c r="J65" s="47"/>
      <c r="K65" s="49">
        <f t="shared" si="3"/>
        <v>0.26</v>
      </c>
      <c r="M65" s="26"/>
      <c r="N65" s="26"/>
    </row>
    <row r="66" spans="1:14" x14ac:dyDescent="0.2">
      <c r="A66">
        <f t="shared" si="2"/>
        <v>2015</v>
      </c>
      <c r="B66" s="5"/>
      <c r="C66" s="45">
        <v>55</v>
      </c>
      <c r="D66" s="45"/>
      <c r="E66" s="31" t="s">
        <v>195</v>
      </c>
      <c r="F66" s="31" t="s">
        <v>194</v>
      </c>
      <c r="G66" s="30">
        <v>42257</v>
      </c>
      <c r="H66" s="27">
        <v>9.3000000000000007</v>
      </c>
      <c r="I66" s="73"/>
      <c r="J66" s="47"/>
      <c r="K66" s="49">
        <f t="shared" si="3"/>
        <v>0.217</v>
      </c>
      <c r="M66" s="26"/>
      <c r="N66" s="26"/>
    </row>
    <row r="67" spans="1:14" x14ac:dyDescent="0.2">
      <c r="A67">
        <f t="shared" si="2"/>
        <v>2015</v>
      </c>
      <c r="B67" s="5"/>
      <c r="C67" s="13">
        <v>56</v>
      </c>
      <c r="D67" s="45"/>
      <c r="E67" s="31" t="s">
        <v>70</v>
      </c>
      <c r="F67" s="31" t="s">
        <v>69</v>
      </c>
      <c r="G67" s="40">
        <v>42347</v>
      </c>
      <c r="H67" s="29">
        <v>9.14</v>
      </c>
      <c r="I67" s="73"/>
      <c r="J67" s="47"/>
      <c r="K67" s="49">
        <f t="shared" si="3"/>
        <v>0.13</v>
      </c>
      <c r="M67" s="26"/>
      <c r="N67" s="26"/>
    </row>
    <row r="68" spans="1:14" x14ac:dyDescent="0.2">
      <c r="A68">
        <f t="shared" si="2"/>
        <v>2015</v>
      </c>
      <c r="B68" s="5"/>
      <c r="C68" s="45">
        <v>57</v>
      </c>
      <c r="D68" s="45"/>
      <c r="E68" s="31" t="s">
        <v>71</v>
      </c>
      <c r="F68" s="31" t="s">
        <v>69</v>
      </c>
      <c r="G68" s="40">
        <v>42347</v>
      </c>
      <c r="H68" s="29">
        <v>9.14</v>
      </c>
      <c r="I68" s="73"/>
      <c r="J68" s="47"/>
      <c r="K68" s="49">
        <f t="shared" si="3"/>
        <v>0.13</v>
      </c>
      <c r="M68" s="26"/>
      <c r="N68" s="26"/>
    </row>
    <row r="69" spans="1:14" x14ac:dyDescent="0.2">
      <c r="A69">
        <f t="shared" si="2"/>
        <v>2015</v>
      </c>
      <c r="B69" s="5"/>
      <c r="C69" s="13">
        <v>58</v>
      </c>
      <c r="D69" s="45"/>
      <c r="E69" s="31" t="s">
        <v>149</v>
      </c>
      <c r="F69" s="31" t="s">
        <v>89</v>
      </c>
      <c r="G69" s="40">
        <v>42172</v>
      </c>
      <c r="H69" s="29">
        <v>9</v>
      </c>
      <c r="I69" s="73"/>
      <c r="J69" s="47"/>
      <c r="K69" s="49">
        <f t="shared" si="3"/>
        <v>0</v>
      </c>
      <c r="M69" s="26"/>
      <c r="N69" s="26"/>
    </row>
    <row r="70" spans="1:14" x14ac:dyDescent="0.2">
      <c r="A70">
        <f t="shared" si="2"/>
        <v>2015</v>
      </c>
      <c r="C70" s="45">
        <v>59</v>
      </c>
      <c r="D70" s="45"/>
      <c r="E70" s="31" t="s">
        <v>114</v>
      </c>
      <c r="F70" s="31" t="s">
        <v>89</v>
      </c>
      <c r="G70" s="30">
        <v>42172</v>
      </c>
      <c r="H70" s="27">
        <v>9</v>
      </c>
      <c r="I70" s="73"/>
      <c r="J70" s="47"/>
      <c r="K70" s="49">
        <f t="shared" si="3"/>
        <v>0</v>
      </c>
      <c r="M70" s="26"/>
      <c r="N70" s="26"/>
    </row>
    <row r="71" spans="1:14" x14ac:dyDescent="0.2">
      <c r="A71">
        <f t="shared" si="2"/>
        <v>2015</v>
      </c>
      <c r="C71" s="13">
        <v>60</v>
      </c>
      <c r="D71" s="45"/>
      <c r="E71" s="31" t="s">
        <v>139</v>
      </c>
      <c r="F71" s="31" t="s">
        <v>89</v>
      </c>
      <c r="G71" s="30">
        <v>42292</v>
      </c>
      <c r="H71" s="27">
        <v>9</v>
      </c>
      <c r="I71" s="73"/>
      <c r="J71" s="47"/>
      <c r="K71" s="49">
        <f t="shared" si="3"/>
        <v>0</v>
      </c>
      <c r="M71" s="26"/>
      <c r="N71" s="26"/>
    </row>
    <row r="72" spans="1:14" x14ac:dyDescent="0.2">
      <c r="C72" s="45"/>
      <c r="D72" s="45"/>
      <c r="E72" s="31"/>
      <c r="F72" s="31"/>
      <c r="G72" s="30"/>
      <c r="H72" s="27"/>
      <c r="I72" s="37"/>
      <c r="J72" s="47"/>
      <c r="M72" s="26"/>
      <c r="N72" s="26"/>
    </row>
    <row r="73" spans="1:14" x14ac:dyDescent="0.2">
      <c r="C73" s="45">
        <v>61</v>
      </c>
      <c r="D73" s="45"/>
      <c r="E73" s="31" t="s">
        <v>31</v>
      </c>
      <c r="F73" s="31"/>
      <c r="G73" s="30"/>
      <c r="H73" s="33">
        <f>COUNTIF(H48:H71,"&gt;9.70")</f>
        <v>9</v>
      </c>
      <c r="I73" s="27"/>
      <c r="J73" s="46"/>
      <c r="M73" s="26"/>
      <c r="N73" s="26"/>
    </row>
    <row r="74" spans="1:14" x14ac:dyDescent="0.2">
      <c r="C74" s="45">
        <v>62</v>
      </c>
      <c r="D74" s="45"/>
      <c r="E74" s="31" t="s">
        <v>30</v>
      </c>
      <c r="F74" s="31"/>
      <c r="G74" s="30"/>
      <c r="H74" s="33">
        <f>COUNTIF(H48:H71,"&lt;=9.70")</f>
        <v>15</v>
      </c>
      <c r="I74" s="27"/>
      <c r="J74" s="46"/>
      <c r="M74" s="26"/>
      <c r="N74" s="26"/>
    </row>
    <row r="75" spans="1:14" x14ac:dyDescent="0.2">
      <c r="C75" s="45">
        <v>63</v>
      </c>
      <c r="D75" s="45"/>
      <c r="E75" s="32" t="s">
        <v>29</v>
      </c>
      <c r="F75" s="31"/>
      <c r="G75" s="30"/>
      <c r="H75" s="29" t="s">
        <v>214</v>
      </c>
      <c r="I75" s="27"/>
      <c r="J75" s="46"/>
      <c r="M75" s="26"/>
      <c r="N75" s="26"/>
    </row>
    <row r="76" spans="1:14" x14ac:dyDescent="0.2">
      <c r="C76" s="45"/>
      <c r="D76" s="45"/>
      <c r="E76" s="28" t="s">
        <v>27</v>
      </c>
      <c r="H76" s="33">
        <f>COUNTIF(H48:H71,"&lt;=10.0")</f>
        <v>21</v>
      </c>
      <c r="M76" s="26"/>
      <c r="N76" s="26"/>
    </row>
    <row r="77" spans="1:14" ht="15" x14ac:dyDescent="0.25">
      <c r="D77" s="53">
        <v>2016</v>
      </c>
    </row>
    <row r="78" spans="1:14" x14ac:dyDescent="0.2">
      <c r="A78">
        <f t="shared" ref="A78:A109" si="4">YEAR(G78)</f>
        <v>2016</v>
      </c>
      <c r="C78" s="45">
        <v>64</v>
      </c>
      <c r="D78" s="45"/>
      <c r="E78" s="31" t="s">
        <v>147</v>
      </c>
      <c r="F78" s="31" t="s">
        <v>145</v>
      </c>
      <c r="G78" s="30">
        <v>42703</v>
      </c>
      <c r="H78" s="27">
        <v>10.55</v>
      </c>
      <c r="I78" s="48"/>
      <c r="J78" s="47"/>
      <c r="K78" s="49">
        <f t="shared" ref="K78:K109" si="5">PERCENTRANK($H$78:$H$109,H78)</f>
        <v>1</v>
      </c>
      <c r="M78" s="70"/>
      <c r="N78" s="26"/>
    </row>
    <row r="79" spans="1:14" x14ac:dyDescent="0.2">
      <c r="A79">
        <f t="shared" si="4"/>
        <v>2016</v>
      </c>
      <c r="C79" s="45">
        <v>65</v>
      </c>
      <c r="D79" s="45"/>
      <c r="E79" s="31" t="s">
        <v>94</v>
      </c>
      <c r="F79" s="31" t="s">
        <v>111</v>
      </c>
      <c r="G79" s="30">
        <v>42711</v>
      </c>
      <c r="H79" s="27">
        <v>10.1</v>
      </c>
      <c r="I79" s="48"/>
      <c r="J79" s="47"/>
      <c r="K79" s="49">
        <f t="shared" si="5"/>
        <v>0.96699999999999997</v>
      </c>
      <c r="M79" s="70"/>
      <c r="N79" s="26"/>
    </row>
    <row r="80" spans="1:14" x14ac:dyDescent="0.2">
      <c r="A80">
        <f t="shared" si="4"/>
        <v>2016</v>
      </c>
      <c r="C80" s="45">
        <v>66</v>
      </c>
      <c r="D80" s="45"/>
      <c r="E80" s="31" t="s">
        <v>113</v>
      </c>
      <c r="F80" s="31" t="s">
        <v>35</v>
      </c>
      <c r="G80" s="30">
        <v>42621</v>
      </c>
      <c r="H80" s="27">
        <v>10</v>
      </c>
      <c r="I80" s="51"/>
      <c r="J80" s="50"/>
      <c r="K80" s="49">
        <f t="shared" si="5"/>
        <v>0.87</v>
      </c>
      <c r="M80" s="70"/>
      <c r="N80" s="26"/>
    </row>
    <row r="81" spans="1:14" x14ac:dyDescent="0.2">
      <c r="A81">
        <f t="shared" si="4"/>
        <v>2016</v>
      </c>
      <c r="C81" s="45">
        <v>67</v>
      </c>
      <c r="D81" s="45"/>
      <c r="E81" s="31" t="s">
        <v>78</v>
      </c>
      <c r="F81" s="31" t="s">
        <v>77</v>
      </c>
      <c r="G81" s="30">
        <v>42692</v>
      </c>
      <c r="H81" s="27">
        <v>10</v>
      </c>
      <c r="I81" s="51"/>
      <c r="J81" s="50"/>
      <c r="K81" s="49">
        <f t="shared" si="5"/>
        <v>0.87</v>
      </c>
      <c r="M81" s="70"/>
      <c r="N81" s="26"/>
    </row>
    <row r="82" spans="1:14" x14ac:dyDescent="0.2">
      <c r="A82">
        <f t="shared" si="4"/>
        <v>2016</v>
      </c>
      <c r="C82" s="45">
        <v>68</v>
      </c>
      <c r="D82" s="45"/>
      <c r="E82" s="31" t="s">
        <v>107</v>
      </c>
      <c r="F82" s="31" t="s">
        <v>58</v>
      </c>
      <c r="G82" s="30">
        <v>42705</v>
      </c>
      <c r="H82" s="27">
        <v>10</v>
      </c>
      <c r="I82" s="51"/>
      <c r="J82" s="50"/>
      <c r="K82" s="49">
        <f t="shared" si="5"/>
        <v>0.87</v>
      </c>
      <c r="M82" s="70"/>
      <c r="N82" s="26"/>
    </row>
    <row r="83" spans="1:14" x14ac:dyDescent="0.2">
      <c r="A83">
        <f t="shared" si="4"/>
        <v>2016</v>
      </c>
      <c r="C83" s="45">
        <v>69</v>
      </c>
      <c r="D83" s="45"/>
      <c r="E83" s="31" t="s">
        <v>179</v>
      </c>
      <c r="F83" s="31" t="s">
        <v>39</v>
      </c>
      <c r="G83" s="30">
        <v>42569</v>
      </c>
      <c r="H83" s="27">
        <v>9.98</v>
      </c>
      <c r="I83" s="51"/>
      <c r="J83" s="50"/>
      <c r="K83" s="49">
        <f t="shared" si="5"/>
        <v>0.83799999999999997</v>
      </c>
      <c r="M83" s="70"/>
      <c r="N83" s="26"/>
    </row>
    <row r="84" spans="1:14" x14ac:dyDescent="0.2">
      <c r="A84">
        <f t="shared" si="4"/>
        <v>2016</v>
      </c>
      <c r="C84" s="45">
        <v>70</v>
      </c>
      <c r="D84" s="45"/>
      <c r="E84" s="31" t="s">
        <v>176</v>
      </c>
      <c r="F84" s="31" t="s">
        <v>131</v>
      </c>
      <c r="G84" s="30">
        <v>42643</v>
      </c>
      <c r="H84" s="27">
        <v>9.9</v>
      </c>
      <c r="I84" s="51"/>
      <c r="J84" s="50"/>
      <c r="K84" s="49">
        <f t="shared" si="5"/>
        <v>0.77400000000000002</v>
      </c>
      <c r="M84" s="70"/>
      <c r="N84" s="26"/>
    </row>
    <row r="85" spans="1:14" x14ac:dyDescent="0.2">
      <c r="A85">
        <f t="shared" si="4"/>
        <v>2016</v>
      </c>
      <c r="C85" s="45">
        <v>71</v>
      </c>
      <c r="D85" s="45"/>
      <c r="E85" s="31" t="s">
        <v>38</v>
      </c>
      <c r="F85" s="31" t="s">
        <v>64</v>
      </c>
      <c r="G85" s="30">
        <v>42726</v>
      </c>
      <c r="H85" s="27">
        <v>9.9</v>
      </c>
      <c r="I85" s="51"/>
      <c r="J85" s="50"/>
      <c r="K85" s="49">
        <f t="shared" si="5"/>
        <v>0.77400000000000002</v>
      </c>
      <c r="M85" s="70"/>
      <c r="N85" s="26"/>
    </row>
    <row r="86" spans="1:14" x14ac:dyDescent="0.2">
      <c r="A86">
        <f t="shared" si="4"/>
        <v>2016</v>
      </c>
      <c r="C86" s="45">
        <v>72</v>
      </c>
      <c r="D86" s="45"/>
      <c r="E86" s="31" t="s">
        <v>202</v>
      </c>
      <c r="F86" s="31" t="s">
        <v>39</v>
      </c>
      <c r="G86" s="30">
        <v>42445</v>
      </c>
      <c r="H86" s="27">
        <v>9.85</v>
      </c>
      <c r="I86" s="73"/>
      <c r="J86" s="47"/>
      <c r="K86" s="49">
        <f t="shared" si="5"/>
        <v>0.70899999999999996</v>
      </c>
      <c r="M86" s="70"/>
      <c r="N86" s="26"/>
    </row>
    <row r="87" spans="1:14" x14ac:dyDescent="0.2">
      <c r="A87">
        <f t="shared" si="4"/>
        <v>2016</v>
      </c>
      <c r="C87" s="45">
        <v>73</v>
      </c>
      <c r="D87" s="45"/>
      <c r="E87" s="31" t="s">
        <v>134</v>
      </c>
      <c r="F87" s="31" t="s">
        <v>133</v>
      </c>
      <c r="G87" s="30">
        <v>42591</v>
      </c>
      <c r="H87" s="27">
        <v>9.85</v>
      </c>
      <c r="I87" s="73"/>
      <c r="J87" s="47"/>
      <c r="K87" s="49">
        <f t="shared" si="5"/>
        <v>0.70899999999999996</v>
      </c>
      <c r="M87" s="70"/>
      <c r="N87" s="26"/>
    </row>
    <row r="88" spans="1:14" x14ac:dyDescent="0.2">
      <c r="A88">
        <f t="shared" si="4"/>
        <v>2016</v>
      </c>
      <c r="C88" s="45">
        <v>74</v>
      </c>
      <c r="D88" s="45"/>
      <c r="E88" s="31" t="s">
        <v>169</v>
      </c>
      <c r="F88" s="31" t="s">
        <v>131</v>
      </c>
      <c r="G88" s="30">
        <v>42489</v>
      </c>
      <c r="H88" s="27">
        <v>9.8000000000000007</v>
      </c>
      <c r="I88" s="73"/>
      <c r="J88" s="47"/>
      <c r="K88" s="49">
        <f t="shared" si="5"/>
        <v>0.64500000000000002</v>
      </c>
      <c r="M88" s="26"/>
      <c r="N88" s="26"/>
    </row>
    <row r="89" spans="1:14" x14ac:dyDescent="0.2">
      <c r="A89">
        <f t="shared" si="4"/>
        <v>2016</v>
      </c>
      <c r="C89" s="45">
        <v>75</v>
      </c>
      <c r="D89" s="13"/>
      <c r="E89" s="32" t="s">
        <v>80</v>
      </c>
      <c r="F89" s="32" t="s">
        <v>77</v>
      </c>
      <c r="G89" s="40">
        <v>42683</v>
      </c>
      <c r="H89" s="29">
        <v>9.8000000000000007</v>
      </c>
      <c r="I89" s="73"/>
      <c r="J89" s="47"/>
      <c r="K89" s="49">
        <f t="shared" si="5"/>
        <v>0.64500000000000002</v>
      </c>
      <c r="M89" s="26"/>
      <c r="N89" s="26"/>
    </row>
    <row r="90" spans="1:14" x14ac:dyDescent="0.2">
      <c r="A90">
        <f t="shared" si="4"/>
        <v>2016</v>
      </c>
      <c r="C90" s="45">
        <v>76</v>
      </c>
      <c r="D90" s="13"/>
      <c r="E90" s="32" t="s">
        <v>213</v>
      </c>
      <c r="F90" s="32" t="s">
        <v>72</v>
      </c>
      <c r="G90" s="40">
        <v>42423</v>
      </c>
      <c r="H90" s="29">
        <v>9.75</v>
      </c>
      <c r="I90" s="73"/>
      <c r="J90" s="47"/>
      <c r="K90" s="49">
        <f t="shared" si="5"/>
        <v>0.54800000000000004</v>
      </c>
      <c r="M90" s="26"/>
      <c r="N90" s="26"/>
    </row>
    <row r="91" spans="1:14" x14ac:dyDescent="0.2">
      <c r="A91">
        <f t="shared" si="4"/>
        <v>2016</v>
      </c>
      <c r="C91" s="45">
        <v>77</v>
      </c>
      <c r="D91" s="45"/>
      <c r="E91" s="31" t="s">
        <v>68</v>
      </c>
      <c r="F91" s="31" t="s">
        <v>67</v>
      </c>
      <c r="G91" s="30">
        <v>42524</v>
      </c>
      <c r="H91" s="27">
        <v>9.75</v>
      </c>
      <c r="I91" s="73"/>
      <c r="J91" s="47"/>
      <c r="K91" s="49">
        <f t="shared" si="5"/>
        <v>0.54800000000000004</v>
      </c>
      <c r="M91" s="26"/>
      <c r="N91" s="26"/>
    </row>
    <row r="92" spans="1:14" ht="15" thickBot="1" x14ac:dyDescent="0.25">
      <c r="A92">
        <f t="shared" si="4"/>
        <v>2016</v>
      </c>
      <c r="C92" s="45">
        <v>78</v>
      </c>
      <c r="D92" s="45"/>
      <c r="E92" s="31" t="s">
        <v>76</v>
      </c>
      <c r="F92" s="31" t="s">
        <v>48</v>
      </c>
      <c r="G92" s="30">
        <v>42606</v>
      </c>
      <c r="H92" s="27">
        <v>9.75</v>
      </c>
      <c r="I92" s="73"/>
      <c r="J92" s="47"/>
      <c r="K92" s="49">
        <f t="shared" si="5"/>
        <v>0.54800000000000004</v>
      </c>
      <c r="M92" s="26"/>
      <c r="N92" s="26"/>
    </row>
    <row r="93" spans="1:14" x14ac:dyDescent="0.2">
      <c r="A93">
        <f t="shared" si="4"/>
        <v>2016</v>
      </c>
      <c r="C93" s="69">
        <v>79</v>
      </c>
      <c r="D93" s="69"/>
      <c r="E93" s="74" t="s">
        <v>49</v>
      </c>
      <c r="F93" s="74" t="s">
        <v>48</v>
      </c>
      <c r="G93" s="68">
        <v>42716</v>
      </c>
      <c r="H93" s="67">
        <v>9.6</v>
      </c>
      <c r="I93" s="73"/>
      <c r="J93" s="47"/>
      <c r="K93" s="49">
        <f t="shared" si="5"/>
        <v>0.48299999999999998</v>
      </c>
      <c r="M93" s="26"/>
      <c r="N93" s="26"/>
    </row>
    <row r="94" spans="1:14" x14ac:dyDescent="0.2">
      <c r="A94">
        <f t="shared" si="4"/>
        <v>2016</v>
      </c>
      <c r="C94" s="45">
        <v>80</v>
      </c>
      <c r="D94" s="45"/>
      <c r="E94" s="31" t="s">
        <v>122</v>
      </c>
      <c r="F94" s="31" t="s">
        <v>56</v>
      </c>
      <c r="G94" s="30">
        <v>42726</v>
      </c>
      <c r="H94" s="27">
        <v>9.6</v>
      </c>
      <c r="I94" s="73"/>
      <c r="J94" s="47"/>
      <c r="K94" s="49">
        <f t="shared" si="5"/>
        <v>0.48299999999999998</v>
      </c>
      <c r="M94" s="26"/>
      <c r="N94" s="26"/>
    </row>
    <row r="95" spans="1:14" x14ac:dyDescent="0.2">
      <c r="A95">
        <f t="shared" si="4"/>
        <v>2016</v>
      </c>
      <c r="C95" s="45">
        <v>81</v>
      </c>
      <c r="D95" s="45"/>
      <c r="E95" s="31" t="s">
        <v>45</v>
      </c>
      <c r="F95" s="31" t="s">
        <v>44</v>
      </c>
      <c r="G95" s="30">
        <v>42641</v>
      </c>
      <c r="H95" s="27">
        <v>9.58</v>
      </c>
      <c r="I95" s="73"/>
      <c r="J95" s="47"/>
      <c r="K95" s="49">
        <f t="shared" si="5"/>
        <v>0.45100000000000001</v>
      </c>
      <c r="M95" s="26"/>
      <c r="N95" s="26"/>
    </row>
    <row r="96" spans="1:14" x14ac:dyDescent="0.2">
      <c r="A96">
        <f t="shared" si="4"/>
        <v>2016</v>
      </c>
      <c r="B96" s="5"/>
      <c r="C96" s="45">
        <v>82</v>
      </c>
      <c r="D96" s="45"/>
      <c r="E96" s="31" t="s">
        <v>153</v>
      </c>
      <c r="F96" s="31" t="s">
        <v>67</v>
      </c>
      <c r="G96" s="30">
        <v>42689</v>
      </c>
      <c r="H96" s="27">
        <v>9.5500000000000007</v>
      </c>
      <c r="I96" s="73"/>
      <c r="J96" s="47"/>
      <c r="K96" s="49">
        <f t="shared" si="5"/>
        <v>0.41899999999999998</v>
      </c>
      <c r="M96" s="26"/>
      <c r="N96" s="26"/>
    </row>
    <row r="97" spans="1:14" x14ac:dyDescent="0.2">
      <c r="A97">
        <f t="shared" si="4"/>
        <v>2016</v>
      </c>
      <c r="B97" s="5"/>
      <c r="C97" s="45">
        <v>83</v>
      </c>
      <c r="D97" s="45"/>
      <c r="E97" s="31" t="s">
        <v>98</v>
      </c>
      <c r="F97" s="31" t="s">
        <v>123</v>
      </c>
      <c r="G97" s="40">
        <v>42375</v>
      </c>
      <c r="H97" s="29">
        <v>9.5</v>
      </c>
      <c r="I97" s="73"/>
      <c r="J97" s="47"/>
      <c r="K97" s="49">
        <f t="shared" si="5"/>
        <v>0.25800000000000001</v>
      </c>
      <c r="M97" s="26"/>
      <c r="N97" s="26"/>
    </row>
    <row r="98" spans="1:14" x14ac:dyDescent="0.2">
      <c r="A98">
        <f t="shared" si="4"/>
        <v>2016</v>
      </c>
      <c r="B98" s="5"/>
      <c r="C98" s="45">
        <v>84</v>
      </c>
      <c r="D98" s="45"/>
      <c r="E98" s="31" t="s">
        <v>33</v>
      </c>
      <c r="F98" s="31" t="s">
        <v>32</v>
      </c>
      <c r="G98" s="40">
        <v>42600</v>
      </c>
      <c r="H98" s="29">
        <v>9.5</v>
      </c>
      <c r="I98" s="73"/>
      <c r="J98" s="47"/>
      <c r="K98" s="49">
        <f t="shared" si="5"/>
        <v>0.25800000000000001</v>
      </c>
      <c r="M98" s="26"/>
      <c r="N98" s="26"/>
    </row>
    <row r="99" spans="1:14" x14ac:dyDescent="0.2">
      <c r="A99">
        <f t="shared" si="4"/>
        <v>2016</v>
      </c>
      <c r="B99" s="5"/>
      <c r="C99" s="45">
        <v>85</v>
      </c>
      <c r="D99" s="45"/>
      <c r="E99" s="31" t="s">
        <v>66</v>
      </c>
      <c r="F99" s="31" t="s">
        <v>123</v>
      </c>
      <c r="G99" s="40">
        <v>42614</v>
      </c>
      <c r="H99" s="29">
        <v>9.5</v>
      </c>
      <c r="I99" s="73"/>
      <c r="J99" s="47"/>
      <c r="K99" s="49">
        <f t="shared" si="5"/>
        <v>0.25800000000000001</v>
      </c>
      <c r="M99" s="26"/>
      <c r="N99" s="26"/>
    </row>
    <row r="100" spans="1:14" x14ac:dyDescent="0.2">
      <c r="A100">
        <f t="shared" si="4"/>
        <v>2016</v>
      </c>
      <c r="C100" s="45">
        <v>86</v>
      </c>
      <c r="D100" s="45"/>
      <c r="E100" s="31" t="s">
        <v>82</v>
      </c>
      <c r="F100" s="31" t="s">
        <v>81</v>
      </c>
      <c r="G100" s="30">
        <v>42684</v>
      </c>
      <c r="H100" s="27">
        <v>9.5</v>
      </c>
      <c r="I100" s="73"/>
      <c r="J100" s="47"/>
      <c r="K100" s="49">
        <f t="shared" si="5"/>
        <v>0.25800000000000001</v>
      </c>
      <c r="M100" s="26"/>
      <c r="N100" s="26"/>
    </row>
    <row r="101" spans="1:14" x14ac:dyDescent="0.2">
      <c r="A101">
        <f t="shared" si="4"/>
        <v>2016</v>
      </c>
      <c r="C101" s="45">
        <v>87</v>
      </c>
      <c r="D101" s="45"/>
      <c r="E101" s="31" t="s">
        <v>98</v>
      </c>
      <c r="F101" s="31" t="s">
        <v>54</v>
      </c>
      <c r="G101" s="30">
        <v>42732</v>
      </c>
      <c r="H101" s="27">
        <v>9.5</v>
      </c>
      <c r="I101" s="73"/>
      <c r="J101" s="47"/>
      <c r="K101" s="49">
        <f t="shared" si="5"/>
        <v>0.25800000000000001</v>
      </c>
      <c r="M101" s="26"/>
      <c r="N101" s="26"/>
    </row>
    <row r="102" spans="1:14" x14ac:dyDescent="0.2">
      <c r="A102">
        <f t="shared" si="4"/>
        <v>2016</v>
      </c>
      <c r="C102" s="45">
        <v>88</v>
      </c>
      <c r="D102" s="45"/>
      <c r="E102" s="31" t="s">
        <v>135</v>
      </c>
      <c r="F102" s="31" t="s">
        <v>44</v>
      </c>
      <c r="G102" s="30">
        <v>42529</v>
      </c>
      <c r="H102" s="27">
        <v>9.48</v>
      </c>
      <c r="I102" s="73"/>
      <c r="J102" s="47"/>
      <c r="K102" s="49">
        <f t="shared" si="5"/>
        <v>0.22500000000000001</v>
      </c>
      <c r="M102" s="26"/>
      <c r="N102" s="26"/>
    </row>
    <row r="103" spans="1:14" x14ac:dyDescent="0.2">
      <c r="A103">
        <f t="shared" si="4"/>
        <v>2016</v>
      </c>
      <c r="C103" s="45">
        <v>89</v>
      </c>
      <c r="D103" s="45"/>
      <c r="E103" s="31" t="s">
        <v>212</v>
      </c>
      <c r="F103" s="31" t="s">
        <v>96</v>
      </c>
      <c r="G103" s="30">
        <v>42723</v>
      </c>
      <c r="H103" s="27">
        <v>9.3699999999999992</v>
      </c>
      <c r="I103" s="73"/>
      <c r="J103" s="47"/>
      <c r="K103" s="49">
        <f t="shared" si="5"/>
        <v>0.193</v>
      </c>
      <c r="M103" s="26"/>
      <c r="N103" s="26"/>
    </row>
    <row r="104" spans="1:14" x14ac:dyDescent="0.2">
      <c r="A104">
        <f t="shared" si="4"/>
        <v>2016</v>
      </c>
      <c r="C104" s="45">
        <v>90</v>
      </c>
      <c r="D104" s="45"/>
      <c r="E104" s="31" t="s">
        <v>211</v>
      </c>
      <c r="F104" s="31" t="s">
        <v>101</v>
      </c>
      <c r="G104" s="30">
        <v>42718</v>
      </c>
      <c r="H104" s="27">
        <v>9.1</v>
      </c>
      <c r="I104" s="73"/>
      <c r="J104" s="47"/>
      <c r="K104" s="49">
        <f t="shared" si="5"/>
        <v>0.161</v>
      </c>
      <c r="M104" s="26"/>
      <c r="N104" s="26"/>
    </row>
    <row r="105" spans="1:14" x14ac:dyDescent="0.2">
      <c r="A105">
        <f t="shared" si="4"/>
        <v>2016</v>
      </c>
      <c r="C105" s="45">
        <v>91</v>
      </c>
      <c r="D105" s="45"/>
      <c r="E105" s="31" t="s">
        <v>91</v>
      </c>
      <c r="F105" s="31" t="s">
        <v>89</v>
      </c>
      <c r="G105" s="30">
        <v>42536</v>
      </c>
      <c r="H105" s="27">
        <v>9</v>
      </c>
      <c r="I105" s="73"/>
      <c r="J105" s="47"/>
      <c r="K105" s="49">
        <f t="shared" si="5"/>
        <v>6.4000000000000001E-2</v>
      </c>
      <c r="M105" s="26"/>
      <c r="N105" s="26"/>
    </row>
    <row r="106" spans="1:14" x14ac:dyDescent="0.2">
      <c r="A106">
        <f t="shared" si="4"/>
        <v>2016</v>
      </c>
      <c r="C106" s="45">
        <v>92</v>
      </c>
      <c r="D106" s="45"/>
      <c r="E106" s="31" t="s">
        <v>90</v>
      </c>
      <c r="F106" s="31" t="s">
        <v>89</v>
      </c>
      <c r="G106" s="30">
        <v>42536</v>
      </c>
      <c r="H106" s="27">
        <v>9</v>
      </c>
      <c r="I106" s="73"/>
      <c r="J106" s="47"/>
      <c r="K106" s="49">
        <f t="shared" si="5"/>
        <v>6.4000000000000001E-2</v>
      </c>
      <c r="M106" s="26"/>
      <c r="N106" s="26"/>
    </row>
    <row r="107" spans="1:14" x14ac:dyDescent="0.2">
      <c r="A107">
        <f t="shared" si="4"/>
        <v>2016</v>
      </c>
      <c r="C107" s="45">
        <v>93</v>
      </c>
      <c r="D107" s="45"/>
      <c r="E107" s="31" t="s">
        <v>197</v>
      </c>
      <c r="F107" s="31" t="s">
        <v>115</v>
      </c>
      <c r="G107" s="30">
        <v>42723</v>
      </c>
      <c r="H107" s="27">
        <v>9</v>
      </c>
      <c r="I107" s="73"/>
      <c r="J107" s="47"/>
      <c r="K107" s="49">
        <f t="shared" si="5"/>
        <v>6.4000000000000001E-2</v>
      </c>
      <c r="M107" s="26"/>
      <c r="N107" s="26"/>
    </row>
    <row r="108" spans="1:14" x14ac:dyDescent="0.2">
      <c r="A108">
        <f t="shared" si="4"/>
        <v>2016</v>
      </c>
      <c r="C108" s="45">
        <v>94</v>
      </c>
      <c r="D108" s="45"/>
      <c r="E108" s="31" t="s">
        <v>70</v>
      </c>
      <c r="F108" s="31" t="s">
        <v>69</v>
      </c>
      <c r="G108" s="30">
        <v>42710</v>
      </c>
      <c r="H108" s="27">
        <v>8.64</v>
      </c>
      <c r="I108" s="73"/>
      <c r="J108" s="47"/>
      <c r="K108" s="49">
        <f t="shared" si="5"/>
        <v>0</v>
      </c>
      <c r="M108" s="26"/>
      <c r="N108" s="26"/>
    </row>
    <row r="109" spans="1:14" x14ac:dyDescent="0.2">
      <c r="A109">
        <f t="shared" si="4"/>
        <v>2016</v>
      </c>
      <c r="C109" s="45">
        <v>95</v>
      </c>
      <c r="D109" s="45"/>
      <c r="E109" s="31" t="s">
        <v>71</v>
      </c>
      <c r="F109" s="31" t="s">
        <v>69</v>
      </c>
      <c r="G109" s="30">
        <v>42710</v>
      </c>
      <c r="H109" s="27">
        <v>8.64</v>
      </c>
      <c r="I109" s="73"/>
      <c r="J109" s="47"/>
      <c r="K109" s="49">
        <f t="shared" si="5"/>
        <v>0</v>
      </c>
      <c r="M109" s="26"/>
      <c r="N109" s="26"/>
    </row>
    <row r="110" spans="1:14" x14ac:dyDescent="0.2">
      <c r="C110" s="45"/>
      <c r="D110" s="45"/>
      <c r="E110" s="31"/>
      <c r="F110" s="31"/>
      <c r="G110" s="30"/>
      <c r="H110" s="27"/>
      <c r="I110" s="37"/>
      <c r="J110" s="47"/>
      <c r="M110" s="26"/>
      <c r="N110" s="26"/>
    </row>
    <row r="111" spans="1:14" x14ac:dyDescent="0.2">
      <c r="C111" s="45">
        <v>96</v>
      </c>
      <c r="D111" s="45"/>
      <c r="E111" s="31" t="s">
        <v>31</v>
      </c>
      <c r="F111" s="31"/>
      <c r="G111" s="30"/>
      <c r="H111" s="33">
        <f>COUNTIF(H78:H109,"&gt;9.70")</f>
        <v>15</v>
      </c>
      <c r="I111" s="27"/>
      <c r="J111" s="46"/>
      <c r="M111" s="26"/>
      <c r="N111" s="26"/>
    </row>
    <row r="112" spans="1:14" x14ac:dyDescent="0.2">
      <c r="C112" s="45">
        <v>97</v>
      </c>
      <c r="D112" s="45"/>
      <c r="E112" s="31" t="s">
        <v>30</v>
      </c>
      <c r="F112" s="31"/>
      <c r="G112" s="30"/>
      <c r="H112" s="33">
        <f>COUNTIF(H78:H109,"&lt;=9.70")</f>
        <v>17</v>
      </c>
      <c r="I112" s="27"/>
      <c r="J112" s="46"/>
      <c r="M112" s="26"/>
      <c r="N112" s="26"/>
    </row>
    <row r="113" spans="1:14" x14ac:dyDescent="0.2">
      <c r="C113" s="45">
        <v>98</v>
      </c>
      <c r="D113" s="45"/>
      <c r="E113" s="32" t="s">
        <v>29</v>
      </c>
      <c r="F113" s="31"/>
      <c r="G113" s="30"/>
      <c r="H113" s="29" t="s">
        <v>210</v>
      </c>
      <c r="I113" s="27"/>
      <c r="J113" s="46"/>
      <c r="M113" s="26"/>
      <c r="N113" s="26"/>
    </row>
    <row r="114" spans="1:14" x14ac:dyDescent="0.2">
      <c r="C114" s="45"/>
      <c r="D114" s="45"/>
      <c r="E114" s="28" t="s">
        <v>27</v>
      </c>
      <c r="H114" s="33">
        <f>COUNTIF(H78:H109,"&lt;=10.0")</f>
        <v>30</v>
      </c>
      <c r="M114" s="26"/>
      <c r="N114" s="26"/>
    </row>
    <row r="115" spans="1:14" ht="15" x14ac:dyDescent="0.25">
      <c r="C115" s="45"/>
      <c r="D115" s="63">
        <v>2017</v>
      </c>
      <c r="G115" s="30"/>
      <c r="H115" s="27"/>
      <c r="M115" s="26"/>
      <c r="N115" s="26"/>
    </row>
    <row r="116" spans="1:14" x14ac:dyDescent="0.2">
      <c r="A116">
        <f t="shared" ref="A116:A158" si="6">YEAR(G116)</f>
        <v>2017</v>
      </c>
      <c r="C116" s="45">
        <f>MAX($C$77:C115)+1</f>
        <v>99</v>
      </c>
      <c r="D116" s="45"/>
      <c r="E116" t="s">
        <v>93</v>
      </c>
      <c r="F116" t="s">
        <v>92</v>
      </c>
      <c r="G116" s="30">
        <v>43054</v>
      </c>
      <c r="H116" s="27">
        <v>11.95</v>
      </c>
      <c r="I116" s="72"/>
      <c r="J116" s="71"/>
      <c r="K116" s="58">
        <f t="shared" ref="K116:K158" si="7">PERCENTRANK($H$116:$H$158,H116)</f>
        <v>1</v>
      </c>
      <c r="M116" s="70"/>
      <c r="N116" s="26"/>
    </row>
    <row r="117" spans="1:14" x14ac:dyDescent="0.2">
      <c r="A117">
        <f t="shared" si="6"/>
        <v>2017</v>
      </c>
      <c r="C117" s="45">
        <f>MAX($C$77:C116)+1</f>
        <v>100</v>
      </c>
      <c r="D117" s="45"/>
      <c r="E117" t="s">
        <v>59</v>
      </c>
      <c r="F117" t="s">
        <v>58</v>
      </c>
      <c r="G117" s="30">
        <v>43034</v>
      </c>
      <c r="H117" s="27">
        <v>10.3</v>
      </c>
      <c r="I117" s="72"/>
      <c r="J117" s="71"/>
      <c r="K117" s="58">
        <f t="shared" si="7"/>
        <v>0.97599999999999998</v>
      </c>
      <c r="M117" s="70"/>
      <c r="N117" s="26"/>
    </row>
    <row r="118" spans="1:14" x14ac:dyDescent="0.2">
      <c r="A118">
        <f t="shared" si="6"/>
        <v>2017</v>
      </c>
      <c r="C118" s="45">
        <f>MAX($C$77:C117)+1</f>
        <v>101</v>
      </c>
      <c r="D118" s="45"/>
      <c r="E118" t="s">
        <v>209</v>
      </c>
      <c r="F118" t="s">
        <v>145</v>
      </c>
      <c r="G118" s="30">
        <v>42829</v>
      </c>
      <c r="H118" s="27">
        <v>10.25</v>
      </c>
      <c r="I118" s="72"/>
      <c r="J118" s="71"/>
      <c r="K118" s="58">
        <f t="shared" si="7"/>
        <v>0.90400000000000003</v>
      </c>
      <c r="M118" s="70"/>
      <c r="N118" s="26"/>
    </row>
    <row r="119" spans="1:14" x14ac:dyDescent="0.2">
      <c r="A119">
        <f t="shared" si="6"/>
        <v>2017</v>
      </c>
      <c r="C119" s="45">
        <f>MAX($C$77:C118)+1</f>
        <v>102</v>
      </c>
      <c r="D119" s="45"/>
      <c r="E119" t="s">
        <v>60</v>
      </c>
      <c r="F119" t="s">
        <v>58</v>
      </c>
      <c r="G119" s="30">
        <v>43034</v>
      </c>
      <c r="H119" s="27">
        <v>10.25</v>
      </c>
      <c r="I119" s="72"/>
      <c r="J119" s="71"/>
      <c r="K119" s="58">
        <f t="shared" si="7"/>
        <v>0.90400000000000003</v>
      </c>
      <c r="M119" s="70"/>
      <c r="N119" s="26"/>
    </row>
    <row r="120" spans="1:14" x14ac:dyDescent="0.2">
      <c r="A120">
        <f t="shared" si="6"/>
        <v>2017</v>
      </c>
      <c r="C120" s="45">
        <f>MAX($C$77:C119)+1</f>
        <v>103</v>
      </c>
      <c r="D120" s="45"/>
      <c r="E120" t="s">
        <v>146</v>
      </c>
      <c r="F120" t="s">
        <v>145</v>
      </c>
      <c r="G120" s="30">
        <v>43045</v>
      </c>
      <c r="H120" s="27">
        <v>10.25</v>
      </c>
      <c r="I120" s="62"/>
      <c r="K120" s="58">
        <f t="shared" si="7"/>
        <v>0.90400000000000003</v>
      </c>
      <c r="M120" s="70"/>
      <c r="N120" s="26"/>
    </row>
    <row r="121" spans="1:14" x14ac:dyDescent="0.2">
      <c r="A121">
        <f t="shared" si="6"/>
        <v>2017</v>
      </c>
      <c r="C121" s="45">
        <f>MAX($C$77:C120)+1</f>
        <v>104</v>
      </c>
      <c r="D121" s="45"/>
      <c r="E121" t="s">
        <v>208</v>
      </c>
      <c r="F121" t="s">
        <v>58</v>
      </c>
      <c r="G121" s="30">
        <v>43034</v>
      </c>
      <c r="H121" s="27">
        <v>10.199999999999999</v>
      </c>
      <c r="I121" s="62"/>
      <c r="K121" s="58">
        <f t="shared" si="7"/>
        <v>0.88</v>
      </c>
      <c r="M121" s="70"/>
      <c r="N121" s="26"/>
    </row>
    <row r="122" spans="1:14" x14ac:dyDescent="0.2">
      <c r="A122">
        <f t="shared" si="6"/>
        <v>2017</v>
      </c>
      <c r="C122" s="45">
        <f>MAX($C$77:C121)+1</f>
        <v>105</v>
      </c>
      <c r="D122" s="45"/>
      <c r="E122" t="s">
        <v>74</v>
      </c>
      <c r="F122" t="s">
        <v>35</v>
      </c>
      <c r="G122" s="30">
        <v>42766</v>
      </c>
      <c r="H122" s="27">
        <v>10.1</v>
      </c>
      <c r="I122" s="62"/>
      <c r="K122" s="58">
        <f t="shared" si="7"/>
        <v>0.83299999999999996</v>
      </c>
      <c r="M122" s="70"/>
      <c r="N122" s="56"/>
    </row>
    <row r="123" spans="1:14" x14ac:dyDescent="0.2">
      <c r="A123">
        <f t="shared" si="6"/>
        <v>2017</v>
      </c>
      <c r="C123" s="45">
        <f>MAX($C$77:C122)+1</f>
        <v>106</v>
      </c>
      <c r="D123" s="45"/>
      <c r="E123" t="s">
        <v>36</v>
      </c>
      <c r="F123" t="s">
        <v>35</v>
      </c>
      <c r="G123" s="30">
        <v>42794</v>
      </c>
      <c r="H123" s="27">
        <v>10.1</v>
      </c>
      <c r="I123" s="62"/>
      <c r="K123" s="58">
        <f t="shared" si="7"/>
        <v>0.83299999999999996</v>
      </c>
      <c r="M123" s="70"/>
      <c r="N123" s="26"/>
    </row>
    <row r="124" spans="1:14" x14ac:dyDescent="0.2">
      <c r="A124">
        <f t="shared" si="6"/>
        <v>2017</v>
      </c>
      <c r="C124" s="45">
        <f>MAX($C$77:C123)+1</f>
        <v>107</v>
      </c>
      <c r="D124" s="45"/>
      <c r="E124" t="s">
        <v>34</v>
      </c>
      <c r="F124" t="s">
        <v>32</v>
      </c>
      <c r="G124" s="30">
        <v>42962</v>
      </c>
      <c r="H124" s="27">
        <v>10</v>
      </c>
      <c r="I124" s="62"/>
      <c r="K124" s="58">
        <f t="shared" si="7"/>
        <v>0.76100000000000001</v>
      </c>
      <c r="M124" s="70"/>
      <c r="N124" s="26"/>
    </row>
    <row r="125" spans="1:14" x14ac:dyDescent="0.2">
      <c r="A125">
        <f t="shared" si="6"/>
        <v>2017</v>
      </c>
      <c r="C125" s="45">
        <f>MAX($C$77:C124)+1</f>
        <v>108</v>
      </c>
      <c r="D125" s="45"/>
      <c r="E125" t="s">
        <v>132</v>
      </c>
      <c r="F125" t="s">
        <v>131</v>
      </c>
      <c r="G125" s="30">
        <v>43069</v>
      </c>
      <c r="H125" s="27">
        <v>10</v>
      </c>
      <c r="I125" s="62"/>
      <c r="K125" s="58">
        <f t="shared" si="7"/>
        <v>0.76100000000000001</v>
      </c>
      <c r="M125" s="70"/>
      <c r="N125" s="26"/>
    </row>
    <row r="126" spans="1:14" x14ac:dyDescent="0.2">
      <c r="A126">
        <f t="shared" si="6"/>
        <v>2017</v>
      </c>
      <c r="C126" s="45">
        <f>MAX($C$77:C125)+1</f>
        <v>109</v>
      </c>
      <c r="D126" s="45"/>
      <c r="E126" t="s">
        <v>207</v>
      </c>
      <c r="F126" t="s">
        <v>131</v>
      </c>
      <c r="G126" s="30">
        <v>43069</v>
      </c>
      <c r="H126" s="27">
        <v>10</v>
      </c>
      <c r="I126" s="62"/>
      <c r="K126" s="58">
        <f t="shared" si="7"/>
        <v>0.76100000000000001</v>
      </c>
      <c r="M126" s="26"/>
      <c r="N126" s="26"/>
    </row>
    <row r="127" spans="1:14" x14ac:dyDescent="0.2">
      <c r="A127">
        <f t="shared" si="6"/>
        <v>2017</v>
      </c>
      <c r="C127" s="45">
        <f>MAX($C$77:C126)+1</f>
        <v>110</v>
      </c>
      <c r="D127" s="45"/>
      <c r="E127" t="s">
        <v>118</v>
      </c>
      <c r="F127" t="s">
        <v>103</v>
      </c>
      <c r="G127" s="30">
        <v>43006</v>
      </c>
      <c r="H127" s="27">
        <v>9.8000000000000007</v>
      </c>
      <c r="I127" s="59"/>
      <c r="K127" s="58">
        <f t="shared" si="7"/>
        <v>0.71399999999999997</v>
      </c>
      <c r="M127" s="26"/>
      <c r="N127" s="26"/>
    </row>
    <row r="128" spans="1:14" x14ac:dyDescent="0.2">
      <c r="A128">
        <f t="shared" si="6"/>
        <v>2017</v>
      </c>
      <c r="C128" s="45">
        <f>MAX($C$77:C127)+1</f>
        <v>111</v>
      </c>
      <c r="D128" s="13"/>
      <c r="E128" s="5" t="s">
        <v>180</v>
      </c>
      <c r="F128" s="5" t="s">
        <v>77</v>
      </c>
      <c r="G128" s="40">
        <v>43076</v>
      </c>
      <c r="H128" s="29">
        <v>9.8000000000000007</v>
      </c>
      <c r="I128" s="59"/>
      <c r="K128" s="58">
        <f t="shared" si="7"/>
        <v>0.71399999999999997</v>
      </c>
      <c r="M128" s="26"/>
      <c r="N128" s="26"/>
    </row>
    <row r="129" spans="1:14" ht="15" thickBot="1" x14ac:dyDescent="0.25">
      <c r="A129">
        <f t="shared" si="6"/>
        <v>2017</v>
      </c>
      <c r="C129" s="13">
        <f>MAX($C$77:C128)+1</f>
        <v>112</v>
      </c>
      <c r="D129" s="13"/>
      <c r="E129" s="5" t="s">
        <v>95</v>
      </c>
      <c r="F129" s="5" t="s">
        <v>32</v>
      </c>
      <c r="G129" s="40">
        <v>42790</v>
      </c>
      <c r="H129" s="29">
        <v>9.75</v>
      </c>
      <c r="I129" s="59"/>
      <c r="K129" s="58">
        <f t="shared" si="7"/>
        <v>0.69</v>
      </c>
      <c r="M129" s="26"/>
      <c r="N129" s="26"/>
    </row>
    <row r="130" spans="1:14" x14ac:dyDescent="0.2">
      <c r="A130">
        <f t="shared" si="6"/>
        <v>2017</v>
      </c>
      <c r="C130" s="69">
        <f>MAX($C$77:C129)+1</f>
        <v>113</v>
      </c>
      <c r="D130" s="69"/>
      <c r="E130" s="24" t="s">
        <v>51</v>
      </c>
      <c r="F130" s="24" t="s">
        <v>50</v>
      </c>
      <c r="G130" s="68">
        <v>42878</v>
      </c>
      <c r="H130" s="67">
        <v>9.6999999999999993</v>
      </c>
      <c r="I130" s="59"/>
      <c r="K130" s="58">
        <f t="shared" si="7"/>
        <v>0.61899999999999999</v>
      </c>
      <c r="M130" s="26"/>
      <c r="N130" s="26"/>
    </row>
    <row r="131" spans="1:14" x14ac:dyDescent="0.2">
      <c r="A131">
        <f t="shared" si="6"/>
        <v>2017</v>
      </c>
      <c r="C131" s="45">
        <f>MAX($C$77:C130)+1</f>
        <v>114</v>
      </c>
      <c r="D131" s="45"/>
      <c r="E131" t="s">
        <v>155</v>
      </c>
      <c r="F131" t="s">
        <v>46</v>
      </c>
      <c r="G131" s="30">
        <v>42908</v>
      </c>
      <c r="H131" s="27">
        <v>9.6999999999999993</v>
      </c>
      <c r="I131" s="59"/>
      <c r="K131" s="58">
        <f t="shared" si="7"/>
        <v>0.61899999999999999</v>
      </c>
      <c r="M131" s="26"/>
      <c r="N131" s="26"/>
    </row>
    <row r="132" spans="1:14" x14ac:dyDescent="0.2">
      <c r="A132">
        <f t="shared" si="6"/>
        <v>2017</v>
      </c>
      <c r="C132" s="45">
        <f>MAX($C$77:C131)+1</f>
        <v>115</v>
      </c>
      <c r="D132" s="45"/>
      <c r="E132" t="s">
        <v>154</v>
      </c>
      <c r="F132" t="s">
        <v>46</v>
      </c>
      <c r="G132" s="30">
        <v>42908</v>
      </c>
      <c r="H132" s="27">
        <v>9.6999999999999993</v>
      </c>
      <c r="I132" s="59"/>
      <c r="K132" s="58">
        <f t="shared" si="7"/>
        <v>0.61899999999999999</v>
      </c>
      <c r="M132" s="26"/>
      <c r="N132" s="26"/>
    </row>
    <row r="133" spans="1:14" x14ac:dyDescent="0.2">
      <c r="A133">
        <f t="shared" si="6"/>
        <v>2017</v>
      </c>
      <c r="C133" s="45">
        <f>MAX($C$77:C132)+1</f>
        <v>116</v>
      </c>
      <c r="D133" s="45"/>
      <c r="E133" t="s">
        <v>87</v>
      </c>
      <c r="F133" t="s">
        <v>106</v>
      </c>
      <c r="G133" s="30">
        <v>42902</v>
      </c>
      <c r="H133" s="27">
        <v>9.65</v>
      </c>
      <c r="I133" s="59"/>
      <c r="K133" s="58">
        <f t="shared" si="7"/>
        <v>0.57099999999999995</v>
      </c>
      <c r="M133" s="26"/>
      <c r="N133" s="26"/>
    </row>
    <row r="134" spans="1:14" x14ac:dyDescent="0.2">
      <c r="A134">
        <f t="shared" si="6"/>
        <v>2017</v>
      </c>
      <c r="C134" s="45">
        <f>MAX($C$77:C133)+1</f>
        <v>117</v>
      </c>
      <c r="D134" s="45"/>
      <c r="E134" t="s">
        <v>135</v>
      </c>
      <c r="F134" t="s">
        <v>103</v>
      </c>
      <c r="G134" s="30">
        <v>43083</v>
      </c>
      <c r="H134" s="27">
        <v>9.65</v>
      </c>
      <c r="I134" s="59"/>
      <c r="K134" s="58">
        <f t="shared" si="7"/>
        <v>0.57099999999999995</v>
      </c>
      <c r="M134" s="26"/>
      <c r="N134" s="26"/>
    </row>
    <row r="135" spans="1:14" x14ac:dyDescent="0.2">
      <c r="A135">
        <f t="shared" si="6"/>
        <v>2017</v>
      </c>
      <c r="C135" s="45">
        <f>MAX($C$77:C134)+1</f>
        <v>118</v>
      </c>
      <c r="D135" s="45"/>
      <c r="E135" t="s">
        <v>206</v>
      </c>
      <c r="F135" t="s">
        <v>103</v>
      </c>
      <c r="G135" s="30">
        <v>42747</v>
      </c>
      <c r="H135" s="27">
        <v>9.6</v>
      </c>
      <c r="I135" s="59"/>
      <c r="K135" s="58">
        <f t="shared" si="7"/>
        <v>0.45200000000000001</v>
      </c>
      <c r="M135" s="26"/>
      <c r="N135" s="26"/>
    </row>
    <row r="136" spans="1:14" x14ac:dyDescent="0.2">
      <c r="A136">
        <f t="shared" si="6"/>
        <v>2017</v>
      </c>
      <c r="C136" s="45">
        <f>MAX($C$77:C135)+1</f>
        <v>119</v>
      </c>
      <c r="E136" t="s">
        <v>51</v>
      </c>
      <c r="F136" t="s">
        <v>67</v>
      </c>
      <c r="G136" s="30">
        <v>42781</v>
      </c>
      <c r="H136" s="27">
        <v>9.6</v>
      </c>
      <c r="I136" s="59"/>
      <c r="K136" s="58">
        <f t="shared" si="7"/>
        <v>0.45200000000000001</v>
      </c>
      <c r="M136" s="26"/>
      <c r="N136" s="26"/>
    </row>
    <row r="137" spans="1:14" x14ac:dyDescent="0.2">
      <c r="A137">
        <f t="shared" si="6"/>
        <v>2017</v>
      </c>
      <c r="C137" s="45">
        <f>MAX($C$77:C136)+1</f>
        <v>120</v>
      </c>
      <c r="E137" t="s">
        <v>150</v>
      </c>
      <c r="F137" t="s">
        <v>48</v>
      </c>
      <c r="G137" s="30">
        <v>42788</v>
      </c>
      <c r="H137" s="27">
        <v>9.6</v>
      </c>
      <c r="I137" s="59"/>
      <c r="K137" s="58">
        <f t="shared" si="7"/>
        <v>0.45200000000000001</v>
      </c>
      <c r="M137" s="26"/>
      <c r="N137" s="26"/>
    </row>
    <row r="138" spans="1:14" x14ac:dyDescent="0.2">
      <c r="A138">
        <f t="shared" si="6"/>
        <v>2017</v>
      </c>
      <c r="C138" s="45">
        <f>MAX($C$77:C137)+1</f>
        <v>121</v>
      </c>
      <c r="E138" t="s">
        <v>76</v>
      </c>
      <c r="F138" t="s">
        <v>48</v>
      </c>
      <c r="G138" s="30">
        <v>43000</v>
      </c>
      <c r="H138" s="27">
        <v>9.6</v>
      </c>
      <c r="I138" s="59"/>
      <c r="K138" s="58">
        <f t="shared" si="7"/>
        <v>0.45200000000000001</v>
      </c>
      <c r="M138" s="26"/>
      <c r="N138" s="26"/>
    </row>
    <row r="139" spans="1:14" x14ac:dyDescent="0.2">
      <c r="A139">
        <f t="shared" si="6"/>
        <v>2017</v>
      </c>
      <c r="C139" s="45">
        <f>MAX($C$77:C138)+1</f>
        <v>122</v>
      </c>
      <c r="E139" t="s">
        <v>109</v>
      </c>
      <c r="F139" t="s">
        <v>103</v>
      </c>
      <c r="G139" s="30">
        <v>43083</v>
      </c>
      <c r="H139" s="27">
        <v>9.6</v>
      </c>
      <c r="I139" s="59"/>
      <c r="K139" s="58">
        <f t="shared" si="7"/>
        <v>0.45200000000000001</v>
      </c>
      <c r="M139" s="26"/>
      <c r="N139" s="26"/>
    </row>
    <row r="140" spans="1:14" x14ac:dyDescent="0.2">
      <c r="A140">
        <f t="shared" si="6"/>
        <v>2017</v>
      </c>
      <c r="C140" s="45">
        <f>MAX($C$77:C139)+1</f>
        <v>123</v>
      </c>
      <c r="E140" t="s">
        <v>45</v>
      </c>
      <c r="F140" t="s">
        <v>44</v>
      </c>
      <c r="G140" s="30">
        <v>43089</v>
      </c>
      <c r="H140" s="27">
        <v>9.58</v>
      </c>
      <c r="I140" s="59"/>
      <c r="K140" s="58">
        <f t="shared" si="7"/>
        <v>0.42799999999999999</v>
      </c>
      <c r="M140" s="26"/>
      <c r="N140" s="26"/>
    </row>
    <row r="141" spans="1:14" x14ac:dyDescent="0.2">
      <c r="A141">
        <f t="shared" si="6"/>
        <v>2017</v>
      </c>
      <c r="C141" s="45">
        <f>MAX($C$77:C140)+1</f>
        <v>124</v>
      </c>
      <c r="E141" t="s">
        <v>136</v>
      </c>
      <c r="F141" t="s">
        <v>81</v>
      </c>
      <c r="G141" s="30">
        <v>42814</v>
      </c>
      <c r="H141" s="27">
        <v>9.5</v>
      </c>
      <c r="I141" s="59"/>
      <c r="K141" s="58">
        <f t="shared" si="7"/>
        <v>0.214</v>
      </c>
      <c r="M141" s="26"/>
      <c r="N141" s="26"/>
    </row>
    <row r="142" spans="1:14" x14ac:dyDescent="0.2">
      <c r="A142">
        <f t="shared" si="6"/>
        <v>2017</v>
      </c>
      <c r="C142" s="45">
        <f>MAX($C$77:C141)+1</f>
        <v>125</v>
      </c>
      <c r="E142" t="s">
        <v>138</v>
      </c>
      <c r="F142" t="s">
        <v>137</v>
      </c>
      <c r="G142" s="30">
        <v>42845</v>
      </c>
      <c r="H142" s="27">
        <v>9.5</v>
      </c>
      <c r="I142" s="59"/>
      <c r="K142" s="58">
        <f t="shared" si="7"/>
        <v>0.214</v>
      </c>
      <c r="M142" s="26"/>
      <c r="N142" s="26"/>
    </row>
    <row r="143" spans="1:14" x14ac:dyDescent="0.2">
      <c r="A143">
        <f t="shared" si="6"/>
        <v>2017</v>
      </c>
      <c r="C143" s="45">
        <f>MAX($C$77:C142)+1</f>
        <v>126</v>
      </c>
      <c r="E143" t="s">
        <v>195</v>
      </c>
      <c r="F143" t="s">
        <v>160</v>
      </c>
      <c r="G143" s="30">
        <v>42858</v>
      </c>
      <c r="H143" s="27">
        <v>9.5</v>
      </c>
      <c r="I143" s="66"/>
      <c r="J143" s="65"/>
      <c r="K143" s="58">
        <f t="shared" si="7"/>
        <v>0.214</v>
      </c>
      <c r="M143" s="26"/>
      <c r="N143" s="26"/>
    </row>
    <row r="144" spans="1:14" x14ac:dyDescent="0.2">
      <c r="A144">
        <f t="shared" si="6"/>
        <v>2017</v>
      </c>
      <c r="C144" s="45">
        <f>MAX($C$77:C143)+1</f>
        <v>127</v>
      </c>
      <c r="E144" t="s">
        <v>136</v>
      </c>
      <c r="F144" t="s">
        <v>72</v>
      </c>
      <c r="G144" s="30">
        <v>42873</v>
      </c>
      <c r="H144" s="27">
        <v>9.5</v>
      </c>
      <c r="I144" s="59"/>
      <c r="K144" s="58">
        <f t="shared" si="7"/>
        <v>0.214</v>
      </c>
      <c r="M144" s="26"/>
      <c r="N144" s="26"/>
    </row>
    <row r="145" spans="1:16" x14ac:dyDescent="0.2">
      <c r="A145">
        <f t="shared" si="6"/>
        <v>2017</v>
      </c>
      <c r="C145" s="45">
        <f>MAX($C$77:C144)+1</f>
        <v>128</v>
      </c>
      <c r="E145" t="s">
        <v>153</v>
      </c>
      <c r="F145" s="5" t="s">
        <v>152</v>
      </c>
      <c r="G145" s="30">
        <v>42940</v>
      </c>
      <c r="H145" s="27">
        <v>9.5</v>
      </c>
      <c r="I145" s="66"/>
      <c r="J145" s="65"/>
      <c r="K145" s="58">
        <f t="shared" si="7"/>
        <v>0.214</v>
      </c>
      <c r="M145" s="26"/>
      <c r="N145" s="26"/>
    </row>
    <row r="146" spans="1:16" x14ac:dyDescent="0.2">
      <c r="A146">
        <f t="shared" si="6"/>
        <v>2017</v>
      </c>
      <c r="C146" s="45">
        <f>MAX($C$77:C145)+1</f>
        <v>129</v>
      </c>
      <c r="E146" t="s">
        <v>153</v>
      </c>
      <c r="F146" s="5" t="s">
        <v>67</v>
      </c>
      <c r="G146" s="30">
        <v>43028</v>
      </c>
      <c r="H146" s="29">
        <v>9.5</v>
      </c>
      <c r="I146" s="66"/>
      <c r="J146" s="65"/>
      <c r="K146" s="58">
        <f t="shared" si="7"/>
        <v>0.214</v>
      </c>
      <c r="M146" s="26"/>
      <c r="N146" s="26"/>
    </row>
    <row r="147" spans="1:16" x14ac:dyDescent="0.2">
      <c r="A147">
        <f t="shared" si="6"/>
        <v>2017</v>
      </c>
      <c r="C147" s="45">
        <f>MAX($C$77:C146)+1</f>
        <v>130</v>
      </c>
      <c r="E147" t="s">
        <v>124</v>
      </c>
      <c r="F147" t="s">
        <v>123</v>
      </c>
      <c r="G147" s="30">
        <v>43074</v>
      </c>
      <c r="H147" s="29">
        <v>9.5</v>
      </c>
      <c r="I147" s="59"/>
      <c r="K147" s="58">
        <f t="shared" si="7"/>
        <v>0.214</v>
      </c>
      <c r="M147" s="26"/>
      <c r="N147" s="26"/>
    </row>
    <row r="148" spans="1:16" x14ac:dyDescent="0.2">
      <c r="A148">
        <f t="shared" si="6"/>
        <v>2017</v>
      </c>
      <c r="C148" s="45">
        <f>MAX($C$77:C147)+1</f>
        <v>131</v>
      </c>
      <c r="E148" t="s">
        <v>63</v>
      </c>
      <c r="F148" t="s">
        <v>62</v>
      </c>
      <c r="G148" s="30">
        <v>43087</v>
      </c>
      <c r="H148" s="27">
        <v>9.5</v>
      </c>
      <c r="I148" s="59"/>
      <c r="K148" s="58">
        <f t="shared" si="7"/>
        <v>0.214</v>
      </c>
      <c r="M148" s="26"/>
      <c r="N148" s="26"/>
    </row>
    <row r="149" spans="1:16" x14ac:dyDescent="0.2">
      <c r="A149">
        <f t="shared" si="6"/>
        <v>2017</v>
      </c>
      <c r="C149" s="45">
        <f>MAX($C$77:C148)+1</f>
        <v>132</v>
      </c>
      <c r="E149" t="s">
        <v>98</v>
      </c>
      <c r="F149" t="s">
        <v>54</v>
      </c>
      <c r="G149" s="30">
        <v>43097</v>
      </c>
      <c r="H149" s="27">
        <v>9.5</v>
      </c>
      <c r="I149" s="59"/>
      <c r="K149" s="58">
        <f t="shared" si="7"/>
        <v>0.214</v>
      </c>
      <c r="M149" s="26"/>
      <c r="N149" s="26"/>
    </row>
    <row r="150" spans="1:16" x14ac:dyDescent="0.2">
      <c r="A150">
        <f t="shared" si="6"/>
        <v>2017</v>
      </c>
      <c r="C150" s="45">
        <f>MAX($C$77:C149)+1</f>
        <v>133</v>
      </c>
      <c r="E150" t="s">
        <v>87</v>
      </c>
      <c r="F150" t="s">
        <v>75</v>
      </c>
      <c r="G150" s="30">
        <v>42753</v>
      </c>
      <c r="H150" s="27">
        <v>9.4499999999999993</v>
      </c>
      <c r="I150" s="59"/>
      <c r="K150" s="58">
        <f t="shared" si="7"/>
        <v>0.19</v>
      </c>
      <c r="M150" s="26"/>
      <c r="N150" s="26"/>
    </row>
    <row r="151" spans="1:16" x14ac:dyDescent="0.2">
      <c r="A151">
        <f t="shared" si="6"/>
        <v>2017</v>
      </c>
      <c r="C151" s="45">
        <f>MAX($C$77:C150)+1</f>
        <v>134</v>
      </c>
      <c r="E151" t="s">
        <v>142</v>
      </c>
      <c r="F151" t="s">
        <v>105</v>
      </c>
      <c r="G151" s="30">
        <v>42796</v>
      </c>
      <c r="H151" s="27">
        <v>9.41</v>
      </c>
      <c r="I151" s="59"/>
      <c r="K151" s="58">
        <f t="shared" si="7"/>
        <v>0.16600000000000001</v>
      </c>
      <c r="M151" s="26"/>
      <c r="N151" s="26"/>
    </row>
    <row r="152" spans="1:16" x14ac:dyDescent="0.2">
      <c r="A152">
        <f t="shared" si="6"/>
        <v>2017</v>
      </c>
      <c r="C152" s="45">
        <f>MAX($C$77:C151)+1</f>
        <v>135</v>
      </c>
      <c r="E152" t="s">
        <v>158</v>
      </c>
      <c r="F152" t="s">
        <v>137</v>
      </c>
      <c r="G152" s="30">
        <v>42837</v>
      </c>
      <c r="H152" s="27">
        <v>9.4</v>
      </c>
      <c r="I152" s="59"/>
      <c r="K152" s="58">
        <f t="shared" si="7"/>
        <v>0.11899999999999999</v>
      </c>
      <c r="M152" s="26"/>
      <c r="N152" s="26"/>
    </row>
    <row r="153" spans="1:16" x14ac:dyDescent="0.2">
      <c r="A153">
        <f t="shared" si="6"/>
        <v>2017</v>
      </c>
      <c r="C153" s="45">
        <f>MAX($C$77:C152)+1</f>
        <v>136</v>
      </c>
      <c r="E153" t="s">
        <v>57</v>
      </c>
      <c r="F153" t="s">
        <v>56</v>
      </c>
      <c r="G153" s="30">
        <v>43098</v>
      </c>
      <c r="H153" s="27">
        <v>9.4</v>
      </c>
      <c r="I153" s="59"/>
      <c r="K153" s="58">
        <f t="shared" si="7"/>
        <v>0.11899999999999999</v>
      </c>
      <c r="M153" s="61"/>
      <c r="N153" s="61"/>
      <c r="O153" s="64"/>
      <c r="P153" s="60"/>
    </row>
    <row r="154" spans="1:16" x14ac:dyDescent="0.2">
      <c r="A154">
        <f t="shared" si="6"/>
        <v>2017</v>
      </c>
      <c r="C154" s="45">
        <f>MAX($C$77:C153)+1</f>
        <v>137</v>
      </c>
      <c r="E154" t="s">
        <v>205</v>
      </c>
      <c r="F154" t="s">
        <v>105</v>
      </c>
      <c r="G154" s="30">
        <v>42866</v>
      </c>
      <c r="H154" s="27">
        <v>9.1999999999999993</v>
      </c>
      <c r="I154" s="59"/>
      <c r="K154" s="58">
        <f t="shared" si="7"/>
        <v>9.5000000000000001E-2</v>
      </c>
      <c r="M154" s="61"/>
      <c r="N154" s="61"/>
      <c r="O154" s="64"/>
      <c r="P154" s="60"/>
    </row>
    <row r="155" spans="1:16" x14ac:dyDescent="0.2">
      <c r="A155">
        <f t="shared" si="6"/>
        <v>2017</v>
      </c>
      <c r="C155" s="45">
        <f>MAX($C$77:C154)+1</f>
        <v>138</v>
      </c>
      <c r="E155" t="s">
        <v>100</v>
      </c>
      <c r="F155" t="s">
        <v>99</v>
      </c>
      <c r="G155" s="30">
        <v>43090</v>
      </c>
      <c r="H155" s="27">
        <v>9.1</v>
      </c>
      <c r="I155" s="59"/>
      <c r="K155" s="58">
        <f t="shared" si="7"/>
        <v>7.0999999999999994E-2</v>
      </c>
      <c r="M155" s="61"/>
      <c r="N155" s="61"/>
      <c r="O155" s="64"/>
      <c r="P155" s="60"/>
    </row>
    <row r="156" spans="1:16" x14ac:dyDescent="0.2">
      <c r="A156">
        <f t="shared" si="6"/>
        <v>2017</v>
      </c>
      <c r="C156" s="45">
        <f>MAX($C$77:C155)+1</f>
        <v>139</v>
      </c>
      <c r="E156" t="s">
        <v>114</v>
      </c>
      <c r="F156" t="s">
        <v>89</v>
      </c>
      <c r="G156" s="30">
        <v>42759</v>
      </c>
      <c r="H156" s="27">
        <v>9</v>
      </c>
      <c r="I156" s="59"/>
      <c r="K156" s="58">
        <f t="shared" si="7"/>
        <v>4.7E-2</v>
      </c>
      <c r="M156" s="61"/>
      <c r="N156" s="61"/>
      <c r="O156" s="64"/>
      <c r="P156" s="60"/>
    </row>
    <row r="157" spans="1:16" x14ac:dyDescent="0.2">
      <c r="A157">
        <f t="shared" si="6"/>
        <v>2017</v>
      </c>
      <c r="C157" s="45">
        <f>MAX($C$77:C156)+1</f>
        <v>140</v>
      </c>
      <c r="E157" t="s">
        <v>70</v>
      </c>
      <c r="F157" t="s">
        <v>69</v>
      </c>
      <c r="G157" s="30">
        <v>43075</v>
      </c>
      <c r="H157" s="27">
        <v>8.4</v>
      </c>
      <c r="I157" s="59"/>
      <c r="K157" s="58">
        <f t="shared" si="7"/>
        <v>0</v>
      </c>
      <c r="M157" s="61"/>
      <c r="N157" s="61"/>
      <c r="O157" s="64"/>
      <c r="P157" s="60"/>
    </row>
    <row r="158" spans="1:16" x14ac:dyDescent="0.2">
      <c r="A158">
        <f t="shared" si="6"/>
        <v>2017</v>
      </c>
      <c r="C158" s="45">
        <f>MAX($C$77:C157)+1</f>
        <v>141</v>
      </c>
      <c r="E158" t="s">
        <v>71</v>
      </c>
      <c r="F158" t="s">
        <v>69</v>
      </c>
      <c r="G158" s="30">
        <v>43075</v>
      </c>
      <c r="H158" s="27">
        <v>8.4</v>
      </c>
      <c r="I158" s="59"/>
      <c r="K158" s="58">
        <f t="shared" si="7"/>
        <v>0</v>
      </c>
      <c r="M158" s="61"/>
      <c r="N158" s="38"/>
      <c r="O158" s="37"/>
      <c r="P158" s="60"/>
    </row>
    <row r="159" spans="1:16" x14ac:dyDescent="0.2">
      <c r="C159" s="45"/>
      <c r="G159" s="30"/>
      <c r="H159" s="27"/>
      <c r="M159" s="61"/>
      <c r="N159" s="38"/>
      <c r="O159" s="37"/>
      <c r="P159" s="60"/>
    </row>
    <row r="160" spans="1:16" x14ac:dyDescent="0.2">
      <c r="C160" s="45">
        <f>MAX($C$77:C159)+1</f>
        <v>142</v>
      </c>
      <c r="E160" s="31" t="s">
        <v>31</v>
      </c>
      <c r="F160" s="31"/>
      <c r="G160" s="30"/>
      <c r="H160" s="33">
        <f>COUNTIF(H116:H158,"&gt;9.70")</f>
        <v>14</v>
      </c>
      <c r="M160" s="61"/>
      <c r="N160" s="38"/>
      <c r="O160" s="37"/>
      <c r="P160" s="60"/>
    </row>
    <row r="161" spans="3:16" x14ac:dyDescent="0.2">
      <c r="C161" s="45">
        <f>MAX($C$77:C160)+1</f>
        <v>143</v>
      </c>
      <c r="E161" s="31" t="s">
        <v>30</v>
      </c>
      <c r="F161" s="31"/>
      <c r="G161" s="30"/>
      <c r="H161" s="33">
        <f>COUNTIF(H116:H158,"&lt;=9.70")</f>
        <v>29</v>
      </c>
      <c r="M161" s="61"/>
      <c r="N161" s="38"/>
      <c r="O161" s="37"/>
      <c r="P161" s="60"/>
    </row>
    <row r="162" spans="3:16" x14ac:dyDescent="0.2">
      <c r="C162" s="45">
        <f>MAX($C$77:C161)+1</f>
        <v>144</v>
      </c>
      <c r="E162" s="32" t="s">
        <v>29</v>
      </c>
      <c r="F162" s="31"/>
      <c r="G162" s="30"/>
      <c r="H162" s="29" t="s">
        <v>204</v>
      </c>
      <c r="M162" s="61"/>
      <c r="N162" s="38"/>
      <c r="O162" s="37"/>
      <c r="P162" s="60"/>
    </row>
    <row r="163" spans="3:16" x14ac:dyDescent="0.2">
      <c r="C163" s="45"/>
      <c r="E163" s="28" t="s">
        <v>27</v>
      </c>
      <c r="H163" s="33">
        <f>COUNTIF(H116:H158,"&lt;=10.0")</f>
        <v>35</v>
      </c>
      <c r="M163" s="61"/>
      <c r="N163" s="38"/>
      <c r="O163" s="37"/>
      <c r="P163" s="60"/>
    </row>
    <row r="164" spans="3:16" ht="15" x14ac:dyDescent="0.25">
      <c r="C164" s="45"/>
      <c r="D164" s="63">
        <v>2018</v>
      </c>
      <c r="G164" s="30"/>
      <c r="H164" s="27"/>
      <c r="M164" s="61"/>
      <c r="N164" s="38"/>
      <c r="O164" s="37"/>
      <c r="P164" s="60"/>
    </row>
    <row r="165" spans="3:16" x14ac:dyDescent="0.2">
      <c r="C165" s="45">
        <f>MAX($C$77:C164)+1</f>
        <v>145</v>
      </c>
      <c r="D165" s="5"/>
      <c r="E165" s="32" t="s">
        <v>36</v>
      </c>
      <c r="F165" s="32" t="s">
        <v>35</v>
      </c>
      <c r="G165" s="40">
        <v>43188</v>
      </c>
      <c r="H165" s="29">
        <v>10</v>
      </c>
      <c r="I165" s="62"/>
      <c r="K165" s="58">
        <f t="shared" ref="K165:K202" si="8">PERCENTRANK($H$165:$H$202,H165)</f>
        <v>0.91800000000000004</v>
      </c>
      <c r="M165" s="61"/>
      <c r="N165" s="38"/>
      <c r="O165" s="37"/>
      <c r="P165" s="60"/>
    </row>
    <row r="166" spans="3:16" x14ac:dyDescent="0.2">
      <c r="C166" s="45">
        <f>MAX($C$77:C165)+1</f>
        <v>146</v>
      </c>
      <c r="D166" s="5"/>
      <c r="E166" s="32" t="s">
        <v>74</v>
      </c>
      <c r="F166" s="32" t="s">
        <v>35</v>
      </c>
      <c r="G166" s="40">
        <v>43208</v>
      </c>
      <c r="H166" s="29">
        <v>10</v>
      </c>
      <c r="I166" s="59"/>
      <c r="K166" s="58">
        <f t="shared" si="8"/>
        <v>0.91800000000000004</v>
      </c>
      <c r="M166" s="61"/>
      <c r="N166" s="38"/>
      <c r="O166" s="37"/>
      <c r="P166" s="60"/>
    </row>
    <row r="167" spans="3:16" x14ac:dyDescent="0.2">
      <c r="C167" s="45">
        <f>MAX($C$77:C166)+1</f>
        <v>147</v>
      </c>
      <c r="D167" s="5"/>
      <c r="E167" s="5" t="s">
        <v>78</v>
      </c>
      <c r="F167" s="5" t="s">
        <v>77</v>
      </c>
      <c r="G167" s="40">
        <v>43357</v>
      </c>
      <c r="H167" s="29">
        <v>10</v>
      </c>
      <c r="I167" s="62"/>
      <c r="K167" s="58">
        <f t="shared" si="8"/>
        <v>0.91800000000000004</v>
      </c>
      <c r="M167" s="61"/>
      <c r="N167" s="38"/>
      <c r="O167" s="37"/>
      <c r="P167" s="60"/>
    </row>
    <row r="168" spans="3:16" x14ac:dyDescent="0.2">
      <c r="C168" s="45">
        <f>MAX($C$77:C167)+1</f>
        <v>148</v>
      </c>
      <c r="D168" s="5"/>
      <c r="E168" s="32" t="s">
        <v>203</v>
      </c>
      <c r="F168" s="32" t="s">
        <v>128</v>
      </c>
      <c r="G168" s="40">
        <v>43369</v>
      </c>
      <c r="H168" s="29">
        <v>10</v>
      </c>
      <c r="I168" s="59"/>
      <c r="K168" s="58">
        <f t="shared" si="8"/>
        <v>0.91800000000000004</v>
      </c>
      <c r="M168" s="61"/>
      <c r="N168" s="38"/>
      <c r="O168" s="37"/>
      <c r="P168" s="60"/>
    </row>
    <row r="169" spans="3:16" x14ac:dyDescent="0.2">
      <c r="C169" s="45">
        <f>MAX($C$77:C168)+1</f>
        <v>149</v>
      </c>
      <c r="D169" s="5"/>
      <c r="E169" s="5" t="s">
        <v>202</v>
      </c>
      <c r="F169" s="5" t="s">
        <v>39</v>
      </c>
      <c r="G169" s="40">
        <v>43404</v>
      </c>
      <c r="H169" s="29">
        <v>9.99</v>
      </c>
      <c r="I169" s="59"/>
      <c r="K169" s="58">
        <f t="shared" si="8"/>
        <v>0.89100000000000001</v>
      </c>
      <c r="M169" s="61"/>
      <c r="N169" s="38"/>
      <c r="O169" s="37"/>
      <c r="P169" s="60"/>
    </row>
    <row r="170" spans="3:16" x14ac:dyDescent="0.2">
      <c r="C170" s="45">
        <f>MAX($C$77:C169)+1</f>
        <v>150</v>
      </c>
      <c r="D170" s="5"/>
      <c r="E170" s="5" t="s">
        <v>40</v>
      </c>
      <c r="F170" s="5" t="s">
        <v>39</v>
      </c>
      <c r="G170" s="40">
        <v>43250</v>
      </c>
      <c r="H170" s="29">
        <v>9.9499999999999993</v>
      </c>
      <c r="I170" s="62"/>
      <c r="K170" s="58">
        <f t="shared" si="8"/>
        <v>0.86399999999999999</v>
      </c>
      <c r="M170" s="26"/>
      <c r="N170" s="38"/>
      <c r="O170" s="37"/>
      <c r="P170" s="60"/>
    </row>
    <row r="171" spans="3:16" x14ac:dyDescent="0.2">
      <c r="C171" s="45">
        <f>MAX($C$77:C170)+1</f>
        <v>151</v>
      </c>
      <c r="D171" s="5"/>
      <c r="E171" s="5" t="s">
        <v>94</v>
      </c>
      <c r="F171" s="5" t="s">
        <v>64</v>
      </c>
      <c r="G171" s="40">
        <v>43154</v>
      </c>
      <c r="H171" s="29">
        <v>9.9</v>
      </c>
      <c r="I171" s="62"/>
      <c r="K171" s="58">
        <f t="shared" si="8"/>
        <v>0.78300000000000003</v>
      </c>
      <c r="M171" s="26"/>
      <c r="N171" s="38"/>
      <c r="O171" s="37"/>
      <c r="P171" s="60"/>
    </row>
    <row r="172" spans="3:16" x14ac:dyDescent="0.2">
      <c r="C172" s="45">
        <f>MAX($C$77:C171)+1</f>
        <v>152</v>
      </c>
      <c r="D172" s="5"/>
      <c r="E172" s="5" t="s">
        <v>40</v>
      </c>
      <c r="F172" s="5" t="s">
        <v>35</v>
      </c>
      <c r="G172" s="40">
        <v>43202</v>
      </c>
      <c r="H172" s="29">
        <v>9.9</v>
      </c>
      <c r="I172" s="59"/>
      <c r="K172" s="58">
        <f t="shared" si="8"/>
        <v>0.78300000000000003</v>
      </c>
      <c r="M172" s="26"/>
      <c r="N172" s="38"/>
      <c r="O172" s="37"/>
      <c r="P172" s="60"/>
    </row>
    <row r="173" spans="3:16" x14ac:dyDescent="0.2">
      <c r="C173" s="45">
        <f>MAX($C$77:C172)+1</f>
        <v>153</v>
      </c>
      <c r="D173" s="5"/>
      <c r="E173" s="5" t="s">
        <v>65</v>
      </c>
      <c r="F173" s="5" t="s">
        <v>64</v>
      </c>
      <c r="G173" s="40">
        <v>43273</v>
      </c>
      <c r="H173" s="29">
        <v>9.9</v>
      </c>
      <c r="I173" s="62"/>
      <c r="K173" s="58">
        <f t="shared" si="8"/>
        <v>0.78300000000000003</v>
      </c>
      <c r="M173" s="61"/>
      <c r="N173" s="38"/>
      <c r="O173" s="37"/>
      <c r="P173" s="60"/>
    </row>
    <row r="174" spans="3:16" x14ac:dyDescent="0.2">
      <c r="C174" s="13">
        <f>MAX($C$77:C173)+1</f>
        <v>154</v>
      </c>
      <c r="D174" s="5"/>
      <c r="E174" s="32" t="s">
        <v>201</v>
      </c>
      <c r="F174" s="32" t="s">
        <v>200</v>
      </c>
      <c r="G174" s="40">
        <v>43377</v>
      </c>
      <c r="H174" s="29">
        <v>9.85</v>
      </c>
      <c r="I174" s="59"/>
      <c r="K174" s="58">
        <f t="shared" si="8"/>
        <v>0.75600000000000001</v>
      </c>
      <c r="M174" s="61"/>
      <c r="N174" s="38"/>
      <c r="O174" s="37"/>
      <c r="P174" s="60"/>
    </row>
    <row r="175" spans="3:16" x14ac:dyDescent="0.2">
      <c r="C175" s="13">
        <v>92</v>
      </c>
      <c r="D175" s="5"/>
      <c r="E175" s="32" t="s">
        <v>129</v>
      </c>
      <c r="F175" s="32" t="s">
        <v>128</v>
      </c>
      <c r="G175" s="40">
        <v>43453</v>
      </c>
      <c r="H175" s="29">
        <v>9.84</v>
      </c>
      <c r="I175" s="59"/>
      <c r="K175" s="58">
        <f t="shared" si="8"/>
        <v>0.72899999999999998</v>
      </c>
      <c r="M175" s="61"/>
      <c r="N175" s="38"/>
      <c r="O175" s="37"/>
      <c r="P175" s="60"/>
    </row>
    <row r="176" spans="3:16" x14ac:dyDescent="0.2">
      <c r="C176" s="13">
        <f>MAX($C$77:C175)+1</f>
        <v>155</v>
      </c>
      <c r="D176" s="5"/>
      <c r="E176" s="32" t="s">
        <v>80</v>
      </c>
      <c r="F176" s="32" t="s">
        <v>77</v>
      </c>
      <c r="G176" s="40">
        <v>43363</v>
      </c>
      <c r="H176" s="29">
        <v>9.8000000000000007</v>
      </c>
      <c r="I176" s="59"/>
      <c r="K176" s="58">
        <f t="shared" si="8"/>
        <v>0.70199999999999996</v>
      </c>
      <c r="M176" s="61"/>
      <c r="N176" s="38"/>
      <c r="O176" s="37"/>
      <c r="P176" s="60"/>
    </row>
    <row r="177" spans="3:16" x14ac:dyDescent="0.2">
      <c r="C177" s="13">
        <v>93</v>
      </c>
      <c r="E177" s="32" t="s">
        <v>142</v>
      </c>
      <c r="F177" s="32" t="s">
        <v>106</v>
      </c>
      <c r="G177" s="40">
        <v>43369</v>
      </c>
      <c r="H177" s="29">
        <v>9.77</v>
      </c>
      <c r="I177" s="59"/>
      <c r="K177" s="58">
        <f t="shared" si="8"/>
        <v>0.67500000000000004</v>
      </c>
      <c r="M177" s="61"/>
      <c r="N177" s="38"/>
      <c r="O177" s="37"/>
      <c r="P177" s="60"/>
    </row>
    <row r="178" spans="3:16" ht="15" thickBot="1" x14ac:dyDescent="0.25">
      <c r="C178" s="52">
        <v>95</v>
      </c>
      <c r="D178" s="2"/>
      <c r="E178" s="43" t="s">
        <v>88</v>
      </c>
      <c r="F178" s="43" t="s">
        <v>46</v>
      </c>
      <c r="G178" s="42">
        <v>43203</v>
      </c>
      <c r="H178" s="41">
        <v>9.73</v>
      </c>
      <c r="I178" s="59"/>
      <c r="K178" s="58">
        <f t="shared" si="8"/>
        <v>0.64800000000000002</v>
      </c>
      <c r="M178" s="61"/>
      <c r="N178" s="38"/>
      <c r="O178" s="37"/>
      <c r="P178" s="60"/>
    </row>
    <row r="179" spans="3:16" x14ac:dyDescent="0.2">
      <c r="C179" s="45">
        <f>MAX($C$77:C178)+1</f>
        <v>156</v>
      </c>
      <c r="E179" s="32" t="s">
        <v>47</v>
      </c>
      <c r="F179" s="32" t="s">
        <v>46</v>
      </c>
      <c r="G179" s="40">
        <v>43118</v>
      </c>
      <c r="H179" s="29">
        <v>9.6999999999999993</v>
      </c>
      <c r="I179" s="59"/>
      <c r="K179" s="58">
        <f t="shared" si="8"/>
        <v>0.59399999999999997</v>
      </c>
      <c r="N179" s="38"/>
      <c r="O179" s="37"/>
      <c r="P179" s="60"/>
    </row>
    <row r="180" spans="3:16" x14ac:dyDescent="0.2">
      <c r="C180" s="45">
        <f>MAX($C$77:C179)+1</f>
        <v>157</v>
      </c>
      <c r="E180" s="32" t="s">
        <v>51</v>
      </c>
      <c r="F180" s="32" t="s">
        <v>50</v>
      </c>
      <c r="G180" s="40">
        <v>43333</v>
      </c>
      <c r="H180" s="29">
        <v>9.6999999999999993</v>
      </c>
      <c r="I180" s="59"/>
      <c r="K180" s="58">
        <f t="shared" si="8"/>
        <v>0.59399999999999997</v>
      </c>
      <c r="N180" s="38"/>
      <c r="O180" s="37"/>
      <c r="P180" s="60"/>
    </row>
    <row r="181" spans="3:16" x14ac:dyDescent="0.2">
      <c r="C181" s="45">
        <f>MAX($C$77:C180)+1</f>
        <v>158</v>
      </c>
      <c r="E181" s="32" t="s">
        <v>199</v>
      </c>
      <c r="F181" s="32" t="s">
        <v>103</v>
      </c>
      <c r="G181" s="40">
        <v>43454</v>
      </c>
      <c r="H181" s="29">
        <v>9.65</v>
      </c>
      <c r="I181" s="59"/>
      <c r="K181" s="58">
        <f t="shared" si="8"/>
        <v>0.56699999999999995</v>
      </c>
      <c r="N181" s="38"/>
      <c r="O181" s="37"/>
      <c r="P181" s="60"/>
    </row>
    <row r="182" spans="3:16" x14ac:dyDescent="0.2">
      <c r="C182" s="45">
        <f>MAX($C$77:C181)+1</f>
        <v>159</v>
      </c>
      <c r="E182" s="5" t="s">
        <v>171</v>
      </c>
      <c r="F182" s="5" t="s">
        <v>170</v>
      </c>
      <c r="G182" s="40">
        <v>43133</v>
      </c>
      <c r="H182" s="29">
        <v>9.6</v>
      </c>
      <c r="I182" s="59"/>
      <c r="K182" s="58">
        <f t="shared" si="8"/>
        <v>0.51300000000000001</v>
      </c>
      <c r="N182" s="38"/>
      <c r="O182" s="37"/>
      <c r="P182" s="60"/>
    </row>
    <row r="183" spans="3:16" x14ac:dyDescent="0.2">
      <c r="C183" s="45">
        <f>MAX($C$77:C182)+1</f>
        <v>160</v>
      </c>
      <c r="E183" s="32" t="s">
        <v>198</v>
      </c>
      <c r="F183" s="32" t="s">
        <v>48</v>
      </c>
      <c r="G183" s="40">
        <v>43402</v>
      </c>
      <c r="H183" s="29">
        <v>9.6</v>
      </c>
      <c r="I183" s="59"/>
      <c r="K183" s="58">
        <f t="shared" si="8"/>
        <v>0.51300000000000001</v>
      </c>
      <c r="N183" s="38"/>
      <c r="O183" s="37"/>
    </row>
    <row r="184" spans="3:16" x14ac:dyDescent="0.2">
      <c r="C184" s="45">
        <f>MAX($C$77:C183)+1</f>
        <v>161</v>
      </c>
      <c r="E184" s="32" t="s">
        <v>153</v>
      </c>
      <c r="F184" s="32" t="s">
        <v>152</v>
      </c>
      <c r="G184" s="40">
        <v>43320</v>
      </c>
      <c r="H184" s="29">
        <v>9.5299999999999994</v>
      </c>
      <c r="I184" s="59"/>
      <c r="K184" s="58">
        <f t="shared" si="8"/>
        <v>0.48599999999999999</v>
      </c>
      <c r="N184" s="38"/>
      <c r="O184" s="37"/>
    </row>
    <row r="185" spans="3:16" x14ac:dyDescent="0.2">
      <c r="C185" s="45">
        <f>MAX($C$77:C184)+1</f>
        <v>162</v>
      </c>
      <c r="E185" s="32" t="s">
        <v>98</v>
      </c>
      <c r="F185" s="32" t="s">
        <v>123</v>
      </c>
      <c r="G185" s="40">
        <v>43216</v>
      </c>
      <c r="H185" s="29">
        <v>9.5</v>
      </c>
      <c r="I185" s="59"/>
      <c r="K185" s="58">
        <f t="shared" si="8"/>
        <v>0.35099999999999998</v>
      </c>
      <c r="N185" s="38"/>
      <c r="O185" s="37"/>
    </row>
    <row r="186" spans="3:16" x14ac:dyDescent="0.2">
      <c r="C186" s="45">
        <f>MAX($C$77:C185)+1</f>
        <v>163</v>
      </c>
      <c r="E186" s="32" t="s">
        <v>153</v>
      </c>
      <c r="F186" s="32" t="s">
        <v>67</v>
      </c>
      <c r="G186" s="40">
        <v>43251</v>
      </c>
      <c r="H186" s="29">
        <v>9.5</v>
      </c>
      <c r="I186" s="59"/>
      <c r="K186" s="58">
        <f t="shared" si="8"/>
        <v>0.35099999999999998</v>
      </c>
      <c r="N186" s="38"/>
      <c r="O186" s="37"/>
    </row>
    <row r="187" spans="3:16" x14ac:dyDescent="0.2">
      <c r="C187" s="45">
        <f>MAX($C$77:C186)+1</f>
        <v>164</v>
      </c>
      <c r="E187" s="32" t="s">
        <v>165</v>
      </c>
      <c r="F187" s="32" t="s">
        <v>164</v>
      </c>
      <c r="G187" s="40">
        <v>43273</v>
      </c>
      <c r="H187" s="29">
        <v>9.5</v>
      </c>
      <c r="I187" s="59"/>
      <c r="K187" s="58">
        <f t="shared" si="8"/>
        <v>0.35099999999999998</v>
      </c>
      <c r="N187" s="38"/>
      <c r="O187" s="37"/>
    </row>
    <row r="188" spans="3:16" x14ac:dyDescent="0.2">
      <c r="C188" s="45">
        <f>MAX($C$77:C187)+1</f>
        <v>165</v>
      </c>
      <c r="E188" s="32" t="s">
        <v>166</v>
      </c>
      <c r="F188" s="32" t="s">
        <v>164</v>
      </c>
      <c r="G188" s="40">
        <v>43280</v>
      </c>
      <c r="H188" s="29">
        <v>9.5</v>
      </c>
      <c r="I188" s="59"/>
      <c r="K188" s="58">
        <f t="shared" si="8"/>
        <v>0.35099999999999998</v>
      </c>
      <c r="N188" s="38"/>
      <c r="O188" s="37"/>
    </row>
    <row r="189" spans="3:16" x14ac:dyDescent="0.2">
      <c r="C189" s="45">
        <f>MAX($C$77:C188)+1</f>
        <v>166</v>
      </c>
      <c r="E189" s="32" t="s">
        <v>63</v>
      </c>
      <c r="F189" s="32" t="s">
        <v>62</v>
      </c>
      <c r="G189" s="40">
        <v>43448</v>
      </c>
      <c r="H189" s="29">
        <v>9.5</v>
      </c>
      <c r="I189" s="59"/>
      <c r="K189" s="58">
        <f t="shared" si="8"/>
        <v>0.35099999999999998</v>
      </c>
      <c r="N189" s="38"/>
      <c r="O189" s="37"/>
    </row>
    <row r="190" spans="3:16" x14ac:dyDescent="0.2">
      <c r="C190" s="45">
        <f>MAX($C$77:C189)+1</f>
        <v>167</v>
      </c>
      <c r="E190" s="32" t="s">
        <v>197</v>
      </c>
      <c r="F190" s="32" t="s">
        <v>115</v>
      </c>
      <c r="G190" s="40">
        <v>43279</v>
      </c>
      <c r="H190" s="29">
        <v>9.35</v>
      </c>
      <c r="I190" s="59"/>
      <c r="K190" s="58">
        <f t="shared" si="8"/>
        <v>0.32400000000000001</v>
      </c>
      <c r="N190" s="38"/>
      <c r="O190" s="37"/>
    </row>
    <row r="191" spans="3:16" x14ac:dyDescent="0.2">
      <c r="C191" s="45">
        <f>MAX($C$77:C190)+1</f>
        <v>168</v>
      </c>
      <c r="E191" s="32" t="s">
        <v>82</v>
      </c>
      <c r="F191" s="32" t="s">
        <v>81</v>
      </c>
      <c r="G191" s="40">
        <v>43131</v>
      </c>
      <c r="H191" s="29">
        <v>9.3000000000000007</v>
      </c>
      <c r="I191" s="59"/>
      <c r="K191" s="58">
        <f t="shared" si="8"/>
        <v>0.216</v>
      </c>
      <c r="N191" s="38"/>
      <c r="O191" s="37"/>
    </row>
    <row r="192" spans="3:16" x14ac:dyDescent="0.2">
      <c r="C192" s="45">
        <f>MAX($C$77:C191)+1</f>
        <v>169</v>
      </c>
      <c r="E192" s="32" t="s">
        <v>196</v>
      </c>
      <c r="F192" s="32" t="s">
        <v>194</v>
      </c>
      <c r="G192" s="40">
        <v>43370</v>
      </c>
      <c r="H192" s="29">
        <v>9.3000000000000007</v>
      </c>
      <c r="I192" s="59"/>
      <c r="K192" s="58">
        <f t="shared" si="8"/>
        <v>0.216</v>
      </c>
      <c r="N192" s="38"/>
      <c r="O192" s="37"/>
    </row>
    <row r="193" spans="3:16" x14ac:dyDescent="0.2">
      <c r="C193" s="45">
        <f>MAX($C$77:C192)+1</f>
        <v>170</v>
      </c>
      <c r="E193" s="32" t="s">
        <v>195</v>
      </c>
      <c r="F193" s="32" t="s">
        <v>194</v>
      </c>
      <c r="G193" s="40">
        <v>43447</v>
      </c>
      <c r="H193" s="29">
        <v>9.3000000000000007</v>
      </c>
      <c r="I193" s="59"/>
      <c r="K193" s="58">
        <f t="shared" si="8"/>
        <v>0.216</v>
      </c>
      <c r="N193" s="38"/>
      <c r="O193" s="37"/>
    </row>
    <row r="194" spans="3:16" x14ac:dyDescent="0.2">
      <c r="C194" s="45">
        <f>MAX($C$77:C193)+1</f>
        <v>171</v>
      </c>
      <c r="E194" s="32" t="s">
        <v>100</v>
      </c>
      <c r="F194" s="32" t="s">
        <v>99</v>
      </c>
      <c r="G194" s="40">
        <v>43455</v>
      </c>
      <c r="H194" s="29">
        <v>9.3000000000000007</v>
      </c>
      <c r="I194" s="59"/>
      <c r="K194" s="58">
        <f t="shared" si="8"/>
        <v>0.216</v>
      </c>
      <c r="N194" s="38"/>
      <c r="O194" s="37"/>
    </row>
    <row r="195" spans="3:16" x14ac:dyDescent="0.2">
      <c r="C195" s="45">
        <f>MAX($C$77:C194)+1</f>
        <v>172</v>
      </c>
      <c r="E195" s="32" t="s">
        <v>193</v>
      </c>
      <c r="F195" s="32" t="s">
        <v>192</v>
      </c>
      <c r="G195" s="40">
        <v>43336</v>
      </c>
      <c r="H195" s="29">
        <v>9.2799999999999994</v>
      </c>
      <c r="I195" s="59"/>
      <c r="K195" s="58">
        <f t="shared" si="8"/>
        <v>0.189</v>
      </c>
      <c r="N195" s="38"/>
      <c r="O195" s="37"/>
    </row>
    <row r="196" spans="3:16" x14ac:dyDescent="0.2">
      <c r="C196" s="45">
        <f>MAX($C$77:C195)+1</f>
        <v>173</v>
      </c>
      <c r="E196" s="32" t="s">
        <v>191</v>
      </c>
      <c r="F196" s="32" t="s">
        <v>105</v>
      </c>
      <c r="G196" s="40">
        <v>43171</v>
      </c>
      <c r="H196" s="29">
        <v>9.25</v>
      </c>
      <c r="I196" s="59"/>
      <c r="K196" s="58">
        <f t="shared" si="8"/>
        <v>0.13500000000000001</v>
      </c>
      <c r="N196" s="38"/>
      <c r="O196" s="37"/>
    </row>
    <row r="197" spans="3:16" x14ac:dyDescent="0.2">
      <c r="C197" s="45">
        <f>MAX($C$77:C196)+1</f>
        <v>174</v>
      </c>
      <c r="E197" s="32" t="s">
        <v>190</v>
      </c>
      <c r="F197" s="32" t="s">
        <v>101</v>
      </c>
      <c r="G197" s="40">
        <v>43208</v>
      </c>
      <c r="H197" s="29">
        <v>9.25</v>
      </c>
      <c r="I197" s="59"/>
      <c r="K197" s="58">
        <f t="shared" si="8"/>
        <v>0.13500000000000001</v>
      </c>
      <c r="N197" s="38"/>
      <c r="O197" s="37"/>
    </row>
    <row r="198" spans="3:16" x14ac:dyDescent="0.2">
      <c r="C198" s="45">
        <f>MAX($C$77:C197)+1</f>
        <v>175</v>
      </c>
      <c r="E198" s="32" t="s">
        <v>85</v>
      </c>
      <c r="F198" s="32" t="s">
        <v>44</v>
      </c>
      <c r="G198" s="40">
        <v>43348</v>
      </c>
      <c r="H198" s="29">
        <v>9.1</v>
      </c>
      <c r="I198" s="59"/>
      <c r="K198" s="58">
        <f t="shared" si="8"/>
        <v>0.108</v>
      </c>
      <c r="N198" s="38"/>
      <c r="O198" s="37"/>
    </row>
    <row r="199" spans="3:16" x14ac:dyDescent="0.2">
      <c r="C199" s="45">
        <f>MAX($C$77:C198)+1</f>
        <v>176</v>
      </c>
      <c r="E199" s="32" t="s">
        <v>140</v>
      </c>
      <c r="F199" s="32" t="s">
        <v>89</v>
      </c>
      <c r="G199" s="40">
        <v>43174</v>
      </c>
      <c r="H199" s="29">
        <v>9</v>
      </c>
      <c r="I199" s="59"/>
      <c r="K199" s="58">
        <f t="shared" si="8"/>
        <v>8.1000000000000003E-2</v>
      </c>
      <c r="N199" s="38"/>
      <c r="O199" s="37"/>
    </row>
    <row r="200" spans="3:16" x14ac:dyDescent="0.2">
      <c r="C200" s="45">
        <f>MAX($C$77:C199)+1</f>
        <v>177</v>
      </c>
      <c r="E200" s="32" t="s">
        <v>149</v>
      </c>
      <c r="F200" s="32" t="s">
        <v>89</v>
      </c>
      <c r="G200" s="40">
        <v>43265</v>
      </c>
      <c r="H200" s="29">
        <v>8.8000000000000007</v>
      </c>
      <c r="I200" s="59"/>
      <c r="K200" s="58">
        <f t="shared" si="8"/>
        <v>5.3999999999999999E-2</v>
      </c>
      <c r="M200" s="31"/>
      <c r="N200" s="31"/>
      <c r="O200" s="38"/>
      <c r="P200" s="37"/>
    </row>
    <row r="201" spans="3:16" x14ac:dyDescent="0.2">
      <c r="C201" s="45">
        <f>MAX($C$77:C200)+1</f>
        <v>178</v>
      </c>
      <c r="E201" s="32" t="s">
        <v>71</v>
      </c>
      <c r="F201" s="32" t="s">
        <v>69</v>
      </c>
      <c r="G201" s="40">
        <v>43405</v>
      </c>
      <c r="H201" s="29">
        <v>8.69</v>
      </c>
      <c r="I201" s="59"/>
      <c r="K201" s="58">
        <f t="shared" si="8"/>
        <v>0</v>
      </c>
      <c r="M201" s="31"/>
      <c r="N201" s="31"/>
      <c r="O201" s="38"/>
      <c r="P201" s="37"/>
    </row>
    <row r="202" spans="3:16" x14ac:dyDescent="0.2">
      <c r="C202" s="45">
        <f>MAX($C$77:C201)+1</f>
        <v>179</v>
      </c>
      <c r="E202" s="32" t="s">
        <v>70</v>
      </c>
      <c r="F202" s="32" t="s">
        <v>69</v>
      </c>
      <c r="G202" s="40">
        <v>43438</v>
      </c>
      <c r="H202" s="29">
        <v>8.69</v>
      </c>
      <c r="I202" s="59"/>
      <c r="K202" s="58">
        <f t="shared" si="8"/>
        <v>0</v>
      </c>
      <c r="M202" s="31"/>
      <c r="N202" s="31"/>
      <c r="O202" s="38"/>
      <c r="P202" s="37"/>
    </row>
    <row r="203" spans="3:16" x14ac:dyDescent="0.2">
      <c r="C203" s="13"/>
      <c r="E203" s="32"/>
      <c r="F203" s="32"/>
      <c r="G203" s="40"/>
      <c r="H203" s="29"/>
      <c r="I203" s="59"/>
      <c r="K203" s="58"/>
    </row>
    <row r="204" spans="3:16" x14ac:dyDescent="0.2">
      <c r="C204" s="45"/>
      <c r="G204" s="30"/>
      <c r="H204" s="27"/>
      <c r="I204" s="57"/>
      <c r="J204" s="56"/>
    </row>
    <row r="205" spans="3:16" x14ac:dyDescent="0.2">
      <c r="C205" s="45">
        <f>MAX($C$77:C204)+1</f>
        <v>180</v>
      </c>
      <c r="E205" s="31" t="s">
        <v>31</v>
      </c>
      <c r="G205" s="30"/>
      <c r="H205" s="33">
        <f>COUNTIF(H165:H202,"&gt;9.70")</f>
        <v>14</v>
      </c>
      <c r="I205" s="57"/>
      <c r="J205" s="56"/>
      <c r="K205" s="58"/>
    </row>
    <row r="206" spans="3:16" x14ac:dyDescent="0.2">
      <c r="C206" s="45">
        <f>MAX($C$77:C205)+1</f>
        <v>181</v>
      </c>
      <c r="E206" s="31" t="s">
        <v>30</v>
      </c>
      <c r="G206" s="30"/>
      <c r="H206" s="33">
        <f>COUNTIF(H165:H202,"&lt;=9.70")</f>
        <v>24</v>
      </c>
      <c r="I206" s="57"/>
      <c r="J206" s="56"/>
    </row>
    <row r="207" spans="3:16" x14ac:dyDescent="0.2">
      <c r="C207" s="45">
        <f>MAX($C$77:C206)+1</f>
        <v>182</v>
      </c>
      <c r="E207" s="32" t="s">
        <v>29</v>
      </c>
      <c r="F207" s="31"/>
      <c r="G207" s="30"/>
      <c r="H207" s="29" t="s">
        <v>189</v>
      </c>
    </row>
    <row r="208" spans="3:16" hidden="1" x14ac:dyDescent="0.2">
      <c r="C208" s="45">
        <f>MAX($C$77:C207)+1</f>
        <v>183</v>
      </c>
    </row>
    <row r="209" spans="1:16" hidden="1" x14ac:dyDescent="0.2">
      <c r="C209" s="45">
        <f>MAX($C$77:C208)+1</f>
        <v>184</v>
      </c>
      <c r="D209" s="45"/>
      <c r="E209" t="s">
        <v>188</v>
      </c>
      <c r="H209" s="27">
        <f>AVERAGE(H78:H166)</f>
        <v>10.638915662650605</v>
      </c>
    </row>
    <row r="210" spans="1:16" hidden="1" x14ac:dyDescent="0.2">
      <c r="C210" s="45">
        <f>MAX($C$77:C209)+1</f>
        <v>185</v>
      </c>
      <c r="D210" s="45"/>
      <c r="E210" t="s">
        <v>187</v>
      </c>
      <c r="H210" s="27">
        <f>MEDIAN(H78:H166)</f>
        <v>9.65</v>
      </c>
    </row>
    <row r="211" spans="1:16" hidden="1" x14ac:dyDescent="0.2">
      <c r="C211" s="45">
        <f>MAX($C$77:C210)+1</f>
        <v>186</v>
      </c>
      <c r="H211" s="55"/>
    </row>
    <row r="212" spans="1:16" hidden="1" x14ac:dyDescent="0.2">
      <c r="C212" s="45">
        <f>MAX($C$77:C211)+1</f>
        <v>187</v>
      </c>
      <c r="D212" s="45"/>
      <c r="E212" t="s">
        <v>186</v>
      </c>
      <c r="H212" s="27">
        <f>AVERAGE(H78:H109)</f>
        <v>9.5949999999999989</v>
      </c>
    </row>
    <row r="213" spans="1:16" hidden="1" x14ac:dyDescent="0.2">
      <c r="C213" s="45">
        <f>MAX($C$77:C212)+1</f>
        <v>188</v>
      </c>
      <c r="D213" s="45"/>
      <c r="E213" t="s">
        <v>185</v>
      </c>
      <c r="H213" s="27">
        <f>MEDIAN(H78:H109)</f>
        <v>9.6</v>
      </c>
    </row>
    <row r="214" spans="1:16" hidden="1" x14ac:dyDescent="0.2">
      <c r="C214" s="45">
        <f>MAX($C$77:C213)+1</f>
        <v>189</v>
      </c>
      <c r="E214" s="13"/>
      <c r="F214" s="5"/>
      <c r="H214" s="55"/>
    </row>
    <row r="215" spans="1:16" hidden="1" x14ac:dyDescent="0.2">
      <c r="C215" s="45">
        <f>MAX($C$77:C214)+1</f>
        <v>190</v>
      </c>
      <c r="D215" s="45"/>
      <c r="E215" s="54" t="s">
        <v>184</v>
      </c>
      <c r="F215" s="5"/>
      <c r="G215" s="12"/>
      <c r="H215" s="27">
        <f>AVERAGE(H116:H158)</f>
        <v>9.6741860465116254</v>
      </c>
    </row>
    <row r="216" spans="1:16" hidden="1" x14ac:dyDescent="0.2">
      <c r="C216" s="45">
        <f>MAX($C$77:C215)+1</f>
        <v>191</v>
      </c>
      <c r="D216" s="45"/>
      <c r="E216" s="54" t="s">
        <v>183</v>
      </c>
      <c r="F216" s="5"/>
      <c r="H216" s="27">
        <f>MEDIAN(H116:H158)</f>
        <v>9.6</v>
      </c>
    </row>
    <row r="217" spans="1:16" hidden="1" x14ac:dyDescent="0.2">
      <c r="C217" s="45">
        <f>MAX($C$77:C216)+1</f>
        <v>192</v>
      </c>
    </row>
    <row r="218" spans="1:16" hidden="1" x14ac:dyDescent="0.2">
      <c r="C218" s="45">
        <f>MAX($C$77:C217)+1</f>
        <v>193</v>
      </c>
      <c r="E218" s="54" t="s">
        <v>182</v>
      </c>
      <c r="H218" s="27">
        <f>AVERAGE(H165:H166)</f>
        <v>10</v>
      </c>
    </row>
    <row r="219" spans="1:16" hidden="1" x14ac:dyDescent="0.2">
      <c r="C219" s="45">
        <f>MAX($C$77:C218)+1</f>
        <v>194</v>
      </c>
      <c r="E219" s="54" t="s">
        <v>181</v>
      </c>
      <c r="H219" s="27">
        <f>MEDIAN(H165:H166)</f>
        <v>10</v>
      </c>
    </row>
    <row r="220" spans="1:16" x14ac:dyDescent="0.2">
      <c r="C220" s="45"/>
      <c r="E220" s="28" t="s">
        <v>27</v>
      </c>
      <c r="H220" s="33">
        <f>COUNTIF(H165:H202,"&lt;=10.0")</f>
        <v>38</v>
      </c>
    </row>
    <row r="221" spans="1:16" ht="15" x14ac:dyDescent="0.25">
      <c r="D221" s="53">
        <v>2019</v>
      </c>
    </row>
    <row r="222" spans="1:16" x14ac:dyDescent="0.2">
      <c r="A222">
        <f t="shared" ref="A222:A254" si="9">YEAR(G222)</f>
        <v>2019</v>
      </c>
      <c r="C222" s="45">
        <v>183</v>
      </c>
      <c r="D222" s="45"/>
      <c r="E222" s="31" t="s">
        <v>127</v>
      </c>
      <c r="F222" s="31" t="s">
        <v>126</v>
      </c>
      <c r="G222" s="30">
        <v>43816</v>
      </c>
      <c r="H222" s="27">
        <v>10.5</v>
      </c>
      <c r="I222" s="48"/>
      <c r="J222" s="47"/>
      <c r="K222" s="49">
        <f t="shared" ref="K222:K254" si="10">PERCENTRANK($H$222:$H$254,H222)</f>
        <v>1</v>
      </c>
      <c r="M222" s="31"/>
      <c r="N222" s="31"/>
      <c r="O222" s="38"/>
      <c r="P222" s="48"/>
    </row>
    <row r="223" spans="1:16" x14ac:dyDescent="0.2">
      <c r="A223">
        <f t="shared" si="9"/>
        <v>2019</v>
      </c>
      <c r="C223" s="13">
        <v>184</v>
      </c>
      <c r="D223" s="13"/>
      <c r="E223" s="32" t="s">
        <v>59</v>
      </c>
      <c r="F223" s="32" t="s">
        <v>58</v>
      </c>
      <c r="G223" s="40">
        <v>43818</v>
      </c>
      <c r="H223" s="29">
        <v>10.3</v>
      </c>
      <c r="I223" s="48"/>
      <c r="J223" s="47"/>
      <c r="K223" s="49">
        <f t="shared" si="10"/>
        <v>0.96799999999999997</v>
      </c>
      <c r="M223" s="31"/>
      <c r="N223" s="31"/>
      <c r="O223" s="38"/>
      <c r="P223" s="48"/>
    </row>
    <row r="224" spans="1:16" x14ac:dyDescent="0.2">
      <c r="A224">
        <f t="shared" si="9"/>
        <v>2019</v>
      </c>
      <c r="C224" s="45">
        <v>185</v>
      </c>
      <c r="D224" s="45"/>
      <c r="E224" s="31" t="s">
        <v>60</v>
      </c>
      <c r="F224" s="31" t="s">
        <v>58</v>
      </c>
      <c r="G224" s="30">
        <v>43818</v>
      </c>
      <c r="H224" s="27">
        <v>10.25</v>
      </c>
      <c r="I224" s="51"/>
      <c r="J224" s="50"/>
      <c r="K224" s="49">
        <f t="shared" si="10"/>
        <v>0.93700000000000006</v>
      </c>
      <c r="M224" s="31"/>
      <c r="N224" s="31"/>
      <c r="O224" s="38"/>
      <c r="P224" s="48"/>
    </row>
    <row r="225" spans="1:16" x14ac:dyDescent="0.2">
      <c r="A225">
        <f t="shared" si="9"/>
        <v>2019</v>
      </c>
      <c r="C225" s="45">
        <v>186</v>
      </c>
      <c r="D225" s="45"/>
      <c r="E225" s="31" t="s">
        <v>61</v>
      </c>
      <c r="F225" s="31" t="s">
        <v>58</v>
      </c>
      <c r="G225" s="30">
        <v>43818</v>
      </c>
      <c r="H225" s="27">
        <v>10.199999999999999</v>
      </c>
      <c r="I225" s="51"/>
      <c r="J225" s="50"/>
      <c r="K225" s="49">
        <f t="shared" si="10"/>
        <v>0.90600000000000003</v>
      </c>
      <c r="M225" s="31"/>
      <c r="N225" s="31"/>
      <c r="O225" s="38"/>
      <c r="P225" s="48"/>
    </row>
    <row r="226" spans="1:16" x14ac:dyDescent="0.2">
      <c r="A226">
        <f t="shared" si="9"/>
        <v>2019</v>
      </c>
      <c r="C226" s="45">
        <v>187</v>
      </c>
      <c r="D226" s="45"/>
      <c r="E226" s="31" t="s">
        <v>36</v>
      </c>
      <c r="F226" s="31" t="s">
        <v>35</v>
      </c>
      <c r="G226" s="30">
        <v>43474</v>
      </c>
      <c r="H226" s="27">
        <v>10</v>
      </c>
      <c r="I226" s="51"/>
      <c r="J226" s="50"/>
      <c r="K226" s="49">
        <f t="shared" si="10"/>
        <v>0.75</v>
      </c>
      <c r="M226" s="31"/>
      <c r="N226" s="31"/>
      <c r="O226" s="38"/>
      <c r="P226" s="48"/>
    </row>
    <row r="227" spans="1:16" x14ac:dyDescent="0.2">
      <c r="A227">
        <f t="shared" si="9"/>
        <v>2019</v>
      </c>
      <c r="C227" s="13">
        <v>188</v>
      </c>
      <c r="D227" s="13"/>
      <c r="E227" s="32" t="s">
        <v>74</v>
      </c>
      <c r="F227" s="32" t="s">
        <v>35</v>
      </c>
      <c r="G227" s="40">
        <v>43587</v>
      </c>
      <c r="H227" s="29">
        <v>10</v>
      </c>
      <c r="I227" s="51"/>
      <c r="J227" s="50"/>
      <c r="K227" s="49">
        <f t="shared" si="10"/>
        <v>0.75</v>
      </c>
      <c r="M227" s="31"/>
      <c r="N227" s="31"/>
      <c r="O227" s="38"/>
      <c r="P227" s="48"/>
    </row>
    <row r="228" spans="1:16" x14ac:dyDescent="0.2">
      <c r="A228">
        <f t="shared" si="9"/>
        <v>2019</v>
      </c>
      <c r="C228" s="13">
        <v>189</v>
      </c>
      <c r="D228" s="13"/>
      <c r="E228" s="32" t="s">
        <v>180</v>
      </c>
      <c r="F228" s="32" t="s">
        <v>77</v>
      </c>
      <c r="G228" s="40">
        <v>43712</v>
      </c>
      <c r="H228" s="29">
        <v>10</v>
      </c>
      <c r="I228" s="51"/>
      <c r="J228" s="50"/>
      <c r="K228" s="49">
        <f t="shared" si="10"/>
        <v>0.75</v>
      </c>
      <c r="M228" s="31"/>
      <c r="N228" s="31"/>
      <c r="O228" s="38"/>
      <c r="P228" s="48"/>
    </row>
    <row r="229" spans="1:16" x14ac:dyDescent="0.2">
      <c r="A229">
        <f t="shared" si="9"/>
        <v>2019</v>
      </c>
      <c r="C229" s="45">
        <v>190</v>
      </c>
      <c r="D229" s="45"/>
      <c r="E229" s="31" t="s">
        <v>120</v>
      </c>
      <c r="F229" s="31" t="s">
        <v>77</v>
      </c>
      <c r="G229" s="30">
        <v>43769</v>
      </c>
      <c r="H229" s="27">
        <v>10</v>
      </c>
      <c r="I229" s="51"/>
      <c r="J229" s="50"/>
      <c r="K229" s="49">
        <f t="shared" si="10"/>
        <v>0.75</v>
      </c>
      <c r="M229" s="31"/>
      <c r="N229" s="31"/>
      <c r="O229" s="38"/>
      <c r="P229" s="48"/>
    </row>
    <row r="230" spans="1:16" x14ac:dyDescent="0.2">
      <c r="A230">
        <f t="shared" si="9"/>
        <v>2019</v>
      </c>
      <c r="C230" s="45">
        <v>191</v>
      </c>
      <c r="D230" s="45"/>
      <c r="E230" s="31" t="s">
        <v>125</v>
      </c>
      <c r="F230" s="31" t="s">
        <v>77</v>
      </c>
      <c r="G230" s="30">
        <v>43769</v>
      </c>
      <c r="H230" s="27">
        <v>10</v>
      </c>
      <c r="I230" s="51"/>
      <c r="J230" s="50"/>
      <c r="K230" s="49">
        <f t="shared" si="10"/>
        <v>0.75</v>
      </c>
      <c r="M230" s="31"/>
      <c r="N230" s="31"/>
      <c r="O230" s="38"/>
      <c r="P230" s="48"/>
    </row>
    <row r="231" spans="1:16" x14ac:dyDescent="0.2">
      <c r="A231">
        <f t="shared" si="9"/>
        <v>2019</v>
      </c>
      <c r="C231" s="45">
        <v>192</v>
      </c>
      <c r="D231" s="45"/>
      <c r="E231" s="31" t="s">
        <v>113</v>
      </c>
      <c r="F231" s="31" t="s">
        <v>35</v>
      </c>
      <c r="G231" s="30">
        <v>43608</v>
      </c>
      <c r="H231" s="27">
        <v>9.9</v>
      </c>
      <c r="I231" s="51"/>
      <c r="J231" s="50"/>
      <c r="K231" s="49">
        <f t="shared" si="10"/>
        <v>0.71799999999999997</v>
      </c>
      <c r="M231" s="31"/>
      <c r="N231" s="31"/>
      <c r="O231" s="38"/>
      <c r="P231" s="48"/>
    </row>
    <row r="232" spans="1:16" x14ac:dyDescent="0.2">
      <c r="A232">
        <f t="shared" si="9"/>
        <v>2019</v>
      </c>
      <c r="C232" s="45">
        <v>193</v>
      </c>
      <c r="D232" s="45"/>
      <c r="E232" s="31" t="s">
        <v>159</v>
      </c>
      <c r="F232" s="31" t="s">
        <v>42</v>
      </c>
      <c r="G232" s="30">
        <v>43523</v>
      </c>
      <c r="H232" s="27">
        <v>9.75</v>
      </c>
      <c r="I232" s="51"/>
      <c r="J232" s="50"/>
      <c r="K232" s="49">
        <f t="shared" si="10"/>
        <v>0.65600000000000003</v>
      </c>
      <c r="M232" s="31"/>
      <c r="N232" s="31"/>
      <c r="O232" s="38"/>
      <c r="P232" s="48"/>
    </row>
    <row r="233" spans="1:16" x14ac:dyDescent="0.2">
      <c r="A233">
        <f t="shared" si="9"/>
        <v>2019</v>
      </c>
      <c r="C233" s="45">
        <v>194</v>
      </c>
      <c r="D233" s="45"/>
      <c r="E233" s="31" t="s">
        <v>179</v>
      </c>
      <c r="F233" s="31" t="s">
        <v>39</v>
      </c>
      <c r="G233" s="30">
        <v>43803</v>
      </c>
      <c r="H233" s="27">
        <v>9.75</v>
      </c>
      <c r="I233" s="51"/>
      <c r="J233" s="50"/>
      <c r="K233" s="49">
        <f t="shared" si="10"/>
        <v>0.65600000000000003</v>
      </c>
      <c r="M233" s="31"/>
      <c r="N233" s="31"/>
      <c r="O233" s="38"/>
      <c r="P233" s="48"/>
    </row>
    <row r="234" spans="1:16" x14ac:dyDescent="0.2">
      <c r="A234">
        <f t="shared" si="9"/>
        <v>2019</v>
      </c>
      <c r="C234" s="45">
        <v>195</v>
      </c>
      <c r="D234" s="45"/>
      <c r="E234" s="31" t="s">
        <v>155</v>
      </c>
      <c r="F234" s="31" t="s">
        <v>46</v>
      </c>
      <c r="G234" s="30">
        <v>43585</v>
      </c>
      <c r="H234" s="27">
        <v>9.73</v>
      </c>
      <c r="I234" s="51"/>
      <c r="J234" s="50"/>
      <c r="K234" s="49">
        <f t="shared" si="10"/>
        <v>0.59299999999999997</v>
      </c>
      <c r="M234" s="31"/>
      <c r="N234" s="31"/>
      <c r="O234" s="38"/>
      <c r="P234" s="48"/>
    </row>
    <row r="235" spans="1:16" ht="15" thickBot="1" x14ac:dyDescent="0.25">
      <c r="A235">
        <f t="shared" si="9"/>
        <v>2019</v>
      </c>
      <c r="C235" s="52">
        <v>196</v>
      </c>
      <c r="D235" s="52"/>
      <c r="E235" s="43" t="s">
        <v>154</v>
      </c>
      <c r="F235" s="43" t="s">
        <v>46</v>
      </c>
      <c r="G235" s="42">
        <v>43585</v>
      </c>
      <c r="H235" s="41">
        <v>9.73</v>
      </c>
      <c r="I235" s="51"/>
      <c r="J235" s="50"/>
      <c r="K235" s="49">
        <f t="shared" si="10"/>
        <v>0.59299999999999997</v>
      </c>
      <c r="M235" s="31"/>
      <c r="N235" s="31"/>
      <c r="O235" s="38"/>
      <c r="P235" s="48"/>
    </row>
    <row r="236" spans="1:16" x14ac:dyDescent="0.2">
      <c r="A236">
        <f t="shared" si="9"/>
        <v>2019</v>
      </c>
      <c r="C236" s="45">
        <v>197</v>
      </c>
      <c r="D236" s="45"/>
      <c r="E236" s="31" t="s">
        <v>68</v>
      </c>
      <c r="F236" s="31" t="s">
        <v>67</v>
      </c>
      <c r="G236" s="30">
        <v>43816</v>
      </c>
      <c r="H236" s="27">
        <v>9.6999999999999993</v>
      </c>
      <c r="I236" s="51"/>
      <c r="J236" s="50"/>
      <c r="K236" s="49">
        <f t="shared" si="10"/>
        <v>0.56200000000000006</v>
      </c>
      <c r="M236" s="31"/>
      <c r="N236" s="31"/>
      <c r="O236" s="38"/>
      <c r="P236" s="48"/>
    </row>
    <row r="237" spans="1:16" x14ac:dyDescent="0.2">
      <c r="A237">
        <f t="shared" si="9"/>
        <v>2019</v>
      </c>
      <c r="C237" s="45">
        <v>198</v>
      </c>
      <c r="D237" s="45"/>
      <c r="E237" s="31" t="s">
        <v>178</v>
      </c>
      <c r="F237" s="31" t="s">
        <v>67</v>
      </c>
      <c r="G237" s="30">
        <v>43546</v>
      </c>
      <c r="H237" s="27">
        <v>9.65</v>
      </c>
      <c r="I237" s="51"/>
      <c r="J237" s="50"/>
      <c r="K237" s="49">
        <f t="shared" si="10"/>
        <v>0.5</v>
      </c>
      <c r="M237" s="31"/>
      <c r="N237" s="31"/>
      <c r="O237" s="38"/>
      <c r="P237" s="48"/>
    </row>
    <row r="238" spans="1:16" x14ac:dyDescent="0.2">
      <c r="A238">
        <f t="shared" si="9"/>
        <v>2019</v>
      </c>
      <c r="C238" s="45">
        <v>199</v>
      </c>
      <c r="D238" s="45"/>
      <c r="E238" s="31" t="s">
        <v>177</v>
      </c>
      <c r="F238" s="31" t="s">
        <v>83</v>
      </c>
      <c r="G238" s="30">
        <v>43819</v>
      </c>
      <c r="H238" s="27">
        <v>9.65</v>
      </c>
      <c r="I238" s="51"/>
      <c r="J238" s="50"/>
      <c r="K238" s="49">
        <f t="shared" si="10"/>
        <v>0.5</v>
      </c>
      <c r="M238" s="31"/>
      <c r="N238" s="31"/>
      <c r="O238" s="38"/>
      <c r="P238" s="48"/>
    </row>
    <row r="239" spans="1:16" x14ac:dyDescent="0.2">
      <c r="A239">
        <f t="shared" si="9"/>
        <v>2019</v>
      </c>
      <c r="C239" s="45">
        <v>200</v>
      </c>
      <c r="D239" s="45"/>
      <c r="E239" s="31" t="s">
        <v>76</v>
      </c>
      <c r="F239" s="31" t="s">
        <v>48</v>
      </c>
      <c r="G239" s="30">
        <v>43537</v>
      </c>
      <c r="H239" s="27">
        <v>9.6</v>
      </c>
      <c r="I239" s="51"/>
      <c r="J239" s="50"/>
      <c r="K239" s="49">
        <f t="shared" si="10"/>
        <v>0.40600000000000003</v>
      </c>
      <c r="M239" s="31"/>
      <c r="N239" s="31"/>
      <c r="O239" s="38"/>
      <c r="P239" s="48"/>
    </row>
    <row r="240" spans="1:16" x14ac:dyDescent="0.2">
      <c r="A240">
        <f t="shared" si="9"/>
        <v>2019</v>
      </c>
      <c r="C240" s="45">
        <v>201</v>
      </c>
      <c r="D240" s="45"/>
      <c r="E240" s="31" t="s">
        <v>153</v>
      </c>
      <c r="F240" s="31" t="s">
        <v>67</v>
      </c>
      <c r="G240" s="30">
        <v>43689</v>
      </c>
      <c r="H240" s="27">
        <v>9.6</v>
      </c>
      <c r="I240" s="51"/>
      <c r="J240" s="50"/>
      <c r="K240" s="49">
        <f t="shared" si="10"/>
        <v>0.40600000000000003</v>
      </c>
      <c r="M240" s="31"/>
      <c r="N240" s="31"/>
      <c r="O240" s="38"/>
      <c r="P240" s="48"/>
    </row>
    <row r="241" spans="1:16" x14ac:dyDescent="0.2">
      <c r="A241">
        <f t="shared" si="9"/>
        <v>2019</v>
      </c>
      <c r="C241" s="45">
        <v>202</v>
      </c>
      <c r="D241" s="45"/>
      <c r="E241" s="31" t="s">
        <v>176</v>
      </c>
      <c r="F241" s="31" t="s">
        <v>131</v>
      </c>
      <c r="G241" s="30">
        <v>43738</v>
      </c>
      <c r="H241" s="27">
        <v>9.6</v>
      </c>
      <c r="I241" s="51"/>
      <c r="J241" s="50"/>
      <c r="K241" s="49">
        <f t="shared" si="10"/>
        <v>0.40600000000000003</v>
      </c>
      <c r="M241" s="31"/>
      <c r="N241" s="31"/>
      <c r="O241" s="38"/>
      <c r="P241" s="48"/>
    </row>
    <row r="242" spans="1:16" x14ac:dyDescent="0.2">
      <c r="A242">
        <f t="shared" si="9"/>
        <v>2019</v>
      </c>
      <c r="C242" s="45">
        <v>203</v>
      </c>
      <c r="D242" s="45"/>
      <c r="E242" s="31" t="s">
        <v>65</v>
      </c>
      <c r="F242" s="31" t="s">
        <v>111</v>
      </c>
      <c r="G242" s="30">
        <v>43586</v>
      </c>
      <c r="H242" s="27">
        <v>9.5</v>
      </c>
      <c r="I242" s="51"/>
      <c r="J242" s="50"/>
      <c r="K242" s="49">
        <f t="shared" si="10"/>
        <v>0.25</v>
      </c>
      <c r="M242" s="31"/>
      <c r="N242" s="31"/>
      <c r="O242" s="38"/>
      <c r="P242" s="48"/>
    </row>
    <row r="243" spans="1:16" x14ac:dyDescent="0.2">
      <c r="A243">
        <f t="shared" si="9"/>
        <v>2019</v>
      </c>
      <c r="C243" s="45">
        <v>204</v>
      </c>
      <c r="D243" s="45"/>
      <c r="E243" s="31" t="s">
        <v>94</v>
      </c>
      <c r="F243" s="31" t="s">
        <v>111</v>
      </c>
      <c r="G243" s="30">
        <v>43593</v>
      </c>
      <c r="H243" s="27">
        <v>9.5</v>
      </c>
      <c r="I243" s="51"/>
      <c r="J243" s="50"/>
      <c r="K243" s="49">
        <f t="shared" si="10"/>
        <v>0.25</v>
      </c>
      <c r="M243" s="31"/>
      <c r="N243" s="31"/>
      <c r="O243" s="38"/>
      <c r="P243" s="48"/>
    </row>
    <row r="244" spans="1:16" x14ac:dyDescent="0.2">
      <c r="A244">
        <f t="shared" si="9"/>
        <v>2019</v>
      </c>
      <c r="C244" s="45">
        <v>205</v>
      </c>
      <c r="D244" s="45"/>
      <c r="E244" s="31" t="s">
        <v>175</v>
      </c>
      <c r="F244" s="31" t="s">
        <v>164</v>
      </c>
      <c r="G244" s="30">
        <v>43601</v>
      </c>
      <c r="H244" s="27">
        <v>9.5</v>
      </c>
      <c r="I244" s="51"/>
      <c r="J244" s="50"/>
      <c r="K244" s="49">
        <f t="shared" si="10"/>
        <v>0.25</v>
      </c>
      <c r="M244" s="31"/>
      <c r="N244" s="31"/>
      <c r="O244" s="38"/>
      <c r="P244" s="48"/>
    </row>
    <row r="245" spans="1:16" x14ac:dyDescent="0.2">
      <c r="A245">
        <f t="shared" si="9"/>
        <v>2019</v>
      </c>
      <c r="C245" s="45">
        <v>206</v>
      </c>
      <c r="D245" s="45"/>
      <c r="E245" s="31" t="s">
        <v>98</v>
      </c>
      <c r="F245" s="31" t="s">
        <v>54</v>
      </c>
      <c r="G245" s="30">
        <v>43798</v>
      </c>
      <c r="H245" s="27">
        <v>9.5</v>
      </c>
      <c r="I245" s="51"/>
      <c r="J245" s="50"/>
      <c r="K245" s="49">
        <f t="shared" si="10"/>
        <v>0.25</v>
      </c>
      <c r="M245" s="31"/>
      <c r="N245" s="31"/>
      <c r="O245" s="38"/>
      <c r="P245" s="48"/>
    </row>
    <row r="246" spans="1:16" x14ac:dyDescent="0.2">
      <c r="A246">
        <f t="shared" si="9"/>
        <v>2019</v>
      </c>
      <c r="C246" s="45">
        <v>207</v>
      </c>
      <c r="D246" s="45"/>
      <c r="E246" s="31" t="s">
        <v>122</v>
      </c>
      <c r="F246" s="31" t="s">
        <v>56</v>
      </c>
      <c r="G246" s="30">
        <v>43823</v>
      </c>
      <c r="H246" s="27">
        <v>9.5</v>
      </c>
      <c r="I246" s="51"/>
      <c r="J246" s="50"/>
      <c r="K246" s="49">
        <f t="shared" si="10"/>
        <v>0.25</v>
      </c>
      <c r="M246" s="31"/>
      <c r="N246" s="31"/>
      <c r="O246" s="38"/>
      <c r="P246" s="48"/>
    </row>
    <row r="247" spans="1:16" x14ac:dyDescent="0.2">
      <c r="A247">
        <f t="shared" si="9"/>
        <v>2019</v>
      </c>
      <c r="C247" s="45">
        <v>208</v>
      </c>
      <c r="D247" s="45"/>
      <c r="E247" s="31" t="s">
        <v>109</v>
      </c>
      <c r="F247" s="31" t="s">
        <v>72</v>
      </c>
      <c r="G247" s="30">
        <v>43819</v>
      </c>
      <c r="H247" s="27">
        <v>9.4499999999999993</v>
      </c>
      <c r="I247" s="51"/>
      <c r="J247" s="50"/>
      <c r="K247" s="49">
        <f t="shared" si="10"/>
        <v>0.218</v>
      </c>
      <c r="M247" s="31"/>
      <c r="N247" s="31"/>
      <c r="O247" s="38"/>
      <c r="P247" s="48"/>
    </row>
    <row r="248" spans="1:16" x14ac:dyDescent="0.2">
      <c r="A248">
        <f t="shared" si="9"/>
        <v>2019</v>
      </c>
      <c r="C248" s="45">
        <v>209</v>
      </c>
      <c r="D248" s="45"/>
      <c r="E248" s="31" t="s">
        <v>82</v>
      </c>
      <c r="F248" s="31" t="s">
        <v>81</v>
      </c>
      <c r="G248" s="30">
        <v>43538</v>
      </c>
      <c r="H248" s="27">
        <v>9.4</v>
      </c>
      <c r="I248" s="51"/>
      <c r="J248" s="50"/>
      <c r="K248" s="49">
        <f t="shared" si="10"/>
        <v>0.187</v>
      </c>
      <c r="M248" s="31"/>
      <c r="N248" s="31"/>
      <c r="O248" s="38"/>
      <c r="P248" s="48"/>
    </row>
    <row r="249" spans="1:16" x14ac:dyDescent="0.2">
      <c r="A249">
        <f t="shared" si="9"/>
        <v>2019</v>
      </c>
      <c r="C249" s="45">
        <v>210</v>
      </c>
      <c r="D249" s="45"/>
      <c r="E249" s="31" t="s">
        <v>174</v>
      </c>
      <c r="F249" s="31" t="s">
        <v>108</v>
      </c>
      <c r="G249" s="30">
        <v>43776</v>
      </c>
      <c r="H249" s="27">
        <v>9.35</v>
      </c>
      <c r="I249" s="51"/>
      <c r="J249" s="50"/>
      <c r="K249" s="49">
        <f t="shared" si="10"/>
        <v>0.156</v>
      </c>
      <c r="M249" s="31"/>
      <c r="N249" s="31"/>
      <c r="O249" s="38"/>
      <c r="P249" s="48"/>
    </row>
    <row r="250" spans="1:16" x14ac:dyDescent="0.2">
      <c r="A250">
        <f t="shared" si="9"/>
        <v>2019</v>
      </c>
      <c r="C250" s="45">
        <v>211</v>
      </c>
      <c r="D250" s="45"/>
      <c r="E250" s="31" t="s">
        <v>100</v>
      </c>
      <c r="F250" s="31" t="s">
        <v>99</v>
      </c>
      <c r="G250" s="30">
        <v>43706</v>
      </c>
      <c r="H250" s="27">
        <v>9.06</v>
      </c>
      <c r="I250" s="51"/>
      <c r="J250" s="50"/>
      <c r="K250" s="49">
        <f t="shared" si="10"/>
        <v>0.125</v>
      </c>
      <c r="M250" s="31"/>
      <c r="N250" s="31"/>
      <c r="O250" s="38"/>
      <c r="P250" s="48"/>
    </row>
    <row r="251" spans="1:16" x14ac:dyDescent="0.2">
      <c r="A251">
        <f t="shared" si="9"/>
        <v>2019</v>
      </c>
      <c r="C251" s="45">
        <v>212</v>
      </c>
      <c r="D251" s="45"/>
      <c r="E251" s="31" t="s">
        <v>139</v>
      </c>
      <c r="F251" s="31" t="s">
        <v>89</v>
      </c>
      <c r="G251" s="30">
        <v>43538</v>
      </c>
      <c r="H251" s="27">
        <v>9</v>
      </c>
      <c r="I251" s="51"/>
      <c r="J251" s="50"/>
      <c r="K251" s="49">
        <f t="shared" si="10"/>
        <v>9.2999999999999999E-2</v>
      </c>
      <c r="M251" s="31"/>
      <c r="N251" s="31"/>
      <c r="O251" s="38"/>
      <c r="P251" s="48"/>
    </row>
    <row r="252" spans="1:16" x14ac:dyDescent="0.2">
      <c r="A252">
        <f t="shared" si="9"/>
        <v>2019</v>
      </c>
      <c r="C252" s="45">
        <v>213</v>
      </c>
      <c r="D252" s="45"/>
      <c r="E252" s="31" t="s">
        <v>70</v>
      </c>
      <c r="F252" s="31" t="s">
        <v>69</v>
      </c>
      <c r="G252" s="30">
        <v>43803</v>
      </c>
      <c r="H252" s="27">
        <v>8.91</v>
      </c>
      <c r="I252" s="51"/>
      <c r="J252" s="50"/>
      <c r="K252" s="49">
        <f t="shared" si="10"/>
        <v>3.1E-2</v>
      </c>
      <c r="M252" s="31"/>
      <c r="N252" s="31"/>
      <c r="O252" s="38"/>
      <c r="P252" s="48"/>
    </row>
    <row r="253" spans="1:16" x14ac:dyDescent="0.2">
      <c r="A253">
        <f t="shared" si="9"/>
        <v>2019</v>
      </c>
      <c r="C253" s="45">
        <v>214</v>
      </c>
      <c r="D253" s="45"/>
      <c r="E253" s="31" t="s">
        <v>71</v>
      </c>
      <c r="F253" s="31" t="s">
        <v>69</v>
      </c>
      <c r="G253" s="30">
        <v>43815</v>
      </c>
      <c r="H253" s="27">
        <v>8.91</v>
      </c>
      <c r="I253" s="51"/>
      <c r="J253" s="50"/>
      <c r="K253" s="49">
        <f t="shared" si="10"/>
        <v>3.1E-2</v>
      </c>
      <c r="M253" s="31"/>
      <c r="N253" s="31"/>
      <c r="O253" s="38"/>
      <c r="P253" s="48"/>
    </row>
    <row r="254" spans="1:16" x14ac:dyDescent="0.2">
      <c r="A254">
        <f t="shared" si="9"/>
        <v>2019</v>
      </c>
      <c r="C254" s="45">
        <v>215</v>
      </c>
      <c r="D254" s="45"/>
      <c r="E254" s="31" t="s">
        <v>142</v>
      </c>
      <c r="F254" s="31" t="s">
        <v>173</v>
      </c>
      <c r="G254" s="30">
        <v>43599</v>
      </c>
      <c r="H254" s="27">
        <v>8.75</v>
      </c>
      <c r="I254" s="51"/>
      <c r="J254" s="50"/>
      <c r="K254" s="49">
        <f t="shared" si="10"/>
        <v>0</v>
      </c>
      <c r="M254" s="31"/>
      <c r="N254" s="31"/>
      <c r="O254" s="38"/>
      <c r="P254" s="48"/>
    </row>
    <row r="255" spans="1:16" x14ac:dyDescent="0.2">
      <c r="C255" s="45"/>
      <c r="D255" s="45"/>
      <c r="E255" s="31"/>
      <c r="F255" s="31"/>
      <c r="G255" s="30"/>
      <c r="H255" s="27"/>
      <c r="I255" s="37"/>
      <c r="J255" s="47"/>
    </row>
    <row r="256" spans="1:16" x14ac:dyDescent="0.2">
      <c r="C256" s="45">
        <v>200</v>
      </c>
      <c r="D256" s="45"/>
      <c r="E256" s="31" t="s">
        <v>31</v>
      </c>
      <c r="F256" s="31"/>
      <c r="G256" s="30"/>
      <c r="H256" s="33">
        <f>COUNTIF(H222:H254,"&gt;9.70")</f>
        <v>14</v>
      </c>
      <c r="I256" s="27"/>
      <c r="J256" s="46"/>
    </row>
    <row r="257" spans="3:16" x14ac:dyDescent="0.2">
      <c r="C257" s="45">
        <v>201</v>
      </c>
      <c r="D257" s="45"/>
      <c r="E257" s="31" t="s">
        <v>30</v>
      </c>
      <c r="F257" s="31"/>
      <c r="G257" s="30"/>
      <c r="H257" s="33">
        <f>COUNTIF(H222:H254,"&lt;=9.70")</f>
        <v>19</v>
      </c>
      <c r="I257" s="27"/>
      <c r="J257" s="46"/>
    </row>
    <row r="258" spans="3:16" x14ac:dyDescent="0.2">
      <c r="C258" s="45">
        <v>202</v>
      </c>
      <c r="D258" s="45"/>
      <c r="E258" s="32" t="s">
        <v>29</v>
      </c>
      <c r="F258" s="31"/>
      <c r="G258" s="30"/>
      <c r="H258" s="29" t="s">
        <v>172</v>
      </c>
      <c r="I258" s="27"/>
      <c r="J258" s="46"/>
    </row>
    <row r="259" spans="3:16" x14ac:dyDescent="0.2">
      <c r="C259" s="45"/>
      <c r="D259" s="45"/>
      <c r="E259" s="28" t="s">
        <v>27</v>
      </c>
      <c r="H259" s="33">
        <f>COUNTIF(H222:H254,"&lt;=10.0")</f>
        <v>29</v>
      </c>
    </row>
    <row r="261" spans="3:16" x14ac:dyDescent="0.2">
      <c r="D261">
        <v>2020</v>
      </c>
    </row>
    <row r="262" spans="3:16" x14ac:dyDescent="0.2">
      <c r="E262" s="31" t="s">
        <v>66</v>
      </c>
      <c r="F262" s="31" t="s">
        <v>58</v>
      </c>
      <c r="G262" s="30">
        <v>43867</v>
      </c>
      <c r="H262" s="27">
        <v>10</v>
      </c>
      <c r="M262" s="31"/>
      <c r="N262" s="31"/>
      <c r="O262" s="38"/>
      <c r="P262" s="37"/>
    </row>
    <row r="263" spans="3:16" x14ac:dyDescent="0.2">
      <c r="D263" s="44"/>
      <c r="E263" s="32" t="s">
        <v>107</v>
      </c>
      <c r="F263" s="32" t="s">
        <v>58</v>
      </c>
      <c r="G263" s="40">
        <v>44070</v>
      </c>
      <c r="H263" s="29">
        <v>10</v>
      </c>
      <c r="M263" s="31"/>
      <c r="N263" s="31"/>
      <c r="O263" s="38"/>
      <c r="P263" s="37"/>
    </row>
    <row r="264" spans="3:16" x14ac:dyDescent="0.2">
      <c r="E264" s="32" t="s">
        <v>78</v>
      </c>
      <c r="F264" s="32" t="s">
        <v>77</v>
      </c>
      <c r="G264" s="40">
        <v>44188</v>
      </c>
      <c r="H264" s="29">
        <v>10</v>
      </c>
      <c r="M264" s="31"/>
      <c r="N264" s="31"/>
      <c r="O264" s="38"/>
      <c r="P264" s="37"/>
    </row>
    <row r="265" spans="3:16" x14ac:dyDescent="0.2">
      <c r="E265" s="32" t="s">
        <v>74</v>
      </c>
      <c r="F265" s="32" t="s">
        <v>35</v>
      </c>
      <c r="G265" s="40">
        <v>43959</v>
      </c>
      <c r="H265" s="29">
        <v>9.9</v>
      </c>
      <c r="M265" s="31"/>
      <c r="N265" s="31"/>
      <c r="O265" s="38"/>
      <c r="P265" s="37"/>
    </row>
    <row r="266" spans="3:16" x14ac:dyDescent="0.2">
      <c r="E266" s="32" t="s">
        <v>36</v>
      </c>
      <c r="F266" s="32" t="s">
        <v>35</v>
      </c>
      <c r="G266" s="40">
        <v>44182</v>
      </c>
      <c r="H266" s="29">
        <v>9.9</v>
      </c>
      <c r="M266" s="31"/>
      <c r="N266" s="31"/>
      <c r="O266" s="38"/>
      <c r="P266" s="37"/>
    </row>
    <row r="267" spans="3:16" x14ac:dyDescent="0.2">
      <c r="E267" s="32" t="s">
        <v>40</v>
      </c>
      <c r="F267" s="32" t="s">
        <v>35</v>
      </c>
      <c r="G267" s="40">
        <v>43853</v>
      </c>
      <c r="H267" s="29">
        <v>9.86</v>
      </c>
      <c r="M267" s="31"/>
      <c r="N267" s="31"/>
      <c r="O267" s="38"/>
      <c r="P267" s="37"/>
    </row>
    <row r="268" spans="3:16" x14ac:dyDescent="0.2">
      <c r="E268" s="31" t="s">
        <v>171</v>
      </c>
      <c r="F268" s="31" t="s">
        <v>170</v>
      </c>
      <c r="G268" s="30">
        <v>43838</v>
      </c>
      <c r="H268" s="27">
        <v>9.8000000000000007</v>
      </c>
      <c r="M268" s="31"/>
      <c r="N268" s="31"/>
      <c r="O268" s="38"/>
      <c r="P268" s="37"/>
    </row>
    <row r="269" spans="3:16" x14ac:dyDescent="0.2">
      <c r="E269" s="31" t="s">
        <v>80</v>
      </c>
      <c r="F269" s="31" t="s">
        <v>77</v>
      </c>
      <c r="G269" s="30">
        <v>44159</v>
      </c>
      <c r="H269" s="27">
        <v>9.8000000000000007</v>
      </c>
      <c r="M269" s="31"/>
      <c r="N269" s="31"/>
      <c r="O269" s="38"/>
      <c r="P269" s="37"/>
    </row>
    <row r="270" spans="3:16" ht="15" thickBot="1" x14ac:dyDescent="0.25">
      <c r="E270" s="43" t="s">
        <v>38</v>
      </c>
      <c r="F270" s="43" t="s">
        <v>64</v>
      </c>
      <c r="G270" s="42">
        <v>43885</v>
      </c>
      <c r="H270" s="41">
        <v>9.75</v>
      </c>
      <c r="M270" s="31"/>
      <c r="N270" s="31"/>
      <c r="O270" s="38"/>
      <c r="P270" s="37"/>
    </row>
    <row r="271" spans="3:16" x14ac:dyDescent="0.2">
      <c r="E271" s="31" t="s">
        <v>169</v>
      </c>
      <c r="F271" s="31" t="s">
        <v>131</v>
      </c>
      <c r="G271" s="30">
        <v>43938</v>
      </c>
      <c r="H271" s="27">
        <v>9.6999999999999993</v>
      </c>
      <c r="M271" s="31"/>
      <c r="N271" s="31"/>
      <c r="O271" s="38"/>
      <c r="P271" s="37"/>
    </row>
    <row r="272" spans="3:16" x14ac:dyDescent="0.2">
      <c r="E272" s="31" t="s">
        <v>40</v>
      </c>
      <c r="F272" s="31" t="s">
        <v>39</v>
      </c>
      <c r="G272" s="30">
        <v>43901</v>
      </c>
      <c r="H272" s="27">
        <v>9.6999999999999993</v>
      </c>
      <c r="M272" s="31"/>
      <c r="N272" s="31"/>
      <c r="O272" s="38"/>
      <c r="P272" s="37"/>
    </row>
    <row r="273" spans="5:16" x14ac:dyDescent="0.2">
      <c r="E273" s="32" t="s">
        <v>168</v>
      </c>
      <c r="F273" s="32" t="s">
        <v>39</v>
      </c>
      <c r="G273" s="40">
        <v>44011</v>
      </c>
      <c r="H273" s="29">
        <v>9.6999999999999993</v>
      </c>
      <c r="M273" s="31"/>
      <c r="N273" s="31"/>
      <c r="O273" s="38"/>
      <c r="P273" s="37"/>
    </row>
    <row r="274" spans="5:16" x14ac:dyDescent="0.2">
      <c r="E274" s="32" t="s">
        <v>66</v>
      </c>
      <c r="F274" s="32" t="s">
        <v>167</v>
      </c>
      <c r="G274" s="40">
        <v>44195</v>
      </c>
      <c r="H274" s="29">
        <v>9.65</v>
      </c>
      <c r="M274" s="31"/>
      <c r="N274" s="31"/>
      <c r="O274" s="38"/>
      <c r="P274" s="37"/>
    </row>
    <row r="275" spans="5:16" x14ac:dyDescent="0.2">
      <c r="E275" s="31" t="s">
        <v>51</v>
      </c>
      <c r="F275" s="31" t="s">
        <v>67</v>
      </c>
      <c r="G275" s="30">
        <v>44026</v>
      </c>
      <c r="H275" s="27">
        <v>9.6</v>
      </c>
      <c r="M275" s="31"/>
      <c r="N275" s="31"/>
      <c r="O275" s="38"/>
      <c r="P275" s="37"/>
    </row>
    <row r="276" spans="5:16" x14ac:dyDescent="0.2">
      <c r="E276" s="31" t="s">
        <v>49</v>
      </c>
      <c r="F276" s="31" t="s">
        <v>48</v>
      </c>
      <c r="G276" s="30">
        <v>44132</v>
      </c>
      <c r="H276" s="27">
        <v>9.6</v>
      </c>
      <c r="M276" s="31"/>
      <c r="N276" s="31"/>
      <c r="O276" s="38"/>
      <c r="P276" s="37"/>
    </row>
    <row r="277" spans="5:16" x14ac:dyDescent="0.2">
      <c r="E277" s="31" t="s">
        <v>68</v>
      </c>
      <c r="F277" s="31" t="s">
        <v>67</v>
      </c>
      <c r="G277" s="30">
        <v>44181</v>
      </c>
      <c r="H277" s="27">
        <v>9.5</v>
      </c>
      <c r="M277" s="31"/>
      <c r="N277" s="31"/>
      <c r="O277" s="38"/>
      <c r="P277" s="37"/>
    </row>
    <row r="278" spans="5:16" x14ac:dyDescent="0.2">
      <c r="E278" s="31" t="s">
        <v>150</v>
      </c>
      <c r="F278" s="31" t="s">
        <v>48</v>
      </c>
      <c r="G278" s="30">
        <v>43852</v>
      </c>
      <c r="H278" s="27">
        <v>9.5</v>
      </c>
      <c r="M278" s="31"/>
      <c r="N278" s="31"/>
      <c r="O278" s="38"/>
      <c r="P278" s="37"/>
    </row>
    <row r="279" spans="5:16" x14ac:dyDescent="0.2">
      <c r="E279" s="31" t="s">
        <v>166</v>
      </c>
      <c r="F279" s="31" t="s">
        <v>164</v>
      </c>
      <c r="G279" s="30">
        <v>44040</v>
      </c>
      <c r="H279" s="27">
        <v>9.5</v>
      </c>
      <c r="M279" s="31"/>
      <c r="N279" s="31"/>
      <c r="O279" s="38"/>
      <c r="P279" s="37"/>
    </row>
    <row r="280" spans="5:16" x14ac:dyDescent="0.2">
      <c r="E280" s="31" t="s">
        <v>165</v>
      </c>
      <c r="F280" s="31" t="s">
        <v>164</v>
      </c>
      <c r="G280" s="30">
        <v>44126</v>
      </c>
      <c r="H280" s="27">
        <v>9.5</v>
      </c>
      <c r="M280" s="31"/>
      <c r="N280" s="31"/>
      <c r="O280" s="38"/>
      <c r="P280" s="37"/>
    </row>
    <row r="281" spans="5:16" x14ac:dyDescent="0.2">
      <c r="E281" s="31" t="s">
        <v>66</v>
      </c>
      <c r="F281" s="31" t="s">
        <v>123</v>
      </c>
      <c r="G281" s="30">
        <v>44179</v>
      </c>
      <c r="H281" s="27">
        <v>9.5</v>
      </c>
      <c r="M281" s="31"/>
      <c r="N281" s="31"/>
      <c r="O281" s="38"/>
      <c r="P281" s="37"/>
    </row>
    <row r="282" spans="5:16" x14ac:dyDescent="0.2">
      <c r="E282" s="31" t="s">
        <v>66</v>
      </c>
      <c r="F282" s="31" t="s">
        <v>62</v>
      </c>
      <c r="G282" s="30">
        <v>44183</v>
      </c>
      <c r="H282" s="27">
        <v>9.5</v>
      </c>
      <c r="M282" s="31"/>
      <c r="N282" s="31"/>
      <c r="O282" s="38"/>
      <c r="P282" s="37"/>
    </row>
    <row r="283" spans="5:16" x14ac:dyDescent="0.2">
      <c r="E283" s="31" t="s">
        <v>85</v>
      </c>
      <c r="F283" s="31" t="s">
        <v>44</v>
      </c>
      <c r="G283" s="30">
        <v>43971</v>
      </c>
      <c r="H283" s="27">
        <v>9.4499999999999993</v>
      </c>
      <c r="M283" s="31"/>
      <c r="N283" s="31"/>
      <c r="O283" s="38"/>
      <c r="P283" s="37"/>
    </row>
    <row r="284" spans="5:16" x14ac:dyDescent="0.2">
      <c r="E284" s="31" t="s">
        <v>85</v>
      </c>
      <c r="F284" s="31" t="s">
        <v>103</v>
      </c>
      <c r="G284" s="30">
        <v>44070</v>
      </c>
      <c r="H284" s="27">
        <v>9.4499999999999993</v>
      </c>
      <c r="M284" s="31"/>
      <c r="N284" s="31"/>
      <c r="O284" s="38"/>
      <c r="P284" s="37"/>
    </row>
    <row r="285" spans="5:16" x14ac:dyDescent="0.2">
      <c r="E285" s="31" t="s">
        <v>163</v>
      </c>
      <c r="F285" s="31" t="s">
        <v>103</v>
      </c>
      <c r="G285" s="30">
        <v>43875</v>
      </c>
      <c r="H285" s="27">
        <v>9.4</v>
      </c>
      <c r="M285" s="31"/>
      <c r="N285" s="31"/>
      <c r="O285" s="38"/>
      <c r="P285" s="37"/>
    </row>
    <row r="286" spans="5:16" x14ac:dyDescent="0.2">
      <c r="E286" s="31" t="s">
        <v>162</v>
      </c>
      <c r="F286" s="31" t="s">
        <v>103</v>
      </c>
      <c r="G286" s="30">
        <v>43888</v>
      </c>
      <c r="H286" s="27">
        <v>9.4</v>
      </c>
      <c r="M286" s="31"/>
      <c r="N286" s="31"/>
      <c r="O286" s="38"/>
      <c r="P286" s="37"/>
    </row>
    <row r="287" spans="5:16" x14ac:dyDescent="0.2">
      <c r="E287" s="31" t="s">
        <v>57</v>
      </c>
      <c r="F287" s="31" t="s">
        <v>56</v>
      </c>
      <c r="G287" s="30">
        <v>44175</v>
      </c>
      <c r="H287" s="27">
        <v>9.4</v>
      </c>
      <c r="M287" s="31"/>
      <c r="N287" s="31"/>
      <c r="O287" s="38"/>
      <c r="P287" s="37"/>
    </row>
    <row r="288" spans="5:16" x14ac:dyDescent="0.2">
      <c r="E288" s="31" t="s">
        <v>98</v>
      </c>
      <c r="F288" s="31" t="s">
        <v>123</v>
      </c>
      <c r="G288" s="30">
        <v>43915</v>
      </c>
      <c r="H288" s="27">
        <v>9.4</v>
      </c>
      <c r="M288" s="31"/>
      <c r="N288" s="31"/>
      <c r="O288" s="38"/>
      <c r="P288" s="37"/>
    </row>
    <row r="289" spans="5:16" x14ac:dyDescent="0.2">
      <c r="E289" s="31" t="s">
        <v>124</v>
      </c>
      <c r="F289" s="31" t="s">
        <v>123</v>
      </c>
      <c r="G289" s="30">
        <v>44020</v>
      </c>
      <c r="H289" s="27">
        <v>9.4</v>
      </c>
      <c r="M289" s="31"/>
      <c r="N289" s="31"/>
      <c r="O289" s="38"/>
      <c r="P289" s="37"/>
    </row>
    <row r="290" spans="5:16" x14ac:dyDescent="0.2">
      <c r="E290" s="31" t="s">
        <v>161</v>
      </c>
      <c r="F290" s="31" t="s">
        <v>137</v>
      </c>
      <c r="G290" s="30">
        <v>44180</v>
      </c>
      <c r="H290" s="27">
        <v>9.3000000000000007</v>
      </c>
      <c r="M290" s="31"/>
      <c r="N290" s="31"/>
      <c r="O290" s="38"/>
      <c r="P290" s="37"/>
    </row>
    <row r="291" spans="5:16" x14ac:dyDescent="0.2">
      <c r="E291" s="31" t="s">
        <v>97</v>
      </c>
      <c r="F291" s="31" t="s">
        <v>96</v>
      </c>
      <c r="G291" s="30">
        <v>43872</v>
      </c>
      <c r="H291" s="27">
        <v>9.3000000000000007</v>
      </c>
      <c r="M291" s="31"/>
      <c r="N291" s="31"/>
      <c r="O291" s="38"/>
      <c r="P291" s="37"/>
    </row>
    <row r="292" spans="5:16" x14ac:dyDescent="0.2">
      <c r="E292" s="31" t="s">
        <v>88</v>
      </c>
      <c r="F292" s="31" t="s">
        <v>46</v>
      </c>
      <c r="G292" s="30">
        <v>43948</v>
      </c>
      <c r="H292" s="27">
        <v>9.25</v>
      </c>
      <c r="M292" s="31"/>
      <c r="N292" s="31"/>
      <c r="O292" s="38"/>
      <c r="P292" s="37"/>
    </row>
    <row r="293" spans="5:16" x14ac:dyDescent="0.2">
      <c r="E293" s="31" t="s">
        <v>121</v>
      </c>
      <c r="F293" s="31" t="s">
        <v>160</v>
      </c>
      <c r="G293" s="30">
        <v>44013</v>
      </c>
      <c r="H293" s="27">
        <v>9.25</v>
      </c>
      <c r="M293" s="31"/>
      <c r="N293" s="31"/>
      <c r="O293" s="38"/>
      <c r="P293" s="37"/>
    </row>
    <row r="294" spans="5:16" x14ac:dyDescent="0.2">
      <c r="E294" s="31" t="s">
        <v>159</v>
      </c>
      <c r="F294" s="31" t="s">
        <v>37</v>
      </c>
      <c r="G294" s="30">
        <v>44159</v>
      </c>
      <c r="H294" s="27">
        <v>9.1999999999999993</v>
      </c>
      <c r="M294" s="31"/>
      <c r="N294" s="31"/>
      <c r="O294" s="38"/>
      <c r="P294" s="37"/>
    </row>
    <row r="295" spans="5:16" x14ac:dyDescent="0.2">
      <c r="E295" s="31" t="s">
        <v>95</v>
      </c>
      <c r="F295" s="31" t="s">
        <v>32</v>
      </c>
      <c r="G295" s="30">
        <v>44187</v>
      </c>
      <c r="H295" s="27">
        <v>9.15</v>
      </c>
      <c r="M295" s="31"/>
      <c r="N295" s="31"/>
      <c r="O295" s="38"/>
      <c r="P295" s="37"/>
    </row>
    <row r="296" spans="5:16" x14ac:dyDescent="0.2">
      <c r="E296" s="31" t="s">
        <v>158</v>
      </c>
      <c r="F296" s="31" t="s">
        <v>137</v>
      </c>
      <c r="G296" s="30">
        <v>44012</v>
      </c>
      <c r="H296" s="27">
        <v>9.1</v>
      </c>
      <c r="M296" s="31"/>
      <c r="N296" s="31"/>
      <c r="O296" s="38"/>
      <c r="P296" s="37"/>
    </row>
    <row r="297" spans="5:16" x14ac:dyDescent="0.2">
      <c r="E297" s="31" t="s">
        <v>114</v>
      </c>
      <c r="F297" s="31" t="s">
        <v>89</v>
      </c>
      <c r="G297" s="30">
        <v>43846</v>
      </c>
      <c r="H297" s="27">
        <v>8.8000000000000007</v>
      </c>
      <c r="M297" s="31"/>
      <c r="N297" s="31"/>
      <c r="O297" s="38"/>
      <c r="P297" s="37"/>
    </row>
    <row r="298" spans="5:16" x14ac:dyDescent="0.2">
      <c r="E298" s="31" t="s">
        <v>91</v>
      </c>
      <c r="F298" s="31" t="s">
        <v>89</v>
      </c>
      <c r="G298" s="30">
        <v>44154</v>
      </c>
      <c r="H298" s="27">
        <v>8.8000000000000007</v>
      </c>
      <c r="M298" s="31"/>
      <c r="N298" s="31"/>
      <c r="O298" s="38"/>
      <c r="P298" s="37"/>
    </row>
    <row r="299" spans="5:16" x14ac:dyDescent="0.2">
      <c r="E299" s="31" t="s">
        <v>90</v>
      </c>
      <c r="F299" s="31" t="s">
        <v>89</v>
      </c>
      <c r="G299" s="30">
        <v>44154</v>
      </c>
      <c r="H299" s="27">
        <v>8.8000000000000007</v>
      </c>
      <c r="M299" s="31"/>
      <c r="N299" s="31"/>
      <c r="O299" s="38"/>
      <c r="P299" s="37"/>
    </row>
    <row r="300" spans="5:16" x14ac:dyDescent="0.2">
      <c r="E300" s="31" t="s">
        <v>71</v>
      </c>
      <c r="F300" s="31" t="s">
        <v>69</v>
      </c>
      <c r="G300" s="30">
        <v>44174</v>
      </c>
      <c r="H300" s="27">
        <v>8.3800000000000008</v>
      </c>
      <c r="M300" s="31"/>
      <c r="N300" s="31"/>
      <c r="O300" s="38"/>
      <c r="P300" s="37"/>
    </row>
    <row r="301" spans="5:16" x14ac:dyDescent="0.2">
      <c r="E301" s="31" t="s">
        <v>70</v>
      </c>
      <c r="F301" s="31" t="s">
        <v>69</v>
      </c>
      <c r="G301" s="30">
        <v>44174</v>
      </c>
      <c r="H301" s="27">
        <v>8.3800000000000008</v>
      </c>
      <c r="M301" s="31"/>
      <c r="N301" s="31"/>
      <c r="O301" s="38"/>
      <c r="P301" s="37"/>
    </row>
    <row r="302" spans="5:16" x14ac:dyDescent="0.2">
      <c r="E302" s="31" t="s">
        <v>117</v>
      </c>
      <c r="F302" s="31" t="s">
        <v>115</v>
      </c>
      <c r="G302" s="30">
        <v>43880</v>
      </c>
      <c r="H302" s="27">
        <v>8.25</v>
      </c>
      <c r="M302" s="31"/>
      <c r="N302" s="31"/>
      <c r="O302" s="38"/>
      <c r="P302" s="37"/>
    </row>
    <row r="303" spans="5:16" x14ac:dyDescent="0.2">
      <c r="E303" s="31" t="s">
        <v>100</v>
      </c>
      <c r="F303" s="31" t="s">
        <v>99</v>
      </c>
      <c r="G303" s="30">
        <v>44070</v>
      </c>
      <c r="H303" s="27">
        <v>8.1999999999999993</v>
      </c>
      <c r="M303" s="31"/>
      <c r="N303" s="31"/>
      <c r="O303" s="38"/>
      <c r="P303" s="37"/>
    </row>
    <row r="304" spans="5:16" x14ac:dyDescent="0.2">
      <c r="M304" s="31"/>
      <c r="N304" s="31"/>
      <c r="O304" s="38"/>
      <c r="P304" s="37"/>
    </row>
    <row r="305" spans="4:16" x14ac:dyDescent="0.2">
      <c r="E305" s="31" t="s">
        <v>31</v>
      </c>
      <c r="F305" s="31"/>
      <c r="G305" s="30"/>
      <c r="H305" s="33">
        <f>COUNTIF(H262:H303,"&gt;9.70")</f>
        <v>9</v>
      </c>
      <c r="M305" s="31"/>
      <c r="N305" s="31"/>
      <c r="O305" s="38"/>
      <c r="P305" s="37"/>
    </row>
    <row r="306" spans="4:16" x14ac:dyDescent="0.2">
      <c r="E306" s="31" t="s">
        <v>30</v>
      </c>
      <c r="F306" s="31"/>
      <c r="G306" s="30"/>
      <c r="H306" s="33">
        <f>COUNTIF(H262:H303,"&lt;=9.70")</f>
        <v>33</v>
      </c>
      <c r="M306" s="31"/>
      <c r="N306" s="31"/>
      <c r="O306" s="38"/>
      <c r="P306" s="37"/>
    </row>
    <row r="307" spans="4:16" x14ac:dyDescent="0.2">
      <c r="E307" s="32" t="s">
        <v>29</v>
      </c>
      <c r="F307" s="31"/>
      <c r="G307" s="30"/>
      <c r="H307" s="29" t="s">
        <v>157</v>
      </c>
      <c r="M307" s="31"/>
      <c r="N307" s="31"/>
      <c r="O307" s="38"/>
      <c r="P307" s="37"/>
    </row>
    <row r="308" spans="4:16" x14ac:dyDescent="0.2">
      <c r="E308" s="28" t="s">
        <v>9</v>
      </c>
      <c r="H308" s="27">
        <f>AVERAGE($H$262:$H$303)</f>
        <v>9.3814285714285717</v>
      </c>
      <c r="M308" s="31"/>
      <c r="N308" s="31"/>
      <c r="O308" s="38"/>
      <c r="P308" s="37"/>
    </row>
    <row r="309" spans="4:16" x14ac:dyDescent="0.2">
      <c r="E309" s="28" t="s">
        <v>8</v>
      </c>
      <c r="H309" s="27">
        <f>MEDIAN($H$262:$H$303)</f>
        <v>9.4749999999999996</v>
      </c>
      <c r="M309" s="31"/>
      <c r="N309" s="31"/>
      <c r="O309" s="38"/>
      <c r="P309" s="37"/>
    </row>
    <row r="310" spans="4:16" x14ac:dyDescent="0.2">
      <c r="E310" s="28" t="s">
        <v>27</v>
      </c>
      <c r="H310" s="33">
        <f>COUNTIF(H262:H303,"&lt;=10.0")</f>
        <v>42</v>
      </c>
      <c r="M310" s="31"/>
      <c r="N310" s="31"/>
      <c r="O310" s="38"/>
      <c r="P310" s="37"/>
    </row>
    <row r="311" spans="4:16" x14ac:dyDescent="0.2">
      <c r="E311" s="28"/>
      <c r="H311" s="27"/>
      <c r="M311" s="31"/>
      <c r="N311" s="31"/>
      <c r="O311" s="38"/>
      <c r="P311" s="37"/>
    </row>
    <row r="312" spans="4:16" x14ac:dyDescent="0.2">
      <c r="D312">
        <v>2021</v>
      </c>
      <c r="E312" s="28"/>
      <c r="H312" s="27"/>
      <c r="M312" s="31"/>
      <c r="N312" s="31"/>
      <c r="O312" s="38"/>
      <c r="P312" s="37"/>
    </row>
    <row r="313" spans="4:16" x14ac:dyDescent="0.2">
      <c r="E313" s="31" t="s">
        <v>156</v>
      </c>
      <c r="F313" s="31" t="s">
        <v>145</v>
      </c>
      <c r="G313" s="38">
        <v>44320</v>
      </c>
      <c r="H313" s="37">
        <v>9.85</v>
      </c>
    </row>
    <row r="314" spans="4:16" x14ac:dyDescent="0.2">
      <c r="E314" s="31" t="s">
        <v>65</v>
      </c>
      <c r="F314" s="31" t="s">
        <v>64</v>
      </c>
      <c r="G314" s="38">
        <v>44286</v>
      </c>
      <c r="H314" s="37">
        <v>9.6</v>
      </c>
    </row>
    <row r="315" spans="4:16" x14ac:dyDescent="0.2">
      <c r="E315" s="31" t="s">
        <v>94</v>
      </c>
      <c r="F315" s="31" t="s">
        <v>64</v>
      </c>
      <c r="G315" s="38">
        <v>44302</v>
      </c>
      <c r="H315" s="37">
        <v>9.6</v>
      </c>
    </row>
    <row r="316" spans="4:16" x14ac:dyDescent="0.2">
      <c r="E316" s="31" t="s">
        <v>153</v>
      </c>
      <c r="F316" s="31" t="s">
        <v>67</v>
      </c>
      <c r="G316" s="38">
        <v>44375</v>
      </c>
      <c r="H316" s="37">
        <v>9.5500000000000007</v>
      </c>
    </row>
    <row r="317" spans="4:16" x14ac:dyDescent="0.2">
      <c r="E317" s="31" t="s">
        <v>66</v>
      </c>
      <c r="F317" s="31" t="s">
        <v>75</v>
      </c>
      <c r="G317" s="38">
        <v>44334</v>
      </c>
      <c r="H317" s="37">
        <v>9.5</v>
      </c>
    </row>
    <row r="318" spans="4:16" x14ac:dyDescent="0.2">
      <c r="E318" s="31" t="s">
        <v>155</v>
      </c>
      <c r="F318" s="31" t="s">
        <v>46</v>
      </c>
      <c r="G318" s="38">
        <v>44377</v>
      </c>
      <c r="H318" s="37">
        <v>9.43</v>
      </c>
    </row>
    <row r="319" spans="4:16" x14ac:dyDescent="0.2">
      <c r="E319" s="31" t="s">
        <v>154</v>
      </c>
      <c r="F319" s="31" t="s">
        <v>46</v>
      </c>
      <c r="G319" s="38">
        <v>44377</v>
      </c>
      <c r="H319" s="37">
        <v>9.43</v>
      </c>
    </row>
    <row r="320" spans="4:16" x14ac:dyDescent="0.2">
      <c r="E320" s="31" t="s">
        <v>47</v>
      </c>
      <c r="F320" s="31" t="s">
        <v>46</v>
      </c>
      <c r="G320" s="38">
        <v>44209</v>
      </c>
      <c r="H320" s="37">
        <v>9.3000000000000007</v>
      </c>
    </row>
    <row r="321" spans="5:8" x14ac:dyDescent="0.2">
      <c r="E321" s="31" t="s">
        <v>153</v>
      </c>
      <c r="F321" s="31" t="s">
        <v>152</v>
      </c>
      <c r="G321" s="38">
        <v>44351</v>
      </c>
      <c r="H321" s="37">
        <v>9.2799999999999994</v>
      </c>
    </row>
    <row r="322" spans="5:8" x14ac:dyDescent="0.2">
      <c r="E322" s="31" t="s">
        <v>135</v>
      </c>
      <c r="F322" s="31" t="s">
        <v>44</v>
      </c>
      <c r="G322" s="38">
        <v>44370</v>
      </c>
      <c r="H322" s="37">
        <v>9</v>
      </c>
    </row>
    <row r="323" spans="5:8" x14ac:dyDescent="0.2">
      <c r="E323" s="31" t="s">
        <v>151</v>
      </c>
      <c r="F323" s="31" t="s">
        <v>128</v>
      </c>
      <c r="G323" s="38">
        <v>44517</v>
      </c>
      <c r="H323" s="37">
        <v>9.6999999999999993</v>
      </c>
    </row>
    <row r="324" spans="5:8" x14ac:dyDescent="0.2">
      <c r="E324" s="31" t="s">
        <v>76</v>
      </c>
      <c r="F324" s="31" t="s">
        <v>48</v>
      </c>
      <c r="G324" s="38">
        <v>44391</v>
      </c>
      <c r="H324" s="37">
        <v>9.6</v>
      </c>
    </row>
    <row r="325" spans="5:8" x14ac:dyDescent="0.2">
      <c r="E325" s="31" t="s">
        <v>51</v>
      </c>
      <c r="F325" s="31" t="s">
        <v>50</v>
      </c>
      <c r="G325" s="38">
        <v>44413</v>
      </c>
      <c r="H325" s="37">
        <v>9.6</v>
      </c>
    </row>
    <row r="326" spans="5:8" x14ac:dyDescent="0.2">
      <c r="E326" s="31" t="s">
        <v>150</v>
      </c>
      <c r="F326" s="31" t="s">
        <v>48</v>
      </c>
      <c r="G326" s="38">
        <v>44545</v>
      </c>
      <c r="H326" s="37">
        <v>9.6</v>
      </c>
    </row>
    <row r="327" spans="5:8" x14ac:dyDescent="0.2">
      <c r="E327" s="31" t="s">
        <v>116</v>
      </c>
      <c r="F327" s="31" t="s">
        <v>115</v>
      </c>
      <c r="G327" s="38">
        <v>44497</v>
      </c>
      <c r="H327" s="37">
        <v>9.35</v>
      </c>
    </row>
    <row r="328" spans="5:8" x14ac:dyDescent="0.2">
      <c r="E328" s="31" t="s">
        <v>149</v>
      </c>
      <c r="F328" s="31" t="s">
        <v>89</v>
      </c>
      <c r="G328" s="38">
        <v>44518</v>
      </c>
      <c r="H328" s="37">
        <v>9</v>
      </c>
    </row>
    <row r="329" spans="5:8" x14ac:dyDescent="0.2">
      <c r="E329" s="31" t="s">
        <v>70</v>
      </c>
      <c r="F329" s="31" t="s">
        <v>69</v>
      </c>
      <c r="G329" s="38">
        <v>44531</v>
      </c>
      <c r="H329" s="37">
        <v>7.36</v>
      </c>
    </row>
    <row r="330" spans="5:8" x14ac:dyDescent="0.2">
      <c r="E330" s="31" t="s">
        <v>71</v>
      </c>
      <c r="F330" s="31" t="s">
        <v>69</v>
      </c>
      <c r="G330" s="38">
        <v>44543</v>
      </c>
      <c r="H330" s="37">
        <v>7.36</v>
      </c>
    </row>
    <row r="331" spans="5:8" x14ac:dyDescent="0.2">
      <c r="E331" s="31" t="s">
        <v>148</v>
      </c>
      <c r="F331" s="31" t="s">
        <v>103</v>
      </c>
      <c r="G331" s="38">
        <v>44392</v>
      </c>
      <c r="H331" s="37">
        <v>9.3800000000000008</v>
      </c>
    </row>
    <row r="332" spans="5:8" x14ac:dyDescent="0.2">
      <c r="E332" s="31" t="s">
        <v>147</v>
      </c>
      <c r="F332" s="31" t="s">
        <v>145</v>
      </c>
      <c r="G332" s="38">
        <v>44495</v>
      </c>
      <c r="H332" s="37">
        <v>10.6</v>
      </c>
    </row>
    <row r="333" spans="5:8" x14ac:dyDescent="0.2">
      <c r="E333" s="31" t="s">
        <v>79</v>
      </c>
      <c r="F333" s="31" t="s">
        <v>77</v>
      </c>
      <c r="G333" s="38">
        <v>44518</v>
      </c>
      <c r="H333" s="37">
        <v>10</v>
      </c>
    </row>
    <row r="334" spans="5:8" x14ac:dyDescent="0.2">
      <c r="E334" s="31" t="s">
        <v>78</v>
      </c>
      <c r="F334" s="31" t="s">
        <v>77</v>
      </c>
      <c r="G334" s="38">
        <v>44518</v>
      </c>
      <c r="H334" s="37">
        <v>10</v>
      </c>
    </row>
    <row r="335" spans="5:8" x14ac:dyDescent="0.2">
      <c r="E335" s="31" t="s">
        <v>146</v>
      </c>
      <c r="F335" s="31" t="s">
        <v>145</v>
      </c>
      <c r="G335" s="38">
        <v>44490</v>
      </c>
      <c r="H335" s="37">
        <v>9.9499999999999993</v>
      </c>
    </row>
    <row r="336" spans="5:8" x14ac:dyDescent="0.2">
      <c r="E336" s="31" t="s">
        <v>36</v>
      </c>
      <c r="F336" s="31" t="s">
        <v>35</v>
      </c>
      <c r="G336" s="38">
        <v>44552</v>
      </c>
      <c r="H336" s="37">
        <v>9.9</v>
      </c>
    </row>
    <row r="337" spans="5:8" x14ac:dyDescent="0.2">
      <c r="E337" s="31" t="s">
        <v>80</v>
      </c>
      <c r="F337" s="31" t="s">
        <v>77</v>
      </c>
      <c r="G337" s="38">
        <v>44523</v>
      </c>
      <c r="H337" s="37">
        <v>9.8000000000000007</v>
      </c>
    </row>
    <row r="338" spans="5:8" x14ac:dyDescent="0.2">
      <c r="E338" s="31" t="s">
        <v>144</v>
      </c>
      <c r="F338" s="31" t="s">
        <v>72</v>
      </c>
      <c r="G338" s="38">
        <v>44537</v>
      </c>
      <c r="H338" s="37">
        <v>9.65</v>
      </c>
    </row>
    <row r="339" spans="5:8" x14ac:dyDescent="0.2">
      <c r="E339" s="31" t="s">
        <v>143</v>
      </c>
      <c r="F339" s="31" t="s">
        <v>111</v>
      </c>
      <c r="G339" s="38">
        <v>44398</v>
      </c>
      <c r="H339" s="37">
        <v>9.5</v>
      </c>
    </row>
    <row r="340" spans="5:8" x14ac:dyDescent="0.2">
      <c r="E340" s="31" t="s">
        <v>79</v>
      </c>
      <c r="F340" s="31" t="s">
        <v>106</v>
      </c>
      <c r="G340" s="38">
        <v>44426</v>
      </c>
      <c r="H340" s="37">
        <v>9.5</v>
      </c>
    </row>
    <row r="341" spans="5:8" x14ac:dyDescent="0.2">
      <c r="E341" s="31" t="s">
        <v>142</v>
      </c>
      <c r="F341" s="31" t="s">
        <v>105</v>
      </c>
      <c r="G341" s="38">
        <v>44504</v>
      </c>
      <c r="H341" s="37">
        <v>9.48</v>
      </c>
    </row>
    <row r="342" spans="5:8" x14ac:dyDescent="0.2">
      <c r="E342" s="31" t="s">
        <v>98</v>
      </c>
      <c r="F342" s="31" t="s">
        <v>54</v>
      </c>
      <c r="G342" s="38">
        <v>44440</v>
      </c>
      <c r="H342" s="37">
        <v>9.4</v>
      </c>
    </row>
    <row r="343" spans="5:8" x14ac:dyDescent="0.2">
      <c r="E343" s="31" t="s">
        <v>98</v>
      </c>
      <c r="F343" s="31" t="s">
        <v>123</v>
      </c>
      <c r="G343" s="38">
        <v>44466</v>
      </c>
      <c r="H343" s="37">
        <v>9.4</v>
      </c>
    </row>
    <row r="344" spans="5:8" x14ac:dyDescent="0.2">
      <c r="E344" s="31" t="s">
        <v>82</v>
      </c>
      <c r="F344" s="31" t="s">
        <v>81</v>
      </c>
      <c r="G344" s="38">
        <v>44558</v>
      </c>
      <c r="H344" s="37">
        <v>9.4</v>
      </c>
    </row>
    <row r="345" spans="5:8" x14ac:dyDescent="0.2">
      <c r="E345" s="31" t="s">
        <v>38</v>
      </c>
      <c r="F345" s="31" t="s">
        <v>37</v>
      </c>
      <c r="G345" s="38">
        <v>44518</v>
      </c>
      <c r="H345" s="37">
        <v>9.35</v>
      </c>
    </row>
    <row r="346" spans="5:8" x14ac:dyDescent="0.2">
      <c r="E346" s="31" t="s">
        <v>109</v>
      </c>
      <c r="F346" s="31" t="s">
        <v>103</v>
      </c>
      <c r="G346" s="38">
        <v>44518</v>
      </c>
      <c r="H346" s="37">
        <v>9.25</v>
      </c>
    </row>
    <row r="347" spans="5:8" x14ac:dyDescent="0.2">
      <c r="E347" s="31" t="s">
        <v>34</v>
      </c>
      <c r="F347" s="31" t="s">
        <v>32</v>
      </c>
      <c r="G347" s="38">
        <v>44502</v>
      </c>
      <c r="H347" s="37">
        <v>8.6999999999999993</v>
      </c>
    </row>
    <row r="348" spans="5:8" x14ac:dyDescent="0.2">
      <c r="E348" s="31" t="s">
        <v>100</v>
      </c>
      <c r="F348" s="31" t="s">
        <v>99</v>
      </c>
      <c r="G348" s="38">
        <v>44439</v>
      </c>
      <c r="H348" s="37">
        <v>8.57</v>
      </c>
    </row>
    <row r="349" spans="5:8" x14ac:dyDescent="0.2">
      <c r="E349" s="31"/>
      <c r="F349" s="31"/>
      <c r="G349" s="38"/>
      <c r="H349" s="37"/>
    </row>
    <row r="350" spans="5:8" x14ac:dyDescent="0.2">
      <c r="E350" s="28"/>
      <c r="H350" s="27"/>
    </row>
    <row r="351" spans="5:8" x14ac:dyDescent="0.2">
      <c r="E351" s="31" t="s">
        <v>31</v>
      </c>
      <c r="F351" s="31"/>
      <c r="G351" s="30"/>
      <c r="H351" s="33">
        <f>COUNTIF(H313:H348,"&gt;9.70")</f>
        <v>7</v>
      </c>
    </row>
    <row r="352" spans="5:8" x14ac:dyDescent="0.2">
      <c r="E352" s="31" t="s">
        <v>30</v>
      </c>
      <c r="F352" s="31"/>
      <c r="G352" s="30"/>
      <c r="H352" s="33">
        <f>COUNTIF(H313:H348,"&lt;=9.70")</f>
        <v>29</v>
      </c>
    </row>
    <row r="353" spans="4:13" x14ac:dyDescent="0.2">
      <c r="E353" s="32" t="s">
        <v>29</v>
      </c>
      <c r="F353" s="31"/>
      <c r="G353" s="30"/>
      <c r="H353" s="29" t="s">
        <v>141</v>
      </c>
    </row>
    <row r="354" spans="4:13" x14ac:dyDescent="0.2">
      <c r="E354" s="28" t="s">
        <v>9</v>
      </c>
      <c r="H354" s="27">
        <f>AVERAGE($H$313:$H$348)</f>
        <v>9.3872222222222206</v>
      </c>
    </row>
    <row r="355" spans="4:13" x14ac:dyDescent="0.2">
      <c r="E355" s="28" t="s">
        <v>8</v>
      </c>
      <c r="H355" s="27">
        <f>MEDIAN($H$313:$H$348)</f>
        <v>9.49</v>
      </c>
    </row>
    <row r="356" spans="4:13" x14ac:dyDescent="0.2">
      <c r="E356" s="28" t="s">
        <v>27</v>
      </c>
      <c r="H356" s="33">
        <f>COUNTIF(H313:H348,"&lt;=10.0")</f>
        <v>35</v>
      </c>
    </row>
    <row r="357" spans="4:13" x14ac:dyDescent="0.2">
      <c r="E357" s="28"/>
      <c r="H357" s="27"/>
    </row>
    <row r="358" spans="4:13" x14ac:dyDescent="0.2">
      <c r="D358">
        <v>2022</v>
      </c>
      <c r="E358" s="31"/>
      <c r="F358" s="31"/>
      <c r="G358" s="38"/>
      <c r="H358" s="37"/>
    </row>
    <row r="359" spans="4:13" x14ac:dyDescent="0.2">
      <c r="E359" s="31" t="s">
        <v>140</v>
      </c>
      <c r="F359" s="31" t="s">
        <v>89</v>
      </c>
      <c r="G359" s="38">
        <v>44581</v>
      </c>
      <c r="H359" s="37">
        <v>9</v>
      </c>
      <c r="I359" s="38">
        <v>44615</v>
      </c>
      <c r="J359" s="37"/>
      <c r="K359" s="31"/>
      <c r="L359" s="31"/>
      <c r="M359" s="31"/>
    </row>
    <row r="360" spans="4:13" x14ac:dyDescent="0.2">
      <c r="E360" s="31" t="s">
        <v>85</v>
      </c>
      <c r="F360" s="31" t="s">
        <v>44</v>
      </c>
      <c r="G360" s="38">
        <v>44608</v>
      </c>
      <c r="H360" s="37">
        <v>9.35</v>
      </c>
      <c r="I360" s="38">
        <v>44704</v>
      </c>
      <c r="J360" s="37"/>
      <c r="K360" s="31"/>
      <c r="L360" s="31"/>
      <c r="M360" s="31"/>
    </row>
    <row r="361" spans="4:13" x14ac:dyDescent="0.2">
      <c r="E361" s="31" t="s">
        <v>40</v>
      </c>
      <c r="F361" s="31" t="s">
        <v>39</v>
      </c>
      <c r="G361" s="38">
        <v>44615</v>
      </c>
      <c r="H361" s="37">
        <v>9.6999999999999993</v>
      </c>
      <c r="I361" s="38">
        <v>44676</v>
      </c>
      <c r="J361" s="37"/>
      <c r="K361" s="31"/>
      <c r="L361" s="31"/>
      <c r="M361" s="31"/>
    </row>
    <row r="362" spans="4:13" x14ac:dyDescent="0.2">
      <c r="E362" s="31" t="s">
        <v>97</v>
      </c>
      <c r="F362" s="31" t="s">
        <v>96</v>
      </c>
      <c r="G362" s="38">
        <v>44636</v>
      </c>
      <c r="H362" s="37">
        <v>9.3000000000000007</v>
      </c>
      <c r="I362" s="38">
        <v>44608</v>
      </c>
      <c r="J362" s="37"/>
      <c r="K362" s="31"/>
      <c r="L362" s="31"/>
      <c r="M362" s="31"/>
    </row>
    <row r="363" spans="4:13" x14ac:dyDescent="0.2">
      <c r="E363" s="31" t="s">
        <v>139</v>
      </c>
      <c r="F363" s="31" t="s">
        <v>89</v>
      </c>
      <c r="G363" s="38">
        <v>44665</v>
      </c>
      <c r="H363" s="37">
        <v>9.1999999999999993</v>
      </c>
      <c r="I363" s="38">
        <v>44636</v>
      </c>
      <c r="J363" s="37"/>
      <c r="K363" s="31"/>
      <c r="L363" s="31"/>
      <c r="M363" s="31"/>
    </row>
    <row r="364" spans="4:13" x14ac:dyDescent="0.2">
      <c r="E364" s="31" t="s">
        <v>63</v>
      </c>
      <c r="F364" s="31" t="s">
        <v>62</v>
      </c>
      <c r="G364" s="38">
        <v>44676</v>
      </c>
      <c r="H364" s="37">
        <v>9.5</v>
      </c>
      <c r="I364" s="38">
        <v>44665</v>
      </c>
      <c r="J364" s="37"/>
      <c r="K364" s="31"/>
      <c r="L364" s="31"/>
      <c r="M364" s="31"/>
    </row>
    <row r="365" spans="4:13" x14ac:dyDescent="0.2">
      <c r="E365" s="31" t="s">
        <v>138</v>
      </c>
      <c r="F365" s="31" t="s">
        <v>137</v>
      </c>
      <c r="G365" s="38">
        <v>44693</v>
      </c>
      <c r="H365" s="37">
        <v>9.1999999999999993</v>
      </c>
      <c r="I365" s="38">
        <v>44693</v>
      </c>
      <c r="J365" s="37"/>
      <c r="K365" s="31"/>
      <c r="L365" s="31"/>
      <c r="M365" s="31"/>
    </row>
    <row r="366" spans="4:13" x14ac:dyDescent="0.2">
      <c r="E366" s="31" t="s">
        <v>109</v>
      </c>
      <c r="F366" s="31" t="s">
        <v>72</v>
      </c>
      <c r="G366" s="38">
        <v>44704</v>
      </c>
      <c r="H366" s="37">
        <v>9.5</v>
      </c>
      <c r="I366" s="38"/>
      <c r="J366" s="37"/>
      <c r="K366" s="31"/>
      <c r="L366" s="31"/>
      <c r="M366" s="31"/>
    </row>
    <row r="367" spans="4:13" x14ac:dyDescent="0.2">
      <c r="E367" s="31" t="s">
        <v>100</v>
      </c>
      <c r="F367" s="31" t="s">
        <v>99</v>
      </c>
      <c r="G367" s="38">
        <v>44804</v>
      </c>
      <c r="H367" s="37">
        <v>8.57</v>
      </c>
      <c r="I367" s="38"/>
      <c r="J367" s="37"/>
      <c r="K367" s="31"/>
      <c r="L367" s="31"/>
      <c r="M367" s="31"/>
    </row>
    <row r="368" spans="4:13" x14ac:dyDescent="0.2">
      <c r="E368" s="31" t="s">
        <v>136</v>
      </c>
      <c r="F368" s="31" t="s">
        <v>81</v>
      </c>
      <c r="G368" s="38">
        <v>44812</v>
      </c>
      <c r="H368" s="37">
        <v>9.5</v>
      </c>
      <c r="I368" s="38"/>
      <c r="J368" s="37"/>
      <c r="K368" s="31"/>
      <c r="L368" s="31"/>
      <c r="M368" s="31"/>
    </row>
    <row r="369" spans="5:13" x14ac:dyDescent="0.2">
      <c r="E369" s="31" t="s">
        <v>135</v>
      </c>
      <c r="F369" s="31" t="s">
        <v>103</v>
      </c>
      <c r="G369" s="38">
        <v>44819</v>
      </c>
      <c r="H369" s="37">
        <v>9.35</v>
      </c>
      <c r="I369" s="38"/>
      <c r="J369" s="37"/>
      <c r="K369" s="31"/>
      <c r="L369" s="31"/>
      <c r="M369" s="31"/>
    </row>
    <row r="370" spans="5:13" x14ac:dyDescent="0.2">
      <c r="E370" s="31" t="s">
        <v>134</v>
      </c>
      <c r="F370" s="31" t="s">
        <v>133</v>
      </c>
      <c r="G370" s="38">
        <v>44859</v>
      </c>
      <c r="H370" s="37">
        <v>9.5</v>
      </c>
      <c r="I370" s="38"/>
      <c r="J370" s="37"/>
      <c r="K370" s="31"/>
      <c r="L370" s="31"/>
      <c r="M370" s="31"/>
    </row>
    <row r="371" spans="5:13" x14ac:dyDescent="0.2">
      <c r="E371" s="31" t="s">
        <v>59</v>
      </c>
      <c r="F371" s="31" t="s">
        <v>58</v>
      </c>
      <c r="G371" s="38">
        <v>44868</v>
      </c>
      <c r="H371" s="37">
        <v>10.3</v>
      </c>
      <c r="I371" s="38"/>
      <c r="J371" s="37"/>
      <c r="K371" s="31"/>
      <c r="L371" s="31"/>
      <c r="M371" s="31"/>
    </row>
    <row r="372" spans="5:13" x14ac:dyDescent="0.2">
      <c r="E372" s="31" t="s">
        <v>61</v>
      </c>
      <c r="F372" s="31" t="s">
        <v>58</v>
      </c>
      <c r="G372" s="38">
        <v>44868</v>
      </c>
      <c r="H372" s="37">
        <v>10.199999999999999</v>
      </c>
      <c r="I372" s="38"/>
      <c r="J372" s="37"/>
      <c r="K372" s="31"/>
      <c r="L372" s="31"/>
      <c r="M372" s="31"/>
    </row>
    <row r="373" spans="5:13" x14ac:dyDescent="0.2">
      <c r="E373" s="31" t="s">
        <v>60</v>
      </c>
      <c r="F373" s="31" t="s">
        <v>58</v>
      </c>
      <c r="G373" s="38">
        <v>44868</v>
      </c>
      <c r="H373" s="37">
        <v>10.25</v>
      </c>
      <c r="I373" s="38"/>
      <c r="J373" s="37"/>
      <c r="K373" s="31"/>
      <c r="L373" s="31"/>
      <c r="M373" s="31"/>
    </row>
    <row r="374" spans="5:13" x14ac:dyDescent="0.2">
      <c r="E374" s="31" t="s">
        <v>74</v>
      </c>
      <c r="F374" s="31"/>
      <c r="G374" s="38">
        <v>44883</v>
      </c>
      <c r="H374" s="37">
        <v>9.9</v>
      </c>
      <c r="I374" s="38"/>
      <c r="J374" s="37"/>
      <c r="K374" s="31"/>
      <c r="L374" s="31"/>
      <c r="M374" s="31"/>
    </row>
    <row r="375" spans="5:13" x14ac:dyDescent="0.2">
      <c r="E375" s="31" t="s">
        <v>70</v>
      </c>
      <c r="F375" s="31" t="s">
        <v>69</v>
      </c>
      <c r="G375" s="38">
        <v>44882</v>
      </c>
      <c r="H375" s="37">
        <v>7.85</v>
      </c>
      <c r="I375" s="38"/>
      <c r="J375" s="37"/>
      <c r="K375" s="31"/>
      <c r="L375" s="31"/>
      <c r="M375" s="31"/>
    </row>
    <row r="376" spans="5:13" x14ac:dyDescent="0.2">
      <c r="E376" s="31" t="s">
        <v>132</v>
      </c>
      <c r="F376" s="31" t="s">
        <v>131</v>
      </c>
      <c r="G376" s="38">
        <v>44895</v>
      </c>
      <c r="H376" s="37">
        <v>9.8000000000000007</v>
      </c>
      <c r="I376" s="38"/>
      <c r="J376" s="37"/>
      <c r="K376" s="31"/>
      <c r="L376" s="31"/>
      <c r="M376" s="31"/>
    </row>
    <row r="377" spans="5:13" x14ac:dyDescent="0.2">
      <c r="E377" s="31" t="s">
        <v>130</v>
      </c>
      <c r="F377" s="31" t="s">
        <v>128</v>
      </c>
      <c r="G377" s="38">
        <v>44909</v>
      </c>
      <c r="H377" s="37">
        <v>10</v>
      </c>
      <c r="I377" s="38"/>
      <c r="J377" s="37"/>
      <c r="K377" s="31"/>
      <c r="L377" s="31"/>
      <c r="M377" s="31"/>
    </row>
    <row r="378" spans="5:13" x14ac:dyDescent="0.2">
      <c r="E378" s="31" t="s">
        <v>129</v>
      </c>
      <c r="F378" s="31" t="s">
        <v>128</v>
      </c>
      <c r="G378" s="38">
        <v>44909</v>
      </c>
      <c r="H378" s="37">
        <v>9.5</v>
      </c>
      <c r="I378" s="38"/>
      <c r="J378" s="37"/>
      <c r="K378" s="31"/>
      <c r="L378" s="31"/>
      <c r="M378" s="31"/>
    </row>
    <row r="379" spans="5:13" x14ac:dyDescent="0.2">
      <c r="E379" s="31" t="s">
        <v>51</v>
      </c>
      <c r="F379" s="31" t="s">
        <v>67</v>
      </c>
      <c r="G379" s="38">
        <v>44909</v>
      </c>
      <c r="H379" s="37">
        <v>9.6</v>
      </c>
      <c r="I379" s="38"/>
      <c r="J379" s="37"/>
      <c r="K379" s="31"/>
      <c r="L379" s="31"/>
      <c r="M379" s="31"/>
    </row>
    <row r="380" spans="5:13" x14ac:dyDescent="0.2">
      <c r="E380" s="31" t="s">
        <v>71</v>
      </c>
      <c r="F380" s="31" t="s">
        <v>69</v>
      </c>
      <c r="G380" s="38">
        <v>44896</v>
      </c>
      <c r="H380" s="37">
        <v>7.85</v>
      </c>
      <c r="I380" s="38"/>
      <c r="J380" s="37"/>
      <c r="K380" s="31"/>
      <c r="L380" s="31"/>
      <c r="M380" s="31"/>
    </row>
    <row r="381" spans="5:13" x14ac:dyDescent="0.2">
      <c r="E381" s="31" t="s">
        <v>60</v>
      </c>
      <c r="F381" s="31" t="s">
        <v>58</v>
      </c>
      <c r="G381" s="38">
        <v>44910</v>
      </c>
      <c r="H381" s="37">
        <v>10</v>
      </c>
      <c r="I381" s="38"/>
      <c r="J381" s="37"/>
      <c r="K381" s="31"/>
      <c r="L381" s="31"/>
      <c r="M381" s="31"/>
    </row>
    <row r="382" spans="5:13" x14ac:dyDescent="0.2">
      <c r="E382" s="31" t="s">
        <v>59</v>
      </c>
      <c r="F382" s="31" t="s">
        <v>58</v>
      </c>
      <c r="G382" s="38">
        <v>44910</v>
      </c>
      <c r="H382" s="37">
        <v>10.050000000000001</v>
      </c>
      <c r="I382" s="38"/>
      <c r="J382" s="37"/>
      <c r="K382" s="31"/>
      <c r="L382" s="31"/>
      <c r="M382" s="31"/>
    </row>
    <row r="383" spans="5:13" x14ac:dyDescent="0.2">
      <c r="E383" s="31" t="s">
        <v>61</v>
      </c>
      <c r="F383" s="31" t="s">
        <v>58</v>
      </c>
      <c r="G383" s="38">
        <v>44910</v>
      </c>
      <c r="H383" s="37">
        <v>9.9499999999999993</v>
      </c>
      <c r="I383" s="38"/>
      <c r="J383" s="37"/>
      <c r="K383" s="31"/>
      <c r="L383" s="31"/>
      <c r="M383" s="31"/>
    </row>
    <row r="384" spans="5:13" x14ac:dyDescent="0.2">
      <c r="E384" s="31" t="s">
        <v>66</v>
      </c>
      <c r="F384" s="31" t="s">
        <v>62</v>
      </c>
      <c r="G384" s="38">
        <v>44911</v>
      </c>
      <c r="H384" s="37">
        <v>9.5</v>
      </c>
      <c r="I384" s="38"/>
      <c r="J384" s="37"/>
      <c r="K384" s="31"/>
      <c r="L384" s="31"/>
      <c r="M384" s="31"/>
    </row>
    <row r="385" spans="4:13" x14ac:dyDescent="0.2">
      <c r="E385" s="31" t="s">
        <v>127</v>
      </c>
      <c r="F385" s="31" t="s">
        <v>126</v>
      </c>
      <c r="G385" s="38">
        <v>44915</v>
      </c>
      <c r="H385" s="37">
        <v>10.5</v>
      </c>
      <c r="I385" s="38"/>
      <c r="J385" s="37"/>
      <c r="K385" s="31"/>
      <c r="L385" s="31"/>
      <c r="M385" s="31"/>
    </row>
    <row r="386" spans="4:13" x14ac:dyDescent="0.2">
      <c r="E386" s="31" t="s">
        <v>125</v>
      </c>
      <c r="F386" s="31" t="s">
        <v>77</v>
      </c>
      <c r="G386" s="38">
        <v>44917</v>
      </c>
      <c r="H386" s="37">
        <v>9.8000000000000007</v>
      </c>
      <c r="I386" s="38"/>
      <c r="J386" s="37"/>
      <c r="K386" s="31"/>
      <c r="L386" s="31"/>
      <c r="M386" s="31"/>
    </row>
    <row r="387" spans="4:13" x14ac:dyDescent="0.2">
      <c r="E387" s="31" t="s">
        <v>124</v>
      </c>
      <c r="F387" s="31" t="s">
        <v>123</v>
      </c>
      <c r="G387" s="38">
        <v>44917</v>
      </c>
      <c r="H387" s="37">
        <v>9.4</v>
      </c>
      <c r="I387" s="38"/>
      <c r="J387" s="37"/>
      <c r="K387" s="31"/>
      <c r="L387" s="31"/>
      <c r="M387" s="31"/>
    </row>
    <row r="388" spans="4:13" x14ac:dyDescent="0.2">
      <c r="E388" s="31" t="s">
        <v>122</v>
      </c>
      <c r="F388" s="31" t="s">
        <v>56</v>
      </c>
      <c r="G388" s="38">
        <v>44922</v>
      </c>
      <c r="H388" s="37">
        <v>9.56</v>
      </c>
      <c r="I388" s="38"/>
      <c r="J388" s="37"/>
      <c r="K388" s="31"/>
      <c r="L388" s="31"/>
      <c r="M388" s="31"/>
    </row>
    <row r="389" spans="4:13" x14ac:dyDescent="0.2">
      <c r="E389" s="31" t="s">
        <v>121</v>
      </c>
      <c r="F389" s="31" t="s">
        <v>81</v>
      </c>
      <c r="G389" s="38">
        <v>44924</v>
      </c>
      <c r="H389" s="37">
        <v>9.3000000000000007</v>
      </c>
      <c r="I389" s="38"/>
      <c r="J389" s="37"/>
      <c r="K389" s="31"/>
      <c r="L389" s="31"/>
      <c r="M389" s="31"/>
    </row>
    <row r="390" spans="4:13" x14ac:dyDescent="0.2">
      <c r="E390" s="31" t="s">
        <v>120</v>
      </c>
      <c r="F390" s="31" t="s">
        <v>77</v>
      </c>
      <c r="G390" s="38">
        <v>44924</v>
      </c>
      <c r="H390" s="37">
        <v>9.8000000000000007</v>
      </c>
      <c r="I390" s="38"/>
      <c r="J390" s="37"/>
      <c r="K390" s="31"/>
      <c r="L390" s="31"/>
      <c r="M390" s="31"/>
    </row>
    <row r="391" spans="4:13" x14ac:dyDescent="0.2">
      <c r="E391" s="31"/>
      <c r="F391" s="31"/>
      <c r="G391" s="38"/>
      <c r="H391" s="37"/>
      <c r="I391" s="38"/>
      <c r="J391" s="37"/>
      <c r="K391" s="31"/>
      <c r="L391" s="31"/>
      <c r="M391" s="31"/>
    </row>
    <row r="392" spans="4:13" x14ac:dyDescent="0.2">
      <c r="E392" s="31"/>
      <c r="F392" s="31"/>
      <c r="G392" s="38"/>
      <c r="H392" s="37"/>
      <c r="I392" s="38"/>
      <c r="J392" s="37"/>
      <c r="K392" s="31"/>
      <c r="L392" s="31"/>
      <c r="M392" s="31"/>
    </row>
    <row r="393" spans="4:13" x14ac:dyDescent="0.2">
      <c r="E393" s="31" t="s">
        <v>31</v>
      </c>
      <c r="F393" s="31"/>
      <c r="G393" s="30"/>
      <c r="H393" s="33">
        <f>COUNTIF(H359:H390,"&gt;9.70")</f>
        <v>12</v>
      </c>
      <c r="I393" s="38">
        <v>44581</v>
      </c>
      <c r="J393" s="37"/>
      <c r="K393" s="31"/>
      <c r="L393" s="31"/>
      <c r="M393" s="31"/>
    </row>
    <row r="394" spans="4:13" x14ac:dyDescent="0.2">
      <c r="E394" s="31" t="s">
        <v>30</v>
      </c>
      <c r="F394" s="31"/>
      <c r="G394" s="30"/>
      <c r="H394" s="33">
        <f>COUNTIF(H359:H390,"&lt;=9.70")</f>
        <v>20</v>
      </c>
    </row>
    <row r="395" spans="4:13" x14ac:dyDescent="0.2">
      <c r="E395" s="32" t="s">
        <v>29</v>
      </c>
      <c r="F395" s="31"/>
      <c r="G395" s="30"/>
      <c r="H395" s="29" t="s">
        <v>119</v>
      </c>
    </row>
    <row r="396" spans="4:13" x14ac:dyDescent="0.2">
      <c r="E396" s="28" t="s">
        <v>9</v>
      </c>
      <c r="H396" s="27">
        <f>AVERAGE($H$359:$H$390)</f>
        <v>9.5243749999999991</v>
      </c>
    </row>
    <row r="397" spans="4:13" x14ac:dyDescent="0.2">
      <c r="E397" s="28" t="s">
        <v>8</v>
      </c>
      <c r="H397" s="27">
        <f>MEDIAN($H$359:$H$390)</f>
        <v>9.5</v>
      </c>
    </row>
    <row r="398" spans="4:13" x14ac:dyDescent="0.2">
      <c r="E398" s="28" t="s">
        <v>27</v>
      </c>
      <c r="H398" s="33">
        <f>COUNTIF(H359:H390,"&lt;=10.0")</f>
        <v>27</v>
      </c>
    </row>
    <row r="400" spans="4:13" x14ac:dyDescent="0.2">
      <c r="D400">
        <v>2023</v>
      </c>
    </row>
    <row r="401" spans="5:8" x14ac:dyDescent="0.2">
      <c r="E401" s="31" t="s">
        <v>118</v>
      </c>
      <c r="F401" s="31" t="s">
        <v>103</v>
      </c>
      <c r="G401" s="38">
        <v>44994</v>
      </c>
      <c r="H401" s="37">
        <v>9.6999999999999993</v>
      </c>
    </row>
    <row r="402" spans="5:8" x14ac:dyDescent="0.2">
      <c r="E402" s="31" t="s">
        <v>117</v>
      </c>
      <c r="F402" s="31" t="s">
        <v>115</v>
      </c>
      <c r="G402" s="38">
        <v>45083</v>
      </c>
      <c r="H402" s="37">
        <v>9.35</v>
      </c>
    </row>
    <row r="403" spans="5:8" x14ac:dyDescent="0.2">
      <c r="E403" s="31" t="s">
        <v>116</v>
      </c>
      <c r="F403" s="31" t="s">
        <v>115</v>
      </c>
      <c r="G403" s="38">
        <v>45077</v>
      </c>
      <c r="H403" s="37">
        <v>9.35</v>
      </c>
    </row>
    <row r="404" spans="5:8" x14ac:dyDescent="0.2">
      <c r="E404" s="31" t="s">
        <v>114</v>
      </c>
      <c r="F404" s="31" t="s">
        <v>89</v>
      </c>
      <c r="G404" s="38">
        <v>45127</v>
      </c>
      <c r="H404" s="37">
        <v>9.25</v>
      </c>
    </row>
    <row r="405" spans="5:8" x14ac:dyDescent="0.2">
      <c r="E405" s="31" t="s">
        <v>36</v>
      </c>
      <c r="F405" s="31" t="s">
        <v>35</v>
      </c>
      <c r="G405" s="38">
        <v>44945</v>
      </c>
      <c r="H405" s="37">
        <v>9.9</v>
      </c>
    </row>
    <row r="406" spans="5:8" x14ac:dyDescent="0.2">
      <c r="E406" s="31" t="s">
        <v>113</v>
      </c>
      <c r="F406" s="31" t="s">
        <v>35</v>
      </c>
      <c r="G406" s="38">
        <v>45009</v>
      </c>
      <c r="H406" s="37">
        <v>9.9</v>
      </c>
    </row>
    <row r="407" spans="5:8" x14ac:dyDescent="0.2">
      <c r="E407" s="31" t="s">
        <v>112</v>
      </c>
      <c r="F407" s="31" t="s">
        <v>75</v>
      </c>
      <c r="G407" s="38">
        <v>44952</v>
      </c>
      <c r="H407" s="37">
        <v>9.75</v>
      </c>
    </row>
    <row r="408" spans="5:8" x14ac:dyDescent="0.2">
      <c r="E408" s="31" t="s">
        <v>94</v>
      </c>
      <c r="F408" s="31" t="s">
        <v>111</v>
      </c>
      <c r="G408" s="36">
        <v>44966</v>
      </c>
      <c r="H408" s="37">
        <v>9.6</v>
      </c>
    </row>
    <row r="409" spans="5:8" x14ac:dyDescent="0.2">
      <c r="E409" s="31" t="s">
        <v>110</v>
      </c>
      <c r="F409" s="31" t="s">
        <v>105</v>
      </c>
      <c r="G409" s="36">
        <v>44949</v>
      </c>
      <c r="H409" s="35">
        <v>9.65</v>
      </c>
    </row>
    <row r="410" spans="5:8" x14ac:dyDescent="0.2">
      <c r="E410" s="31" t="s">
        <v>109</v>
      </c>
      <c r="F410" s="31" t="s">
        <v>108</v>
      </c>
      <c r="G410" s="36">
        <v>44974</v>
      </c>
      <c r="H410" s="35">
        <v>9.5</v>
      </c>
    </row>
    <row r="411" spans="5:8" x14ac:dyDescent="0.2">
      <c r="E411" s="31" t="s">
        <v>107</v>
      </c>
      <c r="F411" s="31" t="s">
        <v>58</v>
      </c>
      <c r="G411" s="36">
        <v>45043</v>
      </c>
      <c r="H411" s="35">
        <v>10</v>
      </c>
    </row>
    <row r="412" spans="5:8" x14ac:dyDescent="0.2">
      <c r="E412" s="31" t="s">
        <v>87</v>
      </c>
      <c r="F412" s="31" t="s">
        <v>106</v>
      </c>
      <c r="G412" s="36">
        <v>45083</v>
      </c>
      <c r="H412" s="35">
        <v>9.75</v>
      </c>
    </row>
    <row r="413" spans="5:8" x14ac:dyDescent="0.2">
      <c r="E413" s="31" t="s">
        <v>79</v>
      </c>
      <c r="F413" s="31" t="s">
        <v>105</v>
      </c>
      <c r="G413" s="36">
        <v>45078</v>
      </c>
      <c r="H413" s="35">
        <v>9.25</v>
      </c>
    </row>
    <row r="414" spans="5:8" x14ac:dyDescent="0.2">
      <c r="E414" s="31" t="s">
        <v>104</v>
      </c>
      <c r="F414" s="31" t="s">
        <v>103</v>
      </c>
      <c r="G414" s="36">
        <v>45141</v>
      </c>
      <c r="H414" s="35">
        <v>9.57</v>
      </c>
    </row>
    <row r="415" spans="5:8" x14ac:dyDescent="0.2">
      <c r="E415" s="31" t="s">
        <v>102</v>
      </c>
      <c r="F415" s="31" t="s">
        <v>101</v>
      </c>
      <c r="G415" s="36">
        <v>45163</v>
      </c>
      <c r="H415" s="37">
        <v>8.6300000000000008</v>
      </c>
    </row>
    <row r="416" spans="5:8" x14ac:dyDescent="0.2">
      <c r="E416" s="31" t="s">
        <v>100</v>
      </c>
      <c r="F416" s="31" t="s">
        <v>99</v>
      </c>
      <c r="G416" s="36">
        <v>45161</v>
      </c>
      <c r="H416" s="37">
        <v>9.58</v>
      </c>
    </row>
    <row r="417" spans="5:8" x14ac:dyDescent="0.2">
      <c r="E417" s="31" t="s">
        <v>98</v>
      </c>
      <c r="F417" s="39" t="s">
        <v>54</v>
      </c>
      <c r="G417" s="36">
        <v>45169</v>
      </c>
      <c r="H417" s="35">
        <v>9.4</v>
      </c>
    </row>
    <row r="418" spans="5:8" x14ac:dyDescent="0.2">
      <c r="E418" s="31" t="s">
        <v>97</v>
      </c>
      <c r="F418" s="39" t="s">
        <v>96</v>
      </c>
      <c r="G418" s="36">
        <v>45175</v>
      </c>
      <c r="H418" s="35">
        <v>9.3000000000000007</v>
      </c>
    </row>
    <row r="419" spans="5:8" x14ac:dyDescent="0.2">
      <c r="E419" s="31" t="s">
        <v>95</v>
      </c>
      <c r="F419" s="31" t="s">
        <v>32</v>
      </c>
      <c r="G419" s="36">
        <v>45163</v>
      </c>
      <c r="H419" s="37">
        <v>9.5500000000000007</v>
      </c>
    </row>
    <row r="420" spans="5:8" x14ac:dyDescent="0.2">
      <c r="E420" s="31" t="s">
        <v>94</v>
      </c>
      <c r="F420" s="31" t="s">
        <v>64</v>
      </c>
      <c r="G420" s="36">
        <v>45156</v>
      </c>
      <c r="H420" s="35">
        <v>9.8000000000000007</v>
      </c>
    </row>
    <row r="421" spans="5:8" x14ac:dyDescent="0.2">
      <c r="E421" s="31" t="s">
        <v>93</v>
      </c>
      <c r="F421" s="31" t="s">
        <v>92</v>
      </c>
      <c r="G421" s="36">
        <v>45169</v>
      </c>
      <c r="H421" s="37">
        <v>11.45</v>
      </c>
    </row>
    <row r="422" spans="5:8" x14ac:dyDescent="0.2">
      <c r="E422" s="31" t="s">
        <v>91</v>
      </c>
      <c r="F422" s="31" t="s">
        <v>89</v>
      </c>
      <c r="G422" s="36">
        <v>45211</v>
      </c>
      <c r="H422" s="35">
        <v>9.1999999999999993</v>
      </c>
    </row>
    <row r="423" spans="5:8" x14ac:dyDescent="0.2">
      <c r="E423" s="31" t="s">
        <v>90</v>
      </c>
      <c r="F423" s="31" t="s">
        <v>89</v>
      </c>
      <c r="G423" s="36">
        <v>45211</v>
      </c>
      <c r="H423" s="35">
        <v>9.1999999999999993</v>
      </c>
    </row>
    <row r="424" spans="5:8" x14ac:dyDescent="0.2">
      <c r="E424" s="31" t="s">
        <v>88</v>
      </c>
      <c r="F424" s="31" t="s">
        <v>46</v>
      </c>
      <c r="G424" s="36">
        <v>45211</v>
      </c>
      <c r="H424" s="37">
        <v>9.75</v>
      </c>
    </row>
    <row r="425" spans="5:8" x14ac:dyDescent="0.2">
      <c r="E425" s="31" t="s">
        <v>87</v>
      </c>
      <c r="F425" s="31" t="s">
        <v>83</v>
      </c>
      <c r="G425" s="36">
        <v>45190</v>
      </c>
      <c r="H425" s="37">
        <v>9.65</v>
      </c>
    </row>
    <row r="426" spans="5:8" x14ac:dyDescent="0.2">
      <c r="E426" s="31" t="s">
        <v>86</v>
      </c>
      <c r="F426" s="31" t="s">
        <v>67</v>
      </c>
      <c r="G426" s="36">
        <v>45217</v>
      </c>
      <c r="H426" s="35">
        <v>9.5</v>
      </c>
    </row>
    <row r="427" spans="5:8" x14ac:dyDescent="0.2">
      <c r="E427" s="31" t="s">
        <v>85</v>
      </c>
      <c r="F427" s="31" t="s">
        <v>44</v>
      </c>
      <c r="G427" s="36">
        <v>45218</v>
      </c>
      <c r="H427" s="35">
        <v>9.5</v>
      </c>
    </row>
    <row r="428" spans="5:8" x14ac:dyDescent="0.2">
      <c r="E428" s="31" t="s">
        <v>84</v>
      </c>
      <c r="F428" s="31" t="s">
        <v>83</v>
      </c>
      <c r="G428" s="36">
        <v>45224</v>
      </c>
      <c r="H428" s="37">
        <v>9.65</v>
      </c>
    </row>
    <row r="429" spans="5:8" x14ac:dyDescent="0.2">
      <c r="E429" s="31" t="s">
        <v>82</v>
      </c>
      <c r="F429" s="31" t="s">
        <v>81</v>
      </c>
      <c r="G429" s="36">
        <v>45233</v>
      </c>
      <c r="H429" s="35">
        <v>9.3000000000000007</v>
      </c>
    </row>
    <row r="430" spans="5:8" x14ac:dyDescent="0.2">
      <c r="E430" s="31" t="s">
        <v>80</v>
      </c>
      <c r="F430" s="31" t="s">
        <v>77</v>
      </c>
      <c r="G430" s="36">
        <v>45233</v>
      </c>
      <c r="H430" s="35">
        <v>9.6999999999999993</v>
      </c>
    </row>
    <row r="431" spans="5:8" x14ac:dyDescent="0.2">
      <c r="E431" s="31" t="s">
        <v>79</v>
      </c>
      <c r="F431" s="31" t="s">
        <v>77</v>
      </c>
      <c r="G431" s="36">
        <v>45239</v>
      </c>
      <c r="H431" s="35">
        <v>9.8000000000000007</v>
      </c>
    </row>
    <row r="432" spans="5:8" x14ac:dyDescent="0.2">
      <c r="E432" s="31" t="s">
        <v>78</v>
      </c>
      <c r="F432" s="31" t="s">
        <v>77</v>
      </c>
      <c r="G432" s="36">
        <v>45239</v>
      </c>
      <c r="H432" s="35">
        <v>9.8000000000000007</v>
      </c>
    </row>
    <row r="433" spans="5:8" x14ac:dyDescent="0.2">
      <c r="E433" s="31" t="s">
        <v>76</v>
      </c>
      <c r="F433" s="31" t="s">
        <v>48</v>
      </c>
      <c r="G433" s="36">
        <v>45247</v>
      </c>
      <c r="H433" s="35">
        <v>9.6</v>
      </c>
    </row>
    <row r="434" spans="5:8" x14ac:dyDescent="0.2">
      <c r="E434" s="31" t="s">
        <v>66</v>
      </c>
      <c r="F434" s="31" t="s">
        <v>75</v>
      </c>
      <c r="G434" s="36">
        <v>45258</v>
      </c>
      <c r="H434" s="37">
        <v>9.35</v>
      </c>
    </row>
    <row r="435" spans="5:8" x14ac:dyDescent="0.2">
      <c r="E435" s="31" t="s">
        <v>74</v>
      </c>
      <c r="F435" s="31" t="s">
        <v>35</v>
      </c>
      <c r="G435" s="36">
        <v>45261</v>
      </c>
      <c r="H435" s="35">
        <v>9.9</v>
      </c>
    </row>
    <row r="436" spans="5:8" x14ac:dyDescent="0.2">
      <c r="E436" s="31" t="s">
        <v>73</v>
      </c>
      <c r="F436" s="31" t="s">
        <v>72</v>
      </c>
      <c r="G436" s="36">
        <v>45267</v>
      </c>
      <c r="H436" s="35">
        <v>9.6999999999999993</v>
      </c>
    </row>
    <row r="437" spans="5:8" x14ac:dyDescent="0.2">
      <c r="E437" s="31" t="s">
        <v>71</v>
      </c>
      <c r="F437" s="31" t="s">
        <v>69</v>
      </c>
      <c r="G437" s="36">
        <v>45274</v>
      </c>
      <c r="H437" s="37">
        <v>8.7200000000000006</v>
      </c>
    </row>
    <row r="438" spans="5:8" x14ac:dyDescent="0.2">
      <c r="E438" s="31" t="s">
        <v>70</v>
      </c>
      <c r="F438" s="31" t="s">
        <v>69</v>
      </c>
      <c r="G438" s="36">
        <v>45274</v>
      </c>
      <c r="H438" s="37">
        <v>8.91</v>
      </c>
    </row>
    <row r="439" spans="5:8" x14ac:dyDescent="0.2">
      <c r="E439" s="31" t="s">
        <v>68</v>
      </c>
      <c r="F439" s="31" t="s">
        <v>67</v>
      </c>
      <c r="G439" s="36">
        <v>45274</v>
      </c>
      <c r="H439" s="35">
        <v>9.5</v>
      </c>
    </row>
    <row r="440" spans="5:8" x14ac:dyDescent="0.2">
      <c r="E440" s="31" t="s">
        <v>66</v>
      </c>
      <c r="F440" s="31" t="s">
        <v>58</v>
      </c>
      <c r="G440" s="36">
        <v>45274</v>
      </c>
      <c r="H440" s="35">
        <v>10</v>
      </c>
    </row>
    <row r="441" spans="5:8" x14ac:dyDescent="0.2">
      <c r="E441" s="31" t="s">
        <v>65</v>
      </c>
      <c r="F441" s="31" t="s">
        <v>64</v>
      </c>
      <c r="G441" s="36">
        <v>45275</v>
      </c>
      <c r="H441" s="35">
        <v>10.1</v>
      </c>
    </row>
    <row r="442" spans="5:8" x14ac:dyDescent="0.2">
      <c r="E442" s="31" t="s">
        <v>63</v>
      </c>
      <c r="F442" s="31" t="s">
        <v>62</v>
      </c>
      <c r="G442" s="36">
        <v>45278</v>
      </c>
      <c r="H442" s="35">
        <v>9.5</v>
      </c>
    </row>
    <row r="443" spans="5:8" x14ac:dyDescent="0.2">
      <c r="E443" s="31" t="s">
        <v>61</v>
      </c>
      <c r="F443" s="31" t="s">
        <v>58</v>
      </c>
      <c r="G443" s="36">
        <v>45282</v>
      </c>
      <c r="H443" s="37">
        <v>10.65</v>
      </c>
    </row>
    <row r="444" spans="5:8" x14ac:dyDescent="0.2">
      <c r="E444" s="31" t="s">
        <v>60</v>
      </c>
      <c r="F444" s="31" t="s">
        <v>58</v>
      </c>
      <c r="G444" s="36">
        <v>45282</v>
      </c>
      <c r="H444" s="35">
        <v>10.7</v>
      </c>
    </row>
    <row r="445" spans="5:8" x14ac:dyDescent="0.2">
      <c r="E445" s="31" t="s">
        <v>59</v>
      </c>
      <c r="F445" s="31" t="s">
        <v>58</v>
      </c>
      <c r="G445" s="36">
        <v>45282</v>
      </c>
      <c r="H445" s="37">
        <v>10.75</v>
      </c>
    </row>
    <row r="446" spans="5:8" x14ac:dyDescent="0.2">
      <c r="E446" s="31" t="s">
        <v>57</v>
      </c>
      <c r="F446" s="31" t="s">
        <v>56</v>
      </c>
      <c r="G446" s="36">
        <v>45286</v>
      </c>
      <c r="H446" s="37">
        <v>9.52</v>
      </c>
    </row>
    <row r="447" spans="5:8" x14ac:dyDescent="0.2">
      <c r="E447" s="31" t="s">
        <v>55</v>
      </c>
      <c r="F447" s="31" t="s">
        <v>54</v>
      </c>
      <c r="G447" s="36">
        <v>45289</v>
      </c>
      <c r="H447" s="35">
        <v>9.6</v>
      </c>
    </row>
    <row r="448" spans="5:8" x14ac:dyDescent="0.2">
      <c r="E448" s="31" t="s">
        <v>53</v>
      </c>
      <c r="F448" s="31" t="s">
        <v>39</v>
      </c>
      <c r="G448" s="36">
        <v>45140</v>
      </c>
      <c r="H448" s="35">
        <v>9.8000000000000007</v>
      </c>
    </row>
    <row r="449" spans="4:8" x14ac:dyDescent="0.2">
      <c r="E449" s="31"/>
      <c r="F449" s="31"/>
      <c r="G449" s="38"/>
      <c r="H449" s="37"/>
    </row>
    <row r="451" spans="4:8" x14ac:dyDescent="0.2">
      <c r="E451" s="31" t="s">
        <v>31</v>
      </c>
      <c r="F451" s="31"/>
      <c r="G451" s="30"/>
      <c r="H451" s="33">
        <f>COUNTIF(H401:H448,"&gt;9.70")</f>
        <v>17</v>
      </c>
    </row>
    <row r="452" spans="4:8" x14ac:dyDescent="0.2">
      <c r="E452" s="31" t="s">
        <v>30</v>
      </c>
      <c r="F452" s="31"/>
      <c r="G452" s="30"/>
      <c r="H452" s="33">
        <f>COUNTIF(H401:H448,"&lt;=9.70")</f>
        <v>31</v>
      </c>
    </row>
    <row r="453" spans="4:8" x14ac:dyDescent="0.2">
      <c r="E453" s="32" t="s">
        <v>29</v>
      </c>
      <c r="F453" s="31"/>
      <c r="G453" s="30"/>
      <c r="H453" s="29" t="s">
        <v>52</v>
      </c>
    </row>
    <row r="454" spans="4:8" x14ac:dyDescent="0.2">
      <c r="E454" s="28" t="s">
        <v>9</v>
      </c>
      <c r="H454" s="27">
        <f>AVERAGE($H$401:$H$448)</f>
        <v>9.6579166666666669</v>
      </c>
    </row>
    <row r="455" spans="4:8" x14ac:dyDescent="0.2">
      <c r="E455" s="28" t="s">
        <v>8</v>
      </c>
      <c r="H455" s="27">
        <f>MEDIAN($H$401:$H$448)</f>
        <v>9.6</v>
      </c>
    </row>
    <row r="456" spans="4:8" x14ac:dyDescent="0.2">
      <c r="E456" s="28" t="s">
        <v>27</v>
      </c>
      <c r="H456" s="33">
        <f>COUNTIF(H401:H448,"&lt;10.0")</f>
        <v>41</v>
      </c>
    </row>
    <row r="458" spans="4:8" x14ac:dyDescent="0.2">
      <c r="D458">
        <v>2024</v>
      </c>
    </row>
    <row r="459" spans="4:8" x14ac:dyDescent="0.2">
      <c r="E459" s="31" t="s">
        <v>51</v>
      </c>
      <c r="F459" s="31" t="s">
        <v>50</v>
      </c>
      <c r="G459" s="36">
        <v>45400</v>
      </c>
      <c r="H459" s="35">
        <v>9.6</v>
      </c>
    </row>
    <row r="460" spans="4:8" x14ac:dyDescent="0.2">
      <c r="E460" s="31" t="s">
        <v>49</v>
      </c>
      <c r="F460" s="31" t="s">
        <v>48</v>
      </c>
      <c r="G460" s="36">
        <v>45336</v>
      </c>
      <c r="H460" s="35">
        <v>9.6</v>
      </c>
    </row>
    <row r="461" spans="4:8" x14ac:dyDescent="0.2">
      <c r="E461" s="31" t="s">
        <v>47</v>
      </c>
      <c r="F461" s="31" t="s">
        <v>46</v>
      </c>
      <c r="G461" s="36">
        <v>45310</v>
      </c>
      <c r="H461" s="35">
        <v>9.75</v>
      </c>
    </row>
    <row r="462" spans="4:8" x14ac:dyDescent="0.2">
      <c r="E462" s="31" t="s">
        <v>45</v>
      </c>
      <c r="F462" s="31" t="s">
        <v>44</v>
      </c>
      <c r="G462" s="36">
        <v>45294</v>
      </c>
      <c r="H462" s="35">
        <v>9.26</v>
      </c>
    </row>
    <row r="463" spans="4:8" x14ac:dyDescent="0.2">
      <c r="E463" s="31" t="s">
        <v>43</v>
      </c>
      <c r="F463" s="31" t="s">
        <v>42</v>
      </c>
      <c r="G463" s="36">
        <v>45377</v>
      </c>
      <c r="H463" s="35">
        <v>9.8000000000000007</v>
      </c>
    </row>
    <row r="464" spans="4:8" x14ac:dyDescent="0.2">
      <c r="E464" s="31" t="s">
        <v>41</v>
      </c>
      <c r="F464" s="31" t="s">
        <v>39</v>
      </c>
      <c r="G464" s="36">
        <v>45399</v>
      </c>
      <c r="H464" s="35">
        <v>9.9</v>
      </c>
    </row>
    <row r="465" spans="4:8" x14ac:dyDescent="0.2">
      <c r="E465" s="31" t="s">
        <v>40</v>
      </c>
      <c r="F465" s="31" t="s">
        <v>39</v>
      </c>
      <c r="G465" s="36">
        <v>45420</v>
      </c>
      <c r="H465" s="35">
        <v>9.85</v>
      </c>
    </row>
    <row r="466" spans="4:8" x14ac:dyDescent="0.2">
      <c r="E466" s="31" t="s">
        <v>38</v>
      </c>
      <c r="F466" s="31" t="s">
        <v>37</v>
      </c>
      <c r="G466" s="36">
        <v>45350</v>
      </c>
      <c r="H466" s="35">
        <v>9.6999999999999993</v>
      </c>
    </row>
    <row r="467" spans="4:8" x14ac:dyDescent="0.2">
      <c r="E467" s="31" t="s">
        <v>36</v>
      </c>
      <c r="F467" s="31" t="s">
        <v>35</v>
      </c>
      <c r="G467" s="36">
        <v>45352</v>
      </c>
      <c r="H467" s="35">
        <v>9.9</v>
      </c>
    </row>
    <row r="468" spans="4:8" x14ac:dyDescent="0.2">
      <c r="E468" s="31" t="s">
        <v>34</v>
      </c>
      <c r="F468" s="31" t="s">
        <v>32</v>
      </c>
      <c r="G468" s="36">
        <v>45356</v>
      </c>
      <c r="H468" s="37">
        <v>9.5500000000000007</v>
      </c>
    </row>
    <row r="469" spans="4:8" x14ac:dyDescent="0.2">
      <c r="E469" s="31" t="s">
        <v>33</v>
      </c>
      <c r="F469" s="31" t="s">
        <v>32</v>
      </c>
      <c r="G469" s="36">
        <v>45321</v>
      </c>
      <c r="H469" s="37">
        <v>9.75</v>
      </c>
    </row>
    <row r="470" spans="4:8" x14ac:dyDescent="0.2">
      <c r="E470" s="31"/>
      <c r="F470" s="31"/>
      <c r="G470" s="36"/>
      <c r="H470" s="35"/>
    </row>
    <row r="471" spans="4:8" x14ac:dyDescent="0.2">
      <c r="E471" s="31"/>
      <c r="F471" s="31"/>
      <c r="G471" s="36"/>
      <c r="H471" s="35"/>
    </row>
    <row r="472" spans="4:8" x14ac:dyDescent="0.2">
      <c r="E472" s="31" t="s">
        <v>31</v>
      </c>
      <c r="F472" s="31"/>
      <c r="G472" s="30"/>
      <c r="H472" s="33">
        <f>COUNTIF(H459:H469,"&gt;9.70")</f>
        <v>6</v>
      </c>
    </row>
    <row r="473" spans="4:8" x14ac:dyDescent="0.2">
      <c r="E473" s="31" t="s">
        <v>30</v>
      </c>
      <c r="F473" s="31"/>
      <c r="G473" s="30"/>
      <c r="H473" s="33">
        <f>COUNTIF(H459:H469,"&lt;=9.70")</f>
        <v>5</v>
      </c>
    </row>
    <row r="474" spans="4:8" x14ac:dyDescent="0.2">
      <c r="E474" s="32" t="s">
        <v>29</v>
      </c>
      <c r="F474" s="31"/>
      <c r="G474" s="30"/>
      <c r="H474" s="29" t="s">
        <v>28</v>
      </c>
    </row>
    <row r="475" spans="4:8" x14ac:dyDescent="0.2">
      <c r="E475" s="28" t="s">
        <v>9</v>
      </c>
      <c r="H475" s="27">
        <f>AVERAGE(H459:H469)</f>
        <v>9.6963636363636372</v>
      </c>
    </row>
    <row r="476" spans="4:8" x14ac:dyDescent="0.2">
      <c r="E476" s="28" t="s">
        <v>8</v>
      </c>
      <c r="H476" s="27">
        <f>MEDIAN(H459:H469)</f>
        <v>9.75</v>
      </c>
    </row>
    <row r="477" spans="4:8" x14ac:dyDescent="0.2">
      <c r="E477" s="28" t="s">
        <v>27</v>
      </c>
      <c r="H477" s="33">
        <f>COUNTIF(H459:H469,"&lt;10.0")</f>
        <v>11</v>
      </c>
    </row>
    <row r="480" spans="4:8" x14ac:dyDescent="0.2">
      <c r="D480" s="34" t="s">
        <v>26</v>
      </c>
    </row>
    <row r="481" spans="4:8" x14ac:dyDescent="0.2">
      <c r="D481" t="s">
        <v>25</v>
      </c>
    </row>
    <row r="493" spans="4:8" x14ac:dyDescent="0.2">
      <c r="E493" s="31"/>
      <c r="F493" s="31"/>
      <c r="G493" s="30"/>
      <c r="H493" s="33"/>
    </row>
    <row r="494" spans="4:8" x14ac:dyDescent="0.2">
      <c r="E494" s="31"/>
      <c r="F494" s="31"/>
      <c r="G494" s="30"/>
      <c r="H494" s="33"/>
    </row>
    <row r="495" spans="4:8" x14ac:dyDescent="0.2">
      <c r="E495" s="32"/>
      <c r="F495" s="31"/>
      <c r="G495" s="30"/>
      <c r="H495" s="29"/>
    </row>
    <row r="496" spans="4:8" x14ac:dyDescent="0.2">
      <c r="E496" s="28"/>
      <c r="H496" s="27"/>
    </row>
    <row r="497" spans="5:8" x14ac:dyDescent="0.2">
      <c r="E497" s="28"/>
      <c r="H497" s="27"/>
    </row>
  </sheetData>
  <mergeCells count="2">
    <mergeCell ref="C1:H1"/>
    <mergeCell ref="C4:H4"/>
  </mergeCells>
  <printOptions horizontalCentered="1"/>
  <pageMargins left="1" right="1" top="1" bottom="0.75" header="0.5" footer="0.3"/>
  <pageSetup scale="57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"/>
  <sheetViews>
    <sheetView zoomScale="90" zoomScaleNormal="90" workbookViewId="0">
      <selection activeCell="D41" sqref="D41"/>
    </sheetView>
  </sheetViews>
  <sheetFormatPr defaultColWidth="9" defaultRowHeight="14.25" x14ac:dyDescent="0.2"/>
  <cols>
    <col min="1" max="1" width="28.75" bestFit="1" customWidth="1"/>
    <col min="2" max="2" width="33.625" bestFit="1" customWidth="1"/>
    <col min="3" max="3" width="35.375" bestFit="1" customWidth="1"/>
    <col min="4" max="4" width="6.875" bestFit="1" customWidth="1"/>
    <col min="5" max="5" width="34.25" bestFit="1" customWidth="1"/>
    <col min="6" max="6" width="27.375" bestFit="1" customWidth="1"/>
    <col min="7" max="7" width="12" bestFit="1" customWidth="1"/>
    <col min="8" max="8" width="16.75" bestFit="1" customWidth="1"/>
    <col min="9" max="9" width="16" bestFit="1" customWidth="1"/>
  </cols>
  <sheetData>
    <row r="1" spans="1:9" x14ac:dyDescent="0.2">
      <c r="B1" s="62" t="s">
        <v>267</v>
      </c>
    </row>
    <row r="2" spans="1:9" x14ac:dyDescent="0.2">
      <c r="A2" s="31" t="s">
        <v>266</v>
      </c>
      <c r="B2" s="31" t="s">
        <v>265</v>
      </c>
      <c r="C2" s="31" t="s">
        <v>264</v>
      </c>
      <c r="D2" s="31" t="s">
        <v>227</v>
      </c>
      <c r="E2" s="31" t="s">
        <v>263</v>
      </c>
      <c r="F2" s="31" t="s">
        <v>262</v>
      </c>
      <c r="G2" s="31" t="s">
        <v>261</v>
      </c>
      <c r="H2" s="31" t="s">
        <v>260</v>
      </c>
      <c r="I2" s="31" t="s">
        <v>259</v>
      </c>
    </row>
    <row r="3" spans="1:9" x14ac:dyDescent="0.2">
      <c r="A3" s="80">
        <v>238115</v>
      </c>
      <c r="B3" s="80">
        <v>238106</v>
      </c>
      <c r="C3" s="80">
        <v>238108</v>
      </c>
      <c r="D3" s="80">
        <v>238539</v>
      </c>
      <c r="E3" s="80">
        <v>238119</v>
      </c>
      <c r="F3" s="80">
        <v>238131</v>
      </c>
      <c r="G3" s="80">
        <v>238116</v>
      </c>
      <c r="H3" s="80">
        <v>254846</v>
      </c>
      <c r="I3" s="80">
        <v>238117</v>
      </c>
    </row>
    <row r="4" spans="1:9" x14ac:dyDescent="0.2">
      <c r="A4" s="81"/>
      <c r="B4" s="80"/>
      <c r="C4" s="31"/>
      <c r="D4" s="31"/>
      <c r="E4" s="36"/>
      <c r="F4" s="37"/>
      <c r="G4" s="31"/>
      <c r="H4" s="31"/>
      <c r="I4" s="31"/>
    </row>
    <row r="5" spans="1:9" x14ac:dyDescent="0.2">
      <c r="A5" s="81" t="s">
        <v>258</v>
      </c>
      <c r="B5" s="80">
        <v>4080</v>
      </c>
      <c r="C5" s="31" t="s">
        <v>51</v>
      </c>
      <c r="D5" s="31" t="s">
        <v>50</v>
      </c>
      <c r="E5" s="36">
        <v>45400</v>
      </c>
      <c r="F5" s="35">
        <v>9.6</v>
      </c>
      <c r="G5" s="31" t="s">
        <v>232</v>
      </c>
      <c r="H5" s="31" t="s">
        <v>256</v>
      </c>
      <c r="I5" s="31" t="s">
        <v>230</v>
      </c>
    </row>
    <row r="6" spans="1:9" x14ac:dyDescent="0.2">
      <c r="A6" s="81" t="s">
        <v>257</v>
      </c>
      <c r="B6" s="80">
        <v>4152</v>
      </c>
      <c r="C6" s="31" t="s">
        <v>49</v>
      </c>
      <c r="D6" s="31" t="s">
        <v>48</v>
      </c>
      <c r="E6" s="36">
        <v>45336</v>
      </c>
      <c r="F6" s="35">
        <v>9.6</v>
      </c>
      <c r="G6" s="31" t="s">
        <v>232</v>
      </c>
      <c r="H6" s="31" t="s">
        <v>256</v>
      </c>
      <c r="I6" s="31" t="s">
        <v>230</v>
      </c>
    </row>
    <row r="7" spans="1:9" x14ac:dyDescent="0.2">
      <c r="A7" s="81" t="s">
        <v>255</v>
      </c>
      <c r="B7" s="80">
        <v>4192</v>
      </c>
      <c r="C7" s="31" t="s">
        <v>47</v>
      </c>
      <c r="D7" s="31" t="s">
        <v>46</v>
      </c>
      <c r="E7" s="36">
        <v>45310</v>
      </c>
      <c r="F7" s="35">
        <v>9.75</v>
      </c>
      <c r="G7" s="31" t="s">
        <v>232</v>
      </c>
      <c r="H7" s="31" t="s">
        <v>242</v>
      </c>
      <c r="I7" s="31" t="s">
        <v>230</v>
      </c>
    </row>
    <row r="8" spans="1:9" x14ac:dyDescent="0.2">
      <c r="A8" s="81" t="s">
        <v>254</v>
      </c>
      <c r="B8" s="80">
        <v>4097</v>
      </c>
      <c r="C8" s="31" t="s">
        <v>45</v>
      </c>
      <c r="D8" s="31" t="s">
        <v>44</v>
      </c>
      <c r="E8" s="36">
        <v>45294</v>
      </c>
      <c r="F8" s="35">
        <v>9.26</v>
      </c>
      <c r="G8" s="31" t="s">
        <v>232</v>
      </c>
      <c r="H8" s="31" t="s">
        <v>242</v>
      </c>
      <c r="I8" s="31" t="s">
        <v>230</v>
      </c>
    </row>
    <row r="9" spans="1:9" x14ac:dyDescent="0.2">
      <c r="A9" s="81" t="s">
        <v>253</v>
      </c>
      <c r="B9" s="80">
        <v>4199</v>
      </c>
      <c r="C9" s="31" t="s">
        <v>43</v>
      </c>
      <c r="D9" s="31" t="s">
        <v>42</v>
      </c>
      <c r="E9" s="36">
        <v>45377</v>
      </c>
      <c r="F9" s="35">
        <v>9.8000000000000007</v>
      </c>
      <c r="G9" s="31" t="s">
        <v>232</v>
      </c>
      <c r="H9" s="31" t="s">
        <v>242</v>
      </c>
      <c r="I9" s="31" t="s">
        <v>230</v>
      </c>
    </row>
    <row r="10" spans="1:9" x14ac:dyDescent="0.2">
      <c r="A10" s="81" t="s">
        <v>252</v>
      </c>
      <c r="B10" s="80">
        <v>4216</v>
      </c>
      <c r="C10" s="31" t="s">
        <v>41</v>
      </c>
      <c r="D10" s="31" t="s">
        <v>39</v>
      </c>
      <c r="E10" s="36">
        <v>45399</v>
      </c>
      <c r="F10" s="35">
        <v>9.9</v>
      </c>
      <c r="G10" s="31" t="s">
        <v>232</v>
      </c>
      <c r="H10" s="31" t="s">
        <v>242</v>
      </c>
      <c r="I10" s="31" t="s">
        <v>230</v>
      </c>
    </row>
    <row r="11" spans="1:9" x14ac:dyDescent="0.2">
      <c r="A11" s="81" t="s">
        <v>251</v>
      </c>
      <c r="B11" s="80">
        <v>4253</v>
      </c>
      <c r="C11" s="31" t="s">
        <v>40</v>
      </c>
      <c r="D11" s="31" t="s">
        <v>39</v>
      </c>
      <c r="E11" s="36">
        <v>45420</v>
      </c>
      <c r="F11" s="35">
        <v>9.85</v>
      </c>
      <c r="G11" s="31" t="s">
        <v>232</v>
      </c>
      <c r="H11" s="31" t="s">
        <v>242</v>
      </c>
      <c r="I11" s="31" t="s">
        <v>230</v>
      </c>
    </row>
    <row r="12" spans="1:9" x14ac:dyDescent="0.2">
      <c r="A12" s="81" t="s">
        <v>250</v>
      </c>
      <c r="B12" s="80">
        <v>4205</v>
      </c>
      <c r="C12" s="31" t="s">
        <v>38</v>
      </c>
      <c r="D12" s="31" t="s">
        <v>37</v>
      </c>
      <c r="E12" s="36">
        <v>45350</v>
      </c>
      <c r="F12" s="35">
        <v>9.6999999999999993</v>
      </c>
      <c r="G12" s="31" t="s">
        <v>232</v>
      </c>
      <c r="H12" s="31" t="s">
        <v>242</v>
      </c>
      <c r="I12" s="31" t="s">
        <v>230</v>
      </c>
    </row>
    <row r="13" spans="1:9" x14ac:dyDescent="0.2">
      <c r="A13" s="81" t="s">
        <v>249</v>
      </c>
      <c r="B13" s="80">
        <v>4165</v>
      </c>
      <c r="C13" s="31" t="s">
        <v>36</v>
      </c>
      <c r="D13" s="31" t="s">
        <v>35</v>
      </c>
      <c r="E13" s="36">
        <v>45352</v>
      </c>
      <c r="F13" s="35">
        <v>9.9</v>
      </c>
      <c r="G13" s="31" t="s">
        <v>232</v>
      </c>
      <c r="H13" s="31" t="s">
        <v>242</v>
      </c>
      <c r="I13" s="31" t="s">
        <v>230</v>
      </c>
    </row>
    <row r="14" spans="1:9" x14ac:dyDescent="0.2">
      <c r="A14" s="81" t="s">
        <v>248</v>
      </c>
      <c r="B14" s="80">
        <v>4016</v>
      </c>
      <c r="C14" s="31" t="s">
        <v>34</v>
      </c>
      <c r="D14" s="31" t="s">
        <v>32</v>
      </c>
      <c r="E14" s="36">
        <v>45356</v>
      </c>
      <c r="F14" s="37">
        <v>9.5500000000000007</v>
      </c>
      <c r="G14" s="31" t="s">
        <v>232</v>
      </c>
      <c r="H14" s="31" t="s">
        <v>242</v>
      </c>
      <c r="I14" s="31" t="s">
        <v>230</v>
      </c>
    </row>
    <row r="15" spans="1:9" x14ac:dyDescent="0.2">
      <c r="A15" s="81" t="s">
        <v>247</v>
      </c>
      <c r="B15" s="80">
        <v>4085</v>
      </c>
      <c r="C15" s="31" t="s">
        <v>33</v>
      </c>
      <c r="D15" s="31" t="s">
        <v>32</v>
      </c>
      <c r="E15" s="36">
        <v>45321</v>
      </c>
      <c r="F15" s="37">
        <v>9.75</v>
      </c>
      <c r="G15" s="31" t="s">
        <v>232</v>
      </c>
      <c r="H15" s="31" t="s">
        <v>242</v>
      </c>
      <c r="I15" s="31" t="s">
        <v>230</v>
      </c>
    </row>
    <row r="16" spans="1:9" x14ac:dyDescent="0.2">
      <c r="A16" s="81"/>
      <c r="B16" s="80"/>
      <c r="C16" s="31"/>
      <c r="D16" s="31"/>
      <c r="E16" s="36"/>
      <c r="F16" s="35"/>
      <c r="G16" s="31"/>
      <c r="H16" s="31"/>
      <c r="I16" s="31"/>
    </row>
    <row r="17" spans="1:9" x14ac:dyDescent="0.2">
      <c r="A17" s="81" t="s">
        <v>246</v>
      </c>
      <c r="B17" s="80">
        <v>4263</v>
      </c>
      <c r="C17" s="31" t="s">
        <v>136</v>
      </c>
      <c r="D17" s="31" t="s">
        <v>72</v>
      </c>
      <c r="E17" s="36">
        <v>45358</v>
      </c>
      <c r="F17" s="35" t="s">
        <v>240</v>
      </c>
      <c r="G17" s="31" t="s">
        <v>232</v>
      </c>
      <c r="H17" s="31" t="s">
        <v>242</v>
      </c>
      <c r="I17" s="31" t="s">
        <v>230</v>
      </c>
    </row>
    <row r="18" spans="1:9" x14ac:dyDescent="0.2">
      <c r="A18" s="81" t="s">
        <v>245</v>
      </c>
      <c r="B18" s="80">
        <v>4132</v>
      </c>
      <c r="C18" s="31" t="s">
        <v>85</v>
      </c>
      <c r="D18" s="31" t="s">
        <v>103</v>
      </c>
      <c r="E18" s="36">
        <v>45393</v>
      </c>
      <c r="F18" s="35" t="s">
        <v>240</v>
      </c>
      <c r="G18" s="31" t="s">
        <v>232</v>
      </c>
      <c r="H18" s="31" t="s">
        <v>242</v>
      </c>
      <c r="I18" s="31" t="s">
        <v>230</v>
      </c>
    </row>
    <row r="19" spans="1:9" x14ac:dyDescent="0.2">
      <c r="A19" s="81" t="s">
        <v>244</v>
      </c>
      <c r="B19" s="80">
        <v>4210</v>
      </c>
      <c r="C19" s="31" t="s">
        <v>84</v>
      </c>
      <c r="D19" s="31" t="s">
        <v>173</v>
      </c>
      <c r="E19" s="36">
        <v>45300</v>
      </c>
      <c r="F19" s="37" t="s">
        <v>240</v>
      </c>
      <c r="G19" s="31" t="s">
        <v>232</v>
      </c>
      <c r="H19" s="31" t="s">
        <v>242</v>
      </c>
      <c r="I19" s="31" t="s">
        <v>230</v>
      </c>
    </row>
    <row r="20" spans="1:9" x14ac:dyDescent="0.2">
      <c r="A20" s="81" t="s">
        <v>243</v>
      </c>
      <c r="B20" s="80">
        <v>4154</v>
      </c>
      <c r="C20" s="31" t="s">
        <v>66</v>
      </c>
      <c r="D20" s="31" t="s">
        <v>123</v>
      </c>
      <c r="E20" s="36">
        <v>45370</v>
      </c>
      <c r="F20" s="37" t="s">
        <v>240</v>
      </c>
      <c r="G20" s="31" t="s">
        <v>232</v>
      </c>
      <c r="H20" s="31" t="s">
        <v>242</v>
      </c>
      <c r="I20" s="31" t="s">
        <v>230</v>
      </c>
    </row>
    <row r="21" spans="1:9" x14ac:dyDescent="0.2">
      <c r="A21" s="81"/>
      <c r="B21" s="80"/>
      <c r="C21" s="31"/>
      <c r="D21" s="31"/>
      <c r="E21" s="36"/>
      <c r="F21" s="35"/>
      <c r="G21" s="31"/>
      <c r="H21" s="31"/>
      <c r="I21" s="31"/>
    </row>
    <row r="22" spans="1:9" x14ac:dyDescent="0.2">
      <c r="A22" s="81" t="s">
        <v>241</v>
      </c>
      <c r="B22" s="80">
        <v>4177</v>
      </c>
      <c r="C22" s="31" t="s">
        <v>159</v>
      </c>
      <c r="D22" s="31" t="s">
        <v>42</v>
      </c>
      <c r="E22" s="36">
        <v>45300</v>
      </c>
      <c r="F22" s="35" t="s">
        <v>240</v>
      </c>
      <c r="G22" s="31" t="s">
        <v>232</v>
      </c>
      <c r="H22" s="31" t="s">
        <v>231</v>
      </c>
      <c r="I22" s="31" t="s">
        <v>230</v>
      </c>
    </row>
    <row r="23" spans="1:9" x14ac:dyDescent="0.2">
      <c r="A23" s="81" t="s">
        <v>239</v>
      </c>
      <c r="B23" s="80">
        <v>4201</v>
      </c>
      <c r="C23" s="31" t="s">
        <v>38</v>
      </c>
      <c r="D23" s="31" t="s">
        <v>37</v>
      </c>
      <c r="E23" s="36">
        <v>45343</v>
      </c>
      <c r="F23" s="35">
        <v>9.6999999999999993</v>
      </c>
      <c r="G23" s="31" t="s">
        <v>232</v>
      </c>
      <c r="H23" s="31" t="s">
        <v>231</v>
      </c>
      <c r="I23" s="31" t="s">
        <v>230</v>
      </c>
    </row>
    <row r="24" spans="1:9" x14ac:dyDescent="0.2">
      <c r="A24" s="81" t="s">
        <v>238</v>
      </c>
      <c r="B24" s="80">
        <v>4273</v>
      </c>
      <c r="C24" s="31" t="s">
        <v>159</v>
      </c>
      <c r="D24" s="31" t="s">
        <v>37</v>
      </c>
      <c r="E24" s="36">
        <v>45342</v>
      </c>
      <c r="F24" s="35">
        <v>9.5</v>
      </c>
      <c r="G24" s="31" t="s">
        <v>232</v>
      </c>
      <c r="H24" s="31" t="s">
        <v>231</v>
      </c>
      <c r="I24" s="31" t="s">
        <v>230</v>
      </c>
    </row>
    <row r="25" spans="1:9" x14ac:dyDescent="0.2">
      <c r="A25" s="81" t="s">
        <v>237</v>
      </c>
      <c r="B25" s="80">
        <v>4229</v>
      </c>
      <c r="C25" s="31" t="s">
        <v>38</v>
      </c>
      <c r="D25" s="31" t="s">
        <v>37</v>
      </c>
      <c r="E25" s="36">
        <v>45413</v>
      </c>
      <c r="F25" s="35">
        <v>9.6999999999999993</v>
      </c>
      <c r="G25" s="31" t="s">
        <v>232</v>
      </c>
      <c r="H25" s="31" t="s">
        <v>231</v>
      </c>
      <c r="I25" s="31" t="s">
        <v>230</v>
      </c>
    </row>
    <row r="26" spans="1:9" x14ac:dyDescent="0.2">
      <c r="A26" s="81" t="s">
        <v>236</v>
      </c>
      <c r="B26" s="80">
        <v>4230</v>
      </c>
      <c r="C26" s="31" t="s">
        <v>38</v>
      </c>
      <c r="D26" s="31" t="s">
        <v>37</v>
      </c>
      <c r="E26" s="36">
        <v>45411</v>
      </c>
      <c r="F26" s="35">
        <v>9.6999999999999993</v>
      </c>
      <c r="G26" s="31" t="s">
        <v>232</v>
      </c>
      <c r="H26" s="31" t="s">
        <v>231</v>
      </c>
      <c r="I26" s="31" t="s">
        <v>230</v>
      </c>
    </row>
    <row r="27" spans="1:9" x14ac:dyDescent="0.2">
      <c r="A27" s="81" t="s">
        <v>235</v>
      </c>
      <c r="B27" s="80">
        <v>4231</v>
      </c>
      <c r="C27" s="31" t="s">
        <v>38</v>
      </c>
      <c r="D27" s="31" t="s">
        <v>37</v>
      </c>
      <c r="E27" s="36">
        <v>45411</v>
      </c>
      <c r="F27" s="35">
        <v>9.6999999999999993</v>
      </c>
      <c r="G27" s="31" t="s">
        <v>232</v>
      </c>
      <c r="H27" s="31" t="s">
        <v>231</v>
      </c>
      <c r="I27" s="31" t="s">
        <v>230</v>
      </c>
    </row>
    <row r="28" spans="1:9" x14ac:dyDescent="0.2">
      <c r="A28" s="81" t="s">
        <v>234</v>
      </c>
      <c r="B28" s="80">
        <v>4264</v>
      </c>
      <c r="C28" s="31" t="s">
        <v>38</v>
      </c>
      <c r="D28" s="31" t="s">
        <v>37</v>
      </c>
      <c r="E28" s="36">
        <v>45380</v>
      </c>
      <c r="F28" s="35">
        <v>9.6999999999999993</v>
      </c>
      <c r="G28" s="31" t="s">
        <v>232</v>
      </c>
      <c r="H28" s="31" t="s">
        <v>231</v>
      </c>
      <c r="I28" s="31" t="s">
        <v>230</v>
      </c>
    </row>
    <row r="29" spans="1:9" x14ac:dyDescent="0.2">
      <c r="A29" s="81" t="s">
        <v>233</v>
      </c>
      <c r="B29" s="80">
        <v>4277</v>
      </c>
      <c r="C29" s="31" t="s">
        <v>38</v>
      </c>
      <c r="D29" s="31" t="s">
        <v>37</v>
      </c>
      <c r="E29" s="36">
        <v>45373</v>
      </c>
      <c r="F29" s="35">
        <v>9.6999999999999993</v>
      </c>
      <c r="G29" s="31" t="s">
        <v>232</v>
      </c>
      <c r="H29" s="31" t="s">
        <v>231</v>
      </c>
      <c r="I29" s="31" t="s">
        <v>230</v>
      </c>
    </row>
    <row r="30" spans="1:9" x14ac:dyDescent="0.2">
      <c r="A30" s="80"/>
      <c r="B30" s="80"/>
      <c r="C30" s="80"/>
      <c r="D30" s="80"/>
      <c r="E30" s="80"/>
      <c r="F30" s="80"/>
      <c r="G30" s="80"/>
      <c r="H30" s="80"/>
      <c r="I30" s="80"/>
    </row>
    <row r="31" spans="1:9" x14ac:dyDescent="0.2">
      <c r="A31" s="79"/>
      <c r="B31" s="79"/>
      <c r="C31" s="79"/>
      <c r="D31" s="79"/>
      <c r="E31" s="79"/>
      <c r="F31" s="79"/>
      <c r="G31" s="79"/>
      <c r="H31" s="79"/>
      <c r="I31" s="79"/>
    </row>
    <row r="32" spans="1:9" x14ac:dyDescent="0.2">
      <c r="A32" s="79"/>
      <c r="B32" s="79"/>
      <c r="C32" s="79"/>
      <c r="D32" s="79"/>
      <c r="E32" s="79"/>
      <c r="F32" s="79"/>
      <c r="G32" s="79"/>
      <c r="H32" s="79"/>
      <c r="I32" s="79"/>
    </row>
    <row r="43" spans="1:9" x14ac:dyDescent="0.2">
      <c r="A43" s="81"/>
      <c r="B43" s="80"/>
      <c r="C43" s="31"/>
      <c r="D43" s="31"/>
      <c r="E43" s="36"/>
      <c r="F43" s="35"/>
      <c r="G43" s="31"/>
      <c r="H43" s="31"/>
      <c r="I43" s="31"/>
    </row>
    <row r="57" spans="1:9" x14ac:dyDescent="0.2">
      <c r="A57" s="81"/>
      <c r="B57" s="80"/>
      <c r="C57" s="31"/>
      <c r="D57" s="31"/>
      <c r="E57" s="38"/>
      <c r="F57" s="37"/>
      <c r="G57" s="31"/>
      <c r="H57" s="31"/>
      <c r="I57" s="31"/>
    </row>
    <row r="58" spans="1:9" x14ac:dyDescent="0.2">
      <c r="A58" s="81"/>
      <c r="B58" s="80"/>
      <c r="C58" s="31"/>
      <c r="D58" s="31"/>
      <c r="E58" s="38"/>
      <c r="F58" s="37"/>
      <c r="G58" s="31"/>
      <c r="H58" s="31"/>
      <c r="I58" s="31"/>
    </row>
    <row r="59" spans="1:9" x14ac:dyDescent="0.2">
      <c r="A59" s="81"/>
      <c r="B59" s="80"/>
      <c r="C59" s="31"/>
      <c r="D59" s="31"/>
      <c r="E59" s="38"/>
      <c r="F59" s="37"/>
      <c r="G59" s="31"/>
      <c r="H59" s="31"/>
      <c r="I59" s="31"/>
    </row>
    <row r="60" spans="1:9" x14ac:dyDescent="0.2">
      <c r="A60" s="81"/>
      <c r="B60" s="80"/>
      <c r="C60" s="31"/>
      <c r="D60" s="31"/>
      <c r="E60" s="38"/>
      <c r="F60" s="37"/>
      <c r="G60" s="31"/>
      <c r="H60" s="31"/>
      <c r="I60" s="31"/>
    </row>
    <row r="61" spans="1:9" x14ac:dyDescent="0.2">
      <c r="A61" s="81"/>
      <c r="B61" s="80"/>
      <c r="C61" s="31"/>
      <c r="D61" s="31"/>
      <c r="E61" s="38"/>
      <c r="F61" s="37"/>
      <c r="G61" s="31"/>
      <c r="H61" s="31"/>
      <c r="I61" s="31"/>
    </row>
    <row r="62" spans="1:9" x14ac:dyDescent="0.2">
      <c r="A62" s="81"/>
      <c r="B62" s="80"/>
      <c r="C62" s="31"/>
      <c r="D62" s="31"/>
      <c r="E62" s="38"/>
      <c r="F62" s="37"/>
      <c r="G62" s="31"/>
      <c r="H62" s="31"/>
      <c r="I62" s="31"/>
    </row>
    <row r="63" spans="1:9" x14ac:dyDescent="0.2">
      <c r="A63" s="81"/>
      <c r="B63" s="80"/>
      <c r="C63" s="31"/>
      <c r="D63" s="31"/>
      <c r="E63" s="38"/>
      <c r="F63" s="37"/>
      <c r="G63" s="31"/>
      <c r="H63" s="31"/>
      <c r="I63" s="31"/>
    </row>
    <row r="64" spans="1:9" x14ac:dyDescent="0.2">
      <c r="A64" s="81"/>
      <c r="B64" s="80"/>
      <c r="C64" s="31"/>
      <c r="D64" s="31"/>
      <c r="E64" s="38"/>
      <c r="F64" s="37"/>
      <c r="G64" s="31"/>
      <c r="H64" s="31"/>
      <c r="I64" s="31"/>
    </row>
    <row r="65" spans="1:10" x14ac:dyDescent="0.2">
      <c r="A65" s="81"/>
      <c r="B65" s="80"/>
      <c r="C65" s="31"/>
      <c r="D65" s="31"/>
      <c r="E65" s="36"/>
      <c r="F65" s="37"/>
      <c r="G65" s="31"/>
      <c r="H65" s="31"/>
      <c r="I65" s="31"/>
    </row>
    <row r="66" spans="1:10" x14ac:dyDescent="0.2">
      <c r="A66" s="81"/>
      <c r="B66" s="80"/>
      <c r="C66" s="31"/>
      <c r="D66" s="31"/>
      <c r="E66" s="36"/>
      <c r="F66" s="37"/>
      <c r="G66" s="31"/>
      <c r="H66" s="31"/>
      <c r="I66" s="31"/>
    </row>
    <row r="67" spans="1:10" x14ac:dyDescent="0.2">
      <c r="A67" s="81"/>
      <c r="B67" s="80"/>
      <c r="C67" s="31"/>
      <c r="D67" s="31"/>
      <c r="E67" s="36"/>
      <c r="F67" s="37"/>
      <c r="G67" s="31"/>
      <c r="H67" s="31"/>
      <c r="I67" s="31"/>
      <c r="J67" s="79"/>
    </row>
    <row r="68" spans="1:10" x14ac:dyDescent="0.2">
      <c r="A68" s="81"/>
      <c r="B68" s="80"/>
      <c r="C68" s="31"/>
      <c r="D68" s="31"/>
      <c r="E68" s="36"/>
      <c r="F68" s="37"/>
      <c r="G68" s="31"/>
      <c r="H68" s="31"/>
      <c r="I68" s="31"/>
      <c r="J68" s="79"/>
    </row>
    <row r="69" spans="1:10" x14ac:dyDescent="0.2">
      <c r="A69" s="81"/>
      <c r="B69" s="80"/>
      <c r="C69" s="31"/>
      <c r="D69" s="31"/>
      <c r="E69" s="36"/>
      <c r="F69" s="37"/>
      <c r="G69" s="31"/>
      <c r="H69" s="31"/>
      <c r="I69" s="31"/>
    </row>
    <row r="70" spans="1:10" x14ac:dyDescent="0.2">
      <c r="A70" s="81"/>
      <c r="B70" s="80"/>
      <c r="C70" s="31"/>
      <c r="D70" s="31"/>
      <c r="E70" s="36"/>
      <c r="F70" s="37"/>
      <c r="G70" s="31"/>
      <c r="H70" s="31"/>
      <c r="I70" s="31"/>
    </row>
    <row r="71" spans="1:10" x14ac:dyDescent="0.2">
      <c r="A71" s="81"/>
      <c r="B71" s="80"/>
      <c r="C71" s="31"/>
      <c r="D71" s="31"/>
      <c r="E71" s="36"/>
      <c r="F71" s="35"/>
      <c r="G71" s="31"/>
      <c r="H71" s="31"/>
      <c r="I71" s="31"/>
    </row>
    <row r="72" spans="1:10" x14ac:dyDescent="0.2">
      <c r="A72" s="81"/>
      <c r="B72" s="80"/>
      <c r="C72" s="31"/>
      <c r="D72" s="31"/>
      <c r="E72" s="36"/>
      <c r="F72" s="37"/>
      <c r="G72" s="31"/>
      <c r="H72" s="31"/>
      <c r="I72" s="31"/>
    </row>
    <row r="73" spans="1:10" x14ac:dyDescent="0.2">
      <c r="A73" s="81"/>
      <c r="B73" s="80"/>
      <c r="C73" s="31"/>
      <c r="D73" s="31"/>
      <c r="E73" s="36"/>
      <c r="F73" s="35"/>
      <c r="G73" s="31"/>
      <c r="H73" s="31"/>
      <c r="I73" s="31"/>
    </row>
    <row r="74" spans="1:10" x14ac:dyDescent="0.2">
      <c r="A74" s="81"/>
      <c r="B74" s="80"/>
      <c r="C74" s="31"/>
      <c r="D74" s="31"/>
      <c r="E74" s="36"/>
      <c r="F74" s="37"/>
      <c r="G74" s="31"/>
      <c r="H74" s="31"/>
      <c r="I74" s="31"/>
    </row>
    <row r="75" spans="1:10" x14ac:dyDescent="0.2">
      <c r="A75" s="81"/>
      <c r="B75" s="80"/>
      <c r="C75" s="31"/>
      <c r="D75" s="31"/>
      <c r="E75" s="36"/>
      <c r="F75" s="37"/>
      <c r="G75" s="31"/>
      <c r="H75" s="31"/>
      <c r="I75" s="31"/>
    </row>
    <row r="76" spans="1:10" x14ac:dyDescent="0.2">
      <c r="A76" s="81"/>
      <c r="B76" s="80"/>
      <c r="C76" s="31"/>
      <c r="D76" s="31"/>
      <c r="E76" s="36"/>
      <c r="F76" s="37"/>
      <c r="G76" s="31"/>
      <c r="H76" s="31"/>
      <c r="I76" s="31"/>
    </row>
    <row r="77" spans="1:10" x14ac:dyDescent="0.2">
      <c r="A77" s="81"/>
      <c r="B77" s="80"/>
      <c r="C77" s="31"/>
      <c r="D77" s="31"/>
      <c r="E77" s="36"/>
      <c r="F77" s="37"/>
      <c r="G77" s="31"/>
      <c r="H77" s="31"/>
      <c r="I77" s="31"/>
    </row>
    <row r="78" spans="1:10" x14ac:dyDescent="0.2">
      <c r="A78" s="81"/>
      <c r="B78" s="80"/>
      <c r="C78" s="31"/>
      <c r="D78" s="31"/>
      <c r="E78" s="36"/>
      <c r="F78" s="37"/>
      <c r="G78" s="31"/>
      <c r="H78" s="31"/>
      <c r="I78" s="31"/>
    </row>
    <row r="79" spans="1:10" x14ac:dyDescent="0.2">
      <c r="A79" s="81"/>
      <c r="B79" s="80"/>
      <c r="C79" s="31"/>
      <c r="D79" s="31"/>
      <c r="E79" s="36"/>
      <c r="F79" s="37"/>
      <c r="G79" s="31"/>
      <c r="H79" s="31"/>
      <c r="I79" s="31"/>
    </row>
    <row r="80" spans="1:10" x14ac:dyDescent="0.2">
      <c r="A80" s="81"/>
      <c r="B80" s="80"/>
      <c r="C80" s="31"/>
      <c r="D80" s="39"/>
      <c r="E80" s="36"/>
      <c r="F80" s="37"/>
      <c r="G80" s="31"/>
      <c r="H80" s="31"/>
      <c r="I80" s="31"/>
    </row>
    <row r="81" spans="1:9" x14ac:dyDescent="0.2">
      <c r="A81" s="81"/>
      <c r="B81" s="80"/>
      <c r="C81" s="31"/>
      <c r="D81" s="31"/>
      <c r="E81" s="38"/>
      <c r="F81" s="37"/>
      <c r="G81" s="31"/>
      <c r="H81" s="31"/>
      <c r="I81" s="31"/>
    </row>
    <row r="82" spans="1:9" x14ac:dyDescent="0.2">
      <c r="A82" s="81"/>
      <c r="B82" s="80"/>
      <c r="C82" s="31"/>
      <c r="D82" s="31"/>
      <c r="E82" s="38"/>
      <c r="F82" s="37"/>
      <c r="G82" s="31"/>
      <c r="H82" s="31"/>
      <c r="I82" s="31"/>
    </row>
    <row r="83" spans="1:9" x14ac:dyDescent="0.2">
      <c r="A83" s="81"/>
      <c r="B83" s="80"/>
      <c r="C83" s="31"/>
      <c r="D83" s="31"/>
      <c r="E83" s="38"/>
      <c r="F83" s="37"/>
      <c r="G83" s="31"/>
      <c r="H83" s="31"/>
      <c r="I83" s="31"/>
    </row>
    <row r="84" spans="1:9" x14ac:dyDescent="0.2">
      <c r="A84" s="81"/>
      <c r="B84" s="80"/>
      <c r="C84" s="31"/>
      <c r="D84" s="31"/>
      <c r="E84" s="36"/>
      <c r="F84" s="37"/>
      <c r="G84" s="31"/>
      <c r="H84" s="31"/>
      <c r="I84" s="31"/>
    </row>
    <row r="85" spans="1:9" x14ac:dyDescent="0.2">
      <c r="A85" s="81"/>
      <c r="B85" s="80"/>
      <c r="C85" s="31"/>
      <c r="D85" s="31"/>
      <c r="E85" s="36"/>
      <c r="F85" s="37"/>
      <c r="G85" s="31"/>
      <c r="H85" s="31"/>
      <c r="I85" s="31"/>
    </row>
    <row r="86" spans="1:9" x14ac:dyDescent="0.2">
      <c r="A86" s="81"/>
      <c r="B86" s="80"/>
      <c r="C86" s="31"/>
      <c r="D86" s="31"/>
      <c r="E86" s="38"/>
      <c r="F86" s="37"/>
      <c r="G86" s="31"/>
      <c r="H86" s="31"/>
      <c r="I86" s="31"/>
    </row>
    <row r="87" spans="1:9" x14ac:dyDescent="0.2">
      <c r="A87" s="81"/>
      <c r="B87" s="80"/>
      <c r="C87" s="31"/>
      <c r="D87" s="31"/>
      <c r="E87" s="36"/>
      <c r="F87" s="37"/>
      <c r="G87" s="31"/>
      <c r="H87" s="31"/>
      <c r="I87" s="31"/>
    </row>
    <row r="88" spans="1:9" x14ac:dyDescent="0.2">
      <c r="A88" s="81"/>
      <c r="B88" s="80"/>
      <c r="C88" s="31"/>
      <c r="D88" s="31"/>
      <c r="E88" s="36"/>
      <c r="F88" s="37"/>
      <c r="G88" s="31"/>
      <c r="H88" s="31"/>
      <c r="I88" s="31"/>
    </row>
    <row r="89" spans="1:9" x14ac:dyDescent="0.2">
      <c r="A89" s="81"/>
      <c r="B89" s="80"/>
      <c r="C89" s="31"/>
      <c r="D89" s="31"/>
      <c r="E89" s="36"/>
      <c r="F89" s="37"/>
      <c r="G89" s="31"/>
      <c r="H89" s="31"/>
      <c r="I89" s="31"/>
    </row>
    <row r="90" spans="1:9" x14ac:dyDescent="0.2">
      <c r="A90" s="81"/>
      <c r="B90" s="80"/>
      <c r="C90" s="31"/>
      <c r="D90" s="31"/>
      <c r="E90" s="36"/>
      <c r="F90" s="37"/>
      <c r="G90" s="31"/>
      <c r="H90" s="31"/>
      <c r="I90" s="31"/>
    </row>
    <row r="91" spans="1:9" x14ac:dyDescent="0.2">
      <c r="A91" s="81"/>
      <c r="B91" s="80"/>
      <c r="C91" s="31"/>
      <c r="D91" s="31"/>
      <c r="E91" s="36"/>
      <c r="F91" s="37"/>
      <c r="G91" s="31"/>
      <c r="H91" s="31"/>
      <c r="I91" s="31"/>
    </row>
    <row r="92" spans="1:9" x14ac:dyDescent="0.2">
      <c r="A92" s="81"/>
      <c r="B92" s="80"/>
      <c r="C92" s="31"/>
      <c r="D92" s="31"/>
      <c r="E92" s="36"/>
      <c r="F92" s="37"/>
      <c r="G92" s="31"/>
      <c r="H92" s="31"/>
      <c r="I92" s="31"/>
    </row>
    <row r="93" spans="1:9" x14ac:dyDescent="0.2">
      <c r="A93" s="81"/>
      <c r="B93" s="80"/>
      <c r="C93" s="31"/>
      <c r="D93" s="31"/>
      <c r="E93" s="36"/>
      <c r="F93" s="37"/>
      <c r="G93" s="31"/>
      <c r="H93" s="31"/>
      <c r="I93" s="31"/>
    </row>
    <row r="94" spans="1:9" x14ac:dyDescent="0.2">
      <c r="A94" s="81"/>
      <c r="B94" s="80"/>
      <c r="C94" s="31"/>
      <c r="D94" s="31"/>
      <c r="E94" s="36"/>
      <c r="F94" s="35"/>
      <c r="G94" s="31"/>
      <c r="H94" s="31"/>
      <c r="I94" s="31"/>
    </row>
    <row r="96" spans="1:9" x14ac:dyDescent="0.2">
      <c r="A96" s="79"/>
      <c r="B96" s="79"/>
      <c r="C96" s="79"/>
      <c r="D96" s="79"/>
      <c r="E96" s="79"/>
      <c r="F96" s="79"/>
      <c r="G96" s="79"/>
      <c r="H96" s="79"/>
      <c r="I96" s="79"/>
    </row>
    <row r="97" spans="1:9" x14ac:dyDescent="0.2">
      <c r="A97" s="31"/>
      <c r="B97" s="31"/>
      <c r="C97" s="31"/>
      <c r="D97" s="31"/>
      <c r="E97" s="31"/>
      <c r="F97" s="31"/>
      <c r="G97" s="31"/>
      <c r="H97" s="31"/>
      <c r="I97" s="31"/>
    </row>
    <row r="98" spans="1:9" x14ac:dyDescent="0.2">
      <c r="A98" s="80"/>
      <c r="B98" s="80"/>
      <c r="C98" s="80"/>
      <c r="D98" s="80"/>
      <c r="E98" s="80"/>
      <c r="F98" s="80"/>
      <c r="G98" s="80"/>
      <c r="H98" s="80"/>
      <c r="I98" s="80"/>
    </row>
    <row r="99" spans="1:9" x14ac:dyDescent="0.2">
      <c r="A99" s="79"/>
      <c r="B99" s="79"/>
      <c r="C99" s="79"/>
      <c r="D99" s="79"/>
      <c r="E99" s="79"/>
      <c r="F99" s="79"/>
      <c r="G99" s="79"/>
      <c r="H99" s="79"/>
      <c r="I99" s="79"/>
    </row>
    <row r="100" spans="1:9" x14ac:dyDescent="0.2">
      <c r="A100" s="79"/>
      <c r="B100" s="79"/>
      <c r="C100" s="79"/>
      <c r="D100" s="79"/>
      <c r="E100" s="79"/>
      <c r="F100" s="79"/>
      <c r="G100" s="79"/>
      <c r="H100" s="79"/>
      <c r="I100" s="7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4"/>
  <sheetViews>
    <sheetView workbookViewId="0">
      <selection activeCell="D41" sqref="D41"/>
    </sheetView>
  </sheetViews>
  <sheetFormatPr defaultColWidth="9" defaultRowHeight="14.25" x14ac:dyDescent="0.2"/>
  <cols>
    <col min="1" max="1" width="28.75" bestFit="1" customWidth="1"/>
    <col min="2" max="2" width="33.625" bestFit="1" customWidth="1"/>
    <col min="3" max="3" width="35.375" bestFit="1" customWidth="1"/>
    <col min="4" max="4" width="6.875" bestFit="1" customWidth="1"/>
    <col min="5" max="5" width="34.25" bestFit="1" customWidth="1"/>
    <col min="6" max="6" width="27.375" bestFit="1" customWidth="1"/>
    <col min="7" max="7" width="12" bestFit="1" customWidth="1"/>
    <col min="8" max="8" width="16.75" bestFit="1" customWidth="1"/>
    <col min="9" max="9" width="16" bestFit="1" customWidth="1"/>
  </cols>
  <sheetData>
    <row r="1" spans="1:9" x14ac:dyDescent="0.2">
      <c r="B1" s="62" t="s">
        <v>370</v>
      </c>
    </row>
    <row r="2" spans="1:9" x14ac:dyDescent="0.2">
      <c r="A2" s="31" t="s">
        <v>266</v>
      </c>
      <c r="B2" s="31" t="s">
        <v>265</v>
      </c>
      <c r="C2" s="31" t="s">
        <v>264</v>
      </c>
      <c r="D2" s="31" t="s">
        <v>227</v>
      </c>
      <c r="E2" s="31" t="s">
        <v>263</v>
      </c>
      <c r="F2" s="31" t="s">
        <v>262</v>
      </c>
      <c r="G2" s="31" t="s">
        <v>261</v>
      </c>
      <c r="H2" s="31" t="s">
        <v>260</v>
      </c>
      <c r="I2" s="31" t="s">
        <v>259</v>
      </c>
    </row>
    <row r="3" spans="1:9" x14ac:dyDescent="0.2">
      <c r="A3" s="80">
        <v>238115</v>
      </c>
      <c r="B3" s="80">
        <v>238106</v>
      </c>
      <c r="C3" s="80">
        <v>238108</v>
      </c>
      <c r="D3" s="80">
        <v>238539</v>
      </c>
      <c r="E3" s="80">
        <v>238119</v>
      </c>
      <c r="F3" s="80">
        <v>238131</v>
      </c>
      <c r="G3" s="80">
        <v>238116</v>
      </c>
      <c r="H3" s="80">
        <v>254846</v>
      </c>
      <c r="I3" s="80">
        <v>238117</v>
      </c>
    </row>
    <row r="4" spans="1:9" x14ac:dyDescent="0.2">
      <c r="A4" s="81" t="s">
        <v>369</v>
      </c>
      <c r="B4" s="80">
        <v>3994</v>
      </c>
      <c r="C4" s="31" t="s">
        <v>118</v>
      </c>
      <c r="D4" s="31" t="s">
        <v>103</v>
      </c>
      <c r="E4" s="38">
        <v>44994</v>
      </c>
      <c r="F4" s="37">
        <v>9.6999999999999993</v>
      </c>
      <c r="G4" s="31" t="s">
        <v>232</v>
      </c>
      <c r="H4" s="31" t="s">
        <v>256</v>
      </c>
      <c r="I4" s="31" t="s">
        <v>230</v>
      </c>
    </row>
    <row r="5" spans="1:9" x14ac:dyDescent="0.2">
      <c r="A5" s="81" t="s">
        <v>368</v>
      </c>
      <c r="B5" s="80">
        <v>4009</v>
      </c>
      <c r="C5" s="31" t="s">
        <v>117</v>
      </c>
      <c r="D5" s="31" t="s">
        <v>115</v>
      </c>
      <c r="E5" s="36">
        <v>45083</v>
      </c>
      <c r="F5" s="37">
        <v>9.35</v>
      </c>
      <c r="G5" s="31" t="s">
        <v>232</v>
      </c>
      <c r="H5" s="31" t="s">
        <v>256</v>
      </c>
      <c r="I5" s="31" t="s">
        <v>230</v>
      </c>
    </row>
    <row r="6" spans="1:9" x14ac:dyDescent="0.2">
      <c r="A6" s="81" t="s">
        <v>367</v>
      </c>
      <c r="B6" s="80">
        <v>4054</v>
      </c>
      <c r="C6" s="31" t="s">
        <v>116</v>
      </c>
      <c r="D6" s="31" t="s">
        <v>115</v>
      </c>
      <c r="E6" s="36">
        <v>45077</v>
      </c>
      <c r="F6" s="37">
        <v>9.35</v>
      </c>
      <c r="G6" s="31" t="s">
        <v>232</v>
      </c>
      <c r="H6" s="31" t="s">
        <v>256</v>
      </c>
      <c r="I6" s="31" t="s">
        <v>230</v>
      </c>
    </row>
    <row r="7" spans="1:9" x14ac:dyDescent="0.2">
      <c r="A7" s="81" t="s">
        <v>366</v>
      </c>
      <c r="B7" s="80">
        <v>3945</v>
      </c>
      <c r="C7" s="31" t="s">
        <v>114</v>
      </c>
      <c r="D7" s="31" t="s">
        <v>89</v>
      </c>
      <c r="E7" s="36">
        <v>45127</v>
      </c>
      <c r="F7" s="35">
        <v>9.25</v>
      </c>
      <c r="G7" s="31" t="s">
        <v>232</v>
      </c>
      <c r="H7" s="31" t="s">
        <v>256</v>
      </c>
      <c r="I7" s="31" t="s">
        <v>230</v>
      </c>
    </row>
    <row r="8" spans="1:9" x14ac:dyDescent="0.2">
      <c r="A8" s="81" t="s">
        <v>365</v>
      </c>
      <c r="B8" s="80">
        <v>4044</v>
      </c>
      <c r="C8" s="31" t="s">
        <v>102</v>
      </c>
      <c r="D8" s="31" t="s">
        <v>101</v>
      </c>
      <c r="E8" s="36">
        <v>45163</v>
      </c>
      <c r="F8" s="37">
        <v>8.6300000000000008</v>
      </c>
      <c r="G8" s="31" t="s">
        <v>232</v>
      </c>
      <c r="H8" s="31" t="s">
        <v>256</v>
      </c>
      <c r="I8" s="31" t="s">
        <v>230</v>
      </c>
    </row>
    <row r="9" spans="1:9" x14ac:dyDescent="0.2">
      <c r="A9" s="81" t="s">
        <v>364</v>
      </c>
      <c r="B9" s="80">
        <v>3970</v>
      </c>
      <c r="C9" s="31" t="s">
        <v>36</v>
      </c>
      <c r="D9" s="31" t="s">
        <v>35</v>
      </c>
      <c r="E9" s="38">
        <v>44945</v>
      </c>
      <c r="F9" s="37">
        <v>9.9</v>
      </c>
      <c r="G9" s="31" t="s">
        <v>232</v>
      </c>
      <c r="H9" s="31" t="s">
        <v>242</v>
      </c>
      <c r="I9" s="31" t="s">
        <v>230</v>
      </c>
    </row>
    <row r="10" spans="1:9" x14ac:dyDescent="0.2">
      <c r="A10" s="81" t="s">
        <v>363</v>
      </c>
      <c r="B10" s="80">
        <v>4157</v>
      </c>
      <c r="C10" s="31" t="s">
        <v>113</v>
      </c>
      <c r="D10" s="31" t="s">
        <v>35</v>
      </c>
      <c r="E10" s="38">
        <v>45009</v>
      </c>
      <c r="F10" s="37">
        <v>9.9</v>
      </c>
      <c r="G10" s="31" t="s">
        <v>232</v>
      </c>
      <c r="H10" s="31" t="s">
        <v>242</v>
      </c>
      <c r="I10" s="31" t="s">
        <v>230</v>
      </c>
    </row>
    <row r="11" spans="1:9" x14ac:dyDescent="0.2">
      <c r="A11" s="81" t="s">
        <v>362</v>
      </c>
      <c r="B11" s="80">
        <v>4015</v>
      </c>
      <c r="C11" s="31" t="s">
        <v>112</v>
      </c>
      <c r="D11" s="31" t="s">
        <v>75</v>
      </c>
      <c r="E11" s="38">
        <v>44952</v>
      </c>
      <c r="F11" s="37">
        <v>9.75</v>
      </c>
      <c r="G11" s="31" t="s">
        <v>232</v>
      </c>
      <c r="H11" s="31" t="s">
        <v>242</v>
      </c>
      <c r="I11" s="31" t="s">
        <v>230</v>
      </c>
    </row>
    <row r="12" spans="1:9" x14ac:dyDescent="0.2">
      <c r="A12" s="81" t="s">
        <v>361</v>
      </c>
      <c r="B12" s="80">
        <v>4045</v>
      </c>
      <c r="C12" s="31" t="s">
        <v>94</v>
      </c>
      <c r="D12" s="31" t="s">
        <v>111</v>
      </c>
      <c r="E12" s="38">
        <v>44966</v>
      </c>
      <c r="F12" s="37">
        <v>9.6</v>
      </c>
      <c r="G12" s="31" t="s">
        <v>232</v>
      </c>
      <c r="H12" s="31" t="s">
        <v>242</v>
      </c>
      <c r="I12" s="31" t="s">
        <v>230</v>
      </c>
    </row>
    <row r="13" spans="1:9" x14ac:dyDescent="0.2">
      <c r="A13" s="81" t="s">
        <v>360</v>
      </c>
      <c r="B13" s="80">
        <v>3909</v>
      </c>
      <c r="C13" s="31" t="s">
        <v>110</v>
      </c>
      <c r="D13" s="31" t="s">
        <v>105</v>
      </c>
      <c r="E13" s="38">
        <v>44949</v>
      </c>
      <c r="F13" s="37">
        <v>9.65</v>
      </c>
      <c r="G13" s="31" t="s">
        <v>232</v>
      </c>
      <c r="H13" s="31" t="s">
        <v>242</v>
      </c>
      <c r="I13" s="31" t="s">
        <v>230</v>
      </c>
    </row>
    <row r="14" spans="1:9" x14ac:dyDescent="0.2">
      <c r="A14" s="81" t="s">
        <v>359</v>
      </c>
      <c r="B14" s="80">
        <v>3602</v>
      </c>
      <c r="C14" s="31" t="s">
        <v>109</v>
      </c>
      <c r="D14" s="31" t="s">
        <v>108</v>
      </c>
      <c r="E14" s="38">
        <v>44974</v>
      </c>
      <c r="F14" s="37">
        <v>9.5</v>
      </c>
      <c r="G14" s="31" t="s">
        <v>232</v>
      </c>
      <c r="H14" s="31" t="s">
        <v>242</v>
      </c>
      <c r="I14" s="31" t="s">
        <v>230</v>
      </c>
    </row>
    <row r="15" spans="1:9" x14ac:dyDescent="0.2">
      <c r="A15" s="81" t="s">
        <v>358</v>
      </c>
      <c r="B15" s="80">
        <v>3867</v>
      </c>
      <c r="C15" s="31" t="s">
        <v>107</v>
      </c>
      <c r="D15" s="31" t="s">
        <v>58</v>
      </c>
      <c r="E15" s="38">
        <v>45043</v>
      </c>
      <c r="F15" s="37">
        <v>10</v>
      </c>
      <c r="G15" s="31" t="s">
        <v>232</v>
      </c>
      <c r="H15" s="31" t="s">
        <v>242</v>
      </c>
      <c r="I15" s="31" t="s">
        <v>230</v>
      </c>
    </row>
    <row r="16" spans="1:9" x14ac:dyDescent="0.2">
      <c r="A16" s="81" t="s">
        <v>357</v>
      </c>
      <c r="B16" s="80">
        <v>4003</v>
      </c>
      <c r="C16" s="31" t="s">
        <v>87</v>
      </c>
      <c r="D16" s="31" t="s">
        <v>106</v>
      </c>
      <c r="E16" s="36">
        <v>45083</v>
      </c>
      <c r="F16" s="37">
        <v>9.75</v>
      </c>
      <c r="G16" s="31" t="s">
        <v>232</v>
      </c>
      <c r="H16" s="31" t="s">
        <v>242</v>
      </c>
      <c r="I16" s="31" t="s">
        <v>230</v>
      </c>
    </row>
    <row r="17" spans="1:9" x14ac:dyDescent="0.2">
      <c r="A17" s="81" t="s">
        <v>356</v>
      </c>
      <c r="B17" s="80">
        <v>3905</v>
      </c>
      <c r="C17" s="31" t="s">
        <v>79</v>
      </c>
      <c r="D17" s="31" t="s">
        <v>105</v>
      </c>
      <c r="E17" s="36">
        <v>45078</v>
      </c>
      <c r="F17" s="35">
        <v>9.25</v>
      </c>
      <c r="G17" s="31" t="s">
        <v>232</v>
      </c>
      <c r="H17" s="31" t="s">
        <v>242</v>
      </c>
      <c r="I17" s="31" t="s">
        <v>230</v>
      </c>
    </row>
    <row r="18" spans="1:9" x14ac:dyDescent="0.2">
      <c r="A18" s="81" t="s">
        <v>355</v>
      </c>
      <c r="B18" s="80">
        <v>4026</v>
      </c>
      <c r="C18" s="31" t="s">
        <v>104</v>
      </c>
      <c r="D18" s="31" t="s">
        <v>103</v>
      </c>
      <c r="E18" s="36">
        <v>45141</v>
      </c>
      <c r="F18" s="35">
        <v>9.57</v>
      </c>
      <c r="G18" s="31" t="s">
        <v>232</v>
      </c>
      <c r="H18" s="31" t="s">
        <v>242</v>
      </c>
      <c r="I18" s="31" t="s">
        <v>230</v>
      </c>
    </row>
    <row r="19" spans="1:9" x14ac:dyDescent="0.2">
      <c r="A19" s="81" t="s">
        <v>354</v>
      </c>
      <c r="B19" s="80">
        <v>4069</v>
      </c>
      <c r="C19" s="31" t="s">
        <v>53</v>
      </c>
      <c r="D19" s="31" t="s">
        <v>39</v>
      </c>
      <c r="E19" s="36">
        <v>45140</v>
      </c>
      <c r="F19" s="35">
        <v>9.8000000000000007</v>
      </c>
      <c r="G19" s="31" t="s">
        <v>232</v>
      </c>
      <c r="H19" s="31" t="s">
        <v>242</v>
      </c>
      <c r="I19" s="31" t="s">
        <v>230</v>
      </c>
    </row>
    <row r="20" spans="1:9" x14ac:dyDescent="0.2">
      <c r="A20" s="81" t="s">
        <v>353</v>
      </c>
      <c r="B20" s="80">
        <v>4217</v>
      </c>
      <c r="C20" s="31" t="s">
        <v>100</v>
      </c>
      <c r="D20" s="31" t="s">
        <v>99</v>
      </c>
      <c r="E20" s="36">
        <v>45161</v>
      </c>
      <c r="F20" s="37">
        <v>9.58</v>
      </c>
      <c r="G20" s="31" t="s">
        <v>232</v>
      </c>
      <c r="H20" s="31" t="s">
        <v>242</v>
      </c>
      <c r="I20" s="31" t="s">
        <v>230</v>
      </c>
    </row>
    <row r="21" spans="1:9" x14ac:dyDescent="0.2">
      <c r="A21" s="81" t="s">
        <v>352</v>
      </c>
      <c r="B21" s="80">
        <v>4113</v>
      </c>
      <c r="C21" s="31" t="s">
        <v>98</v>
      </c>
      <c r="D21" s="39" t="s">
        <v>54</v>
      </c>
      <c r="E21" s="36">
        <v>45169</v>
      </c>
      <c r="F21" s="35">
        <v>9.4</v>
      </c>
      <c r="G21" s="31" t="s">
        <v>232</v>
      </c>
      <c r="H21" s="31" t="s">
        <v>242</v>
      </c>
      <c r="I21" s="31" t="s">
        <v>230</v>
      </c>
    </row>
    <row r="22" spans="1:9" x14ac:dyDescent="0.2">
      <c r="A22" s="81" t="s">
        <v>351</v>
      </c>
      <c r="B22" s="80">
        <v>4093</v>
      </c>
      <c r="C22" s="31" t="s">
        <v>97</v>
      </c>
      <c r="D22" s="39" t="s">
        <v>96</v>
      </c>
      <c r="E22" s="36">
        <v>45175</v>
      </c>
      <c r="F22" s="35">
        <v>9.3000000000000007</v>
      </c>
      <c r="G22" s="31" t="s">
        <v>232</v>
      </c>
      <c r="H22" s="31" t="s">
        <v>242</v>
      </c>
      <c r="I22" s="31" t="s">
        <v>230</v>
      </c>
    </row>
    <row r="23" spans="1:9" x14ac:dyDescent="0.2">
      <c r="A23" s="81" t="s">
        <v>350</v>
      </c>
      <c r="B23" s="80">
        <v>4031</v>
      </c>
      <c r="C23" s="31" t="s">
        <v>95</v>
      </c>
      <c r="D23" s="31" t="s">
        <v>32</v>
      </c>
      <c r="E23" s="36">
        <v>45163</v>
      </c>
      <c r="F23" s="37">
        <v>9.5500000000000007</v>
      </c>
      <c r="G23" s="31" t="s">
        <v>232</v>
      </c>
      <c r="H23" s="31" t="s">
        <v>242</v>
      </c>
      <c r="I23" s="31" t="s">
        <v>230</v>
      </c>
    </row>
    <row r="24" spans="1:9" x14ac:dyDescent="0.2">
      <c r="A24" s="81" t="s">
        <v>349</v>
      </c>
      <c r="B24" s="80">
        <v>4076</v>
      </c>
      <c r="C24" s="31" t="s">
        <v>94</v>
      </c>
      <c r="D24" s="31" t="s">
        <v>64</v>
      </c>
      <c r="E24" s="36">
        <v>45156</v>
      </c>
      <c r="F24" s="35">
        <v>9.8000000000000007</v>
      </c>
      <c r="G24" s="31" t="s">
        <v>232</v>
      </c>
      <c r="H24" s="31" t="s">
        <v>242</v>
      </c>
      <c r="I24" s="31" t="s">
        <v>230</v>
      </c>
    </row>
    <row r="25" spans="1:9" x14ac:dyDescent="0.2">
      <c r="A25" s="81" t="s">
        <v>348</v>
      </c>
      <c r="B25" s="80">
        <v>4039</v>
      </c>
      <c r="C25" s="31" t="s">
        <v>93</v>
      </c>
      <c r="D25" s="31" t="s">
        <v>92</v>
      </c>
      <c r="E25" s="36">
        <v>45169</v>
      </c>
      <c r="F25" s="37">
        <v>11.45</v>
      </c>
      <c r="G25" s="31" t="s">
        <v>232</v>
      </c>
      <c r="H25" s="31" t="s">
        <v>242</v>
      </c>
      <c r="I25" s="31" t="s">
        <v>230</v>
      </c>
    </row>
    <row r="26" spans="1:9" x14ac:dyDescent="0.2">
      <c r="A26" s="81" t="s">
        <v>347</v>
      </c>
      <c r="B26" s="80">
        <v>4010</v>
      </c>
      <c r="C26" s="31" t="s">
        <v>91</v>
      </c>
      <c r="D26" s="31" t="s">
        <v>89</v>
      </c>
      <c r="E26" s="36">
        <v>45211</v>
      </c>
      <c r="F26" s="35">
        <v>9.1999999999999993</v>
      </c>
      <c r="G26" s="31" t="s">
        <v>232</v>
      </c>
      <c r="H26" s="31" t="s">
        <v>256</v>
      </c>
      <c r="I26" s="31" t="s">
        <v>230</v>
      </c>
    </row>
    <row r="27" spans="1:9" x14ac:dyDescent="0.2">
      <c r="A27" s="81" t="s">
        <v>346</v>
      </c>
      <c r="B27" s="80">
        <v>4012</v>
      </c>
      <c r="C27" s="31" t="s">
        <v>90</v>
      </c>
      <c r="D27" s="31" t="s">
        <v>89</v>
      </c>
      <c r="E27" s="36">
        <v>45211</v>
      </c>
      <c r="F27" s="35">
        <v>9.1999999999999993</v>
      </c>
      <c r="G27" s="31" t="s">
        <v>232</v>
      </c>
      <c r="H27" s="31" t="s">
        <v>256</v>
      </c>
      <c r="I27" s="31" t="s">
        <v>230</v>
      </c>
    </row>
    <row r="28" spans="1:9" x14ac:dyDescent="0.2">
      <c r="A28" s="81" t="s">
        <v>345</v>
      </c>
      <c r="B28" s="80">
        <v>4083</v>
      </c>
      <c r="C28" s="31" t="s">
        <v>88</v>
      </c>
      <c r="D28" s="31" t="s">
        <v>46</v>
      </c>
      <c r="E28" s="36">
        <v>45211</v>
      </c>
      <c r="F28" s="37">
        <v>9.75</v>
      </c>
      <c r="G28" s="31" t="s">
        <v>232</v>
      </c>
      <c r="H28" s="31" t="s">
        <v>242</v>
      </c>
      <c r="I28" s="31" t="s">
        <v>230</v>
      </c>
    </row>
    <row r="29" spans="1:9" x14ac:dyDescent="0.2">
      <c r="A29" s="81" t="s">
        <v>344</v>
      </c>
      <c r="B29" s="80">
        <v>4155</v>
      </c>
      <c r="C29" s="31" t="s">
        <v>86</v>
      </c>
      <c r="D29" s="31" t="s">
        <v>67</v>
      </c>
      <c r="E29" s="36">
        <v>45217</v>
      </c>
      <c r="F29" s="35">
        <v>9.5</v>
      </c>
      <c r="G29" s="31" t="s">
        <v>232</v>
      </c>
      <c r="H29" s="31" t="s">
        <v>256</v>
      </c>
      <c r="I29" s="31" t="s">
        <v>230</v>
      </c>
    </row>
    <row r="30" spans="1:9" x14ac:dyDescent="0.2">
      <c r="A30" s="81" t="s">
        <v>343</v>
      </c>
      <c r="B30" s="80">
        <v>4090</v>
      </c>
      <c r="C30" s="31" t="s">
        <v>85</v>
      </c>
      <c r="D30" s="31" t="s">
        <v>44</v>
      </c>
      <c r="E30" s="36">
        <v>45218</v>
      </c>
      <c r="F30" s="35">
        <v>9.5</v>
      </c>
      <c r="G30" s="31" t="s">
        <v>232</v>
      </c>
      <c r="H30" s="31" t="s">
        <v>242</v>
      </c>
      <c r="I30" s="31" t="s">
        <v>230</v>
      </c>
    </row>
    <row r="31" spans="1:9" x14ac:dyDescent="0.2">
      <c r="A31" s="81" t="s">
        <v>342</v>
      </c>
      <c r="B31" s="80">
        <v>4049</v>
      </c>
      <c r="C31" s="31" t="s">
        <v>84</v>
      </c>
      <c r="D31" s="31" t="s">
        <v>83</v>
      </c>
      <c r="E31" s="36">
        <v>45224</v>
      </c>
      <c r="F31" s="37">
        <v>9.65</v>
      </c>
      <c r="G31" s="31" t="s">
        <v>232</v>
      </c>
      <c r="H31" s="31" t="s">
        <v>242</v>
      </c>
      <c r="I31" s="31" t="s">
        <v>230</v>
      </c>
    </row>
    <row r="32" spans="1:9" x14ac:dyDescent="0.2">
      <c r="A32" s="81" t="s">
        <v>341</v>
      </c>
      <c r="B32" s="80">
        <v>4094</v>
      </c>
      <c r="C32" s="31" t="s">
        <v>82</v>
      </c>
      <c r="D32" s="31" t="s">
        <v>81</v>
      </c>
      <c r="E32" s="36">
        <v>45233</v>
      </c>
      <c r="F32" s="35">
        <v>9.3000000000000007</v>
      </c>
      <c r="G32" s="31" t="s">
        <v>232</v>
      </c>
      <c r="H32" s="31" t="s">
        <v>242</v>
      </c>
      <c r="I32" s="31" t="s">
        <v>230</v>
      </c>
    </row>
    <row r="33" spans="1:9" x14ac:dyDescent="0.2">
      <c r="A33" s="81" t="s">
        <v>340</v>
      </c>
      <c r="B33" s="80">
        <v>4179</v>
      </c>
      <c r="C33" s="31" t="s">
        <v>80</v>
      </c>
      <c r="D33" s="31" t="s">
        <v>77</v>
      </c>
      <c r="E33" s="36">
        <v>45233</v>
      </c>
      <c r="F33" s="35">
        <v>9.6999999999999993</v>
      </c>
      <c r="G33" s="31" t="s">
        <v>232</v>
      </c>
      <c r="H33" s="31" t="s">
        <v>242</v>
      </c>
      <c r="I33" s="31" t="s">
        <v>230</v>
      </c>
    </row>
    <row r="34" spans="1:9" x14ac:dyDescent="0.2">
      <c r="A34" s="81" t="s">
        <v>339</v>
      </c>
      <c r="B34" s="80">
        <v>4166</v>
      </c>
      <c r="C34" s="31" t="s">
        <v>79</v>
      </c>
      <c r="D34" s="31" t="s">
        <v>77</v>
      </c>
      <c r="E34" s="36">
        <v>45239</v>
      </c>
      <c r="F34" s="35">
        <v>9.8000000000000007</v>
      </c>
      <c r="G34" s="31" t="s">
        <v>232</v>
      </c>
      <c r="H34" s="31" t="s">
        <v>242</v>
      </c>
      <c r="I34" s="31" t="s">
        <v>230</v>
      </c>
    </row>
    <row r="35" spans="1:9" x14ac:dyDescent="0.2">
      <c r="A35" s="81" t="s">
        <v>338</v>
      </c>
      <c r="B35" s="80">
        <v>4168</v>
      </c>
      <c r="C35" s="31" t="s">
        <v>78</v>
      </c>
      <c r="D35" s="31" t="s">
        <v>77</v>
      </c>
      <c r="E35" s="36">
        <v>45239</v>
      </c>
      <c r="F35" s="35">
        <v>9.8000000000000007</v>
      </c>
      <c r="G35" s="31" t="s">
        <v>232</v>
      </c>
      <c r="H35" s="31" t="s">
        <v>242</v>
      </c>
      <c r="I35" s="31" t="s">
        <v>230</v>
      </c>
    </row>
    <row r="36" spans="1:9" x14ac:dyDescent="0.2">
      <c r="A36" s="81" t="s">
        <v>337</v>
      </c>
      <c r="B36" s="80">
        <v>4139</v>
      </c>
      <c r="C36" s="31" t="s">
        <v>76</v>
      </c>
      <c r="D36" s="31" t="s">
        <v>48</v>
      </c>
      <c r="E36" s="36">
        <v>45247</v>
      </c>
      <c r="F36" s="35">
        <v>9.6</v>
      </c>
      <c r="G36" s="31" t="s">
        <v>232</v>
      </c>
      <c r="H36" s="31" t="s">
        <v>256</v>
      </c>
      <c r="I36" s="31" t="s">
        <v>230</v>
      </c>
    </row>
    <row r="37" spans="1:9" x14ac:dyDescent="0.2">
      <c r="A37" s="81" t="s">
        <v>336</v>
      </c>
      <c r="B37" s="80">
        <v>4148</v>
      </c>
      <c r="C37" s="31" t="s">
        <v>66</v>
      </c>
      <c r="D37" s="31" t="s">
        <v>75</v>
      </c>
      <c r="E37" s="36">
        <v>45258</v>
      </c>
      <c r="F37" s="37">
        <v>9.35</v>
      </c>
      <c r="G37" s="31" t="s">
        <v>232</v>
      </c>
      <c r="H37" s="31" t="s">
        <v>242</v>
      </c>
      <c r="I37" s="31" t="s">
        <v>230</v>
      </c>
    </row>
    <row r="38" spans="1:9" x14ac:dyDescent="0.2">
      <c r="A38" s="81" t="s">
        <v>335</v>
      </c>
      <c r="B38" s="80">
        <v>4118</v>
      </c>
      <c r="C38" s="31" t="s">
        <v>74</v>
      </c>
      <c r="D38" s="31" t="s">
        <v>35</v>
      </c>
      <c r="E38" s="36">
        <v>45261</v>
      </c>
      <c r="F38" s="35">
        <v>9.9</v>
      </c>
      <c r="G38" s="31" t="s">
        <v>232</v>
      </c>
      <c r="H38" s="31" t="s">
        <v>242</v>
      </c>
      <c r="I38" s="31" t="s">
        <v>230</v>
      </c>
    </row>
    <row r="39" spans="1:9" x14ac:dyDescent="0.2">
      <c r="A39" s="81" t="s">
        <v>334</v>
      </c>
      <c r="B39" s="80">
        <v>4198</v>
      </c>
      <c r="C39" s="31" t="s">
        <v>73</v>
      </c>
      <c r="D39" s="31" t="s">
        <v>72</v>
      </c>
      <c r="E39" s="36">
        <v>45267</v>
      </c>
      <c r="F39" s="35">
        <v>9.6999999999999993</v>
      </c>
      <c r="G39" s="31" t="s">
        <v>232</v>
      </c>
      <c r="H39" s="31" t="s">
        <v>242</v>
      </c>
      <c r="I39" s="31" t="s">
        <v>230</v>
      </c>
    </row>
    <row r="40" spans="1:9" x14ac:dyDescent="0.2">
      <c r="A40" s="81" t="s">
        <v>333</v>
      </c>
      <c r="B40" s="80">
        <v>4125</v>
      </c>
      <c r="C40" s="31" t="s">
        <v>71</v>
      </c>
      <c r="D40" s="31" t="s">
        <v>69</v>
      </c>
      <c r="E40" s="36">
        <v>45274</v>
      </c>
      <c r="F40" s="37">
        <v>8.7200000000000006</v>
      </c>
      <c r="G40" s="31" t="s">
        <v>232</v>
      </c>
      <c r="H40" s="31" t="s">
        <v>256</v>
      </c>
      <c r="I40" s="31" t="s">
        <v>230</v>
      </c>
    </row>
    <row r="41" spans="1:9" x14ac:dyDescent="0.2">
      <c r="A41" s="81" t="s">
        <v>332</v>
      </c>
      <c r="B41" s="80">
        <v>4124</v>
      </c>
      <c r="C41" s="31" t="s">
        <v>70</v>
      </c>
      <c r="D41" s="31" t="s">
        <v>69</v>
      </c>
      <c r="E41" s="36">
        <v>45274</v>
      </c>
      <c r="F41" s="37">
        <v>8.91</v>
      </c>
      <c r="G41" s="31" t="s">
        <v>232</v>
      </c>
      <c r="H41" s="31" t="s">
        <v>256</v>
      </c>
      <c r="I41" s="31" t="s">
        <v>230</v>
      </c>
    </row>
    <row r="42" spans="1:9" x14ac:dyDescent="0.2">
      <c r="A42" s="81" t="s">
        <v>331</v>
      </c>
      <c r="B42" s="80">
        <v>4137</v>
      </c>
      <c r="C42" s="31" t="s">
        <v>68</v>
      </c>
      <c r="D42" s="31" t="s">
        <v>67</v>
      </c>
      <c r="E42" s="36">
        <v>45274</v>
      </c>
      <c r="F42" s="35">
        <v>9.5</v>
      </c>
      <c r="G42" s="31" t="s">
        <v>232</v>
      </c>
      <c r="H42" s="31" t="s">
        <v>256</v>
      </c>
      <c r="I42" s="31" t="s">
        <v>230</v>
      </c>
    </row>
    <row r="43" spans="1:9" x14ac:dyDescent="0.2">
      <c r="A43" s="81" t="s">
        <v>330</v>
      </c>
      <c r="B43" s="80">
        <v>4071</v>
      </c>
      <c r="C43" s="31" t="s">
        <v>66</v>
      </c>
      <c r="D43" s="31" t="s">
        <v>58</v>
      </c>
      <c r="E43" s="36">
        <v>45274</v>
      </c>
      <c r="F43" s="35">
        <v>10</v>
      </c>
      <c r="G43" s="31" t="s">
        <v>232</v>
      </c>
      <c r="H43" s="31" t="s">
        <v>242</v>
      </c>
      <c r="I43" s="31" t="s">
        <v>230</v>
      </c>
    </row>
    <row r="44" spans="1:9" x14ac:dyDescent="0.2">
      <c r="A44" s="81" t="s">
        <v>329</v>
      </c>
      <c r="B44" s="80">
        <v>4122</v>
      </c>
      <c r="C44" s="31" t="s">
        <v>65</v>
      </c>
      <c r="D44" s="31" t="s">
        <v>64</v>
      </c>
      <c r="E44" s="36">
        <v>45275</v>
      </c>
      <c r="F44" s="35">
        <v>10.1</v>
      </c>
      <c r="G44" s="31" t="s">
        <v>232</v>
      </c>
      <c r="H44" s="31" t="s">
        <v>242</v>
      </c>
      <c r="I44" s="31" t="s">
        <v>230</v>
      </c>
    </row>
    <row r="45" spans="1:9" x14ac:dyDescent="0.2">
      <c r="A45" s="81" t="s">
        <v>328</v>
      </c>
      <c r="B45" s="80">
        <v>4131</v>
      </c>
      <c r="C45" s="31" t="s">
        <v>63</v>
      </c>
      <c r="D45" s="31" t="s">
        <v>62</v>
      </c>
      <c r="E45" s="36">
        <v>45278</v>
      </c>
      <c r="F45" s="35">
        <v>9.5</v>
      </c>
      <c r="G45" s="31" t="s">
        <v>232</v>
      </c>
      <c r="H45" s="31" t="s">
        <v>242</v>
      </c>
      <c r="I45" s="31" t="s">
        <v>230</v>
      </c>
    </row>
    <row r="46" spans="1:9" x14ac:dyDescent="0.2">
      <c r="A46" s="81" t="s">
        <v>327</v>
      </c>
      <c r="B46" s="80">
        <v>4270</v>
      </c>
      <c r="C46" s="31" t="s">
        <v>61</v>
      </c>
      <c r="D46" s="31" t="s">
        <v>58</v>
      </c>
      <c r="E46" s="36">
        <v>45282</v>
      </c>
      <c r="F46" s="37">
        <v>10.65</v>
      </c>
      <c r="G46" s="31" t="s">
        <v>232</v>
      </c>
      <c r="H46" s="31" t="s">
        <v>242</v>
      </c>
      <c r="I46" s="31" t="s">
        <v>230</v>
      </c>
    </row>
    <row r="47" spans="1:9" x14ac:dyDescent="0.2">
      <c r="A47" s="81" t="s">
        <v>326</v>
      </c>
      <c r="B47" s="80">
        <v>4269</v>
      </c>
      <c r="C47" s="31" t="s">
        <v>60</v>
      </c>
      <c r="D47" s="31" t="s">
        <v>58</v>
      </c>
      <c r="E47" s="36">
        <v>45282</v>
      </c>
      <c r="F47" s="35">
        <v>10.7</v>
      </c>
      <c r="G47" s="31" t="s">
        <v>232</v>
      </c>
      <c r="H47" s="31" t="s">
        <v>242</v>
      </c>
      <c r="I47" s="31" t="s">
        <v>230</v>
      </c>
    </row>
    <row r="48" spans="1:9" x14ac:dyDescent="0.2">
      <c r="A48" s="81" t="s">
        <v>325</v>
      </c>
      <c r="B48" s="80">
        <v>4272</v>
      </c>
      <c r="C48" s="31" t="s">
        <v>59</v>
      </c>
      <c r="D48" s="31" t="s">
        <v>58</v>
      </c>
      <c r="E48" s="36">
        <v>45282</v>
      </c>
      <c r="F48" s="37">
        <v>10.75</v>
      </c>
      <c r="G48" s="31" t="s">
        <v>232</v>
      </c>
      <c r="H48" s="31" t="s">
        <v>242</v>
      </c>
      <c r="I48" s="31" t="s">
        <v>230</v>
      </c>
    </row>
    <row r="49" spans="1:9" x14ac:dyDescent="0.2">
      <c r="A49" s="81" t="s">
        <v>324</v>
      </c>
      <c r="B49" s="80">
        <v>4208</v>
      </c>
      <c r="C49" s="31" t="s">
        <v>57</v>
      </c>
      <c r="D49" s="31" t="s">
        <v>56</v>
      </c>
      <c r="E49" s="36">
        <v>45286</v>
      </c>
      <c r="F49" s="37">
        <v>9.52</v>
      </c>
      <c r="G49" s="31" t="s">
        <v>232</v>
      </c>
      <c r="H49" s="31" t="s">
        <v>242</v>
      </c>
      <c r="I49" s="31" t="s">
        <v>230</v>
      </c>
    </row>
    <row r="50" spans="1:9" x14ac:dyDescent="0.2">
      <c r="A50" s="81" t="s">
        <v>323</v>
      </c>
      <c r="B50" s="80">
        <v>4161</v>
      </c>
      <c r="C50" s="31" t="s">
        <v>55</v>
      </c>
      <c r="D50" s="31" t="s">
        <v>54</v>
      </c>
      <c r="E50" s="36">
        <v>45289</v>
      </c>
      <c r="F50" s="35">
        <v>9.6</v>
      </c>
      <c r="G50" s="31" t="s">
        <v>232</v>
      </c>
      <c r="H50" s="31" t="s">
        <v>242</v>
      </c>
      <c r="I50" s="31" t="s">
        <v>230</v>
      </c>
    </row>
    <row r="51" spans="1:9" x14ac:dyDescent="0.2">
      <c r="A51" s="81" t="s">
        <v>254</v>
      </c>
      <c r="B51" s="80">
        <v>4097</v>
      </c>
      <c r="C51" s="31" t="s">
        <v>45</v>
      </c>
      <c r="D51" s="31" t="s">
        <v>44</v>
      </c>
      <c r="E51" s="36">
        <v>45294</v>
      </c>
      <c r="F51" s="35">
        <v>9.26</v>
      </c>
      <c r="G51" s="31" t="s">
        <v>232</v>
      </c>
      <c r="H51" s="31" t="s">
        <v>242</v>
      </c>
      <c r="I51" s="31" t="s">
        <v>230</v>
      </c>
    </row>
    <row r="52" spans="1:9" x14ac:dyDescent="0.2">
      <c r="A52" s="81" t="s">
        <v>322</v>
      </c>
      <c r="B52" s="80">
        <v>4116</v>
      </c>
      <c r="C52" s="31" t="s">
        <v>87</v>
      </c>
      <c r="D52" s="31" t="s">
        <v>83</v>
      </c>
      <c r="E52" s="36">
        <v>45190</v>
      </c>
      <c r="F52" s="37">
        <v>9.65</v>
      </c>
      <c r="G52" s="31" t="s">
        <v>232</v>
      </c>
      <c r="H52" s="31" t="s">
        <v>242</v>
      </c>
      <c r="I52" s="31" t="s">
        <v>230</v>
      </c>
    </row>
    <row r="54" spans="1:9" x14ac:dyDescent="0.2">
      <c r="A54" s="81" t="s">
        <v>321</v>
      </c>
      <c r="B54" s="80">
        <v>4107</v>
      </c>
      <c r="C54" s="31" t="s">
        <v>60</v>
      </c>
      <c r="D54" s="31" t="s">
        <v>58</v>
      </c>
      <c r="E54" s="38">
        <v>44959</v>
      </c>
      <c r="F54" s="37" t="s">
        <v>240</v>
      </c>
      <c r="G54" s="31" t="s">
        <v>232</v>
      </c>
      <c r="H54" s="31" t="s">
        <v>231</v>
      </c>
      <c r="I54" s="31" t="s">
        <v>230</v>
      </c>
    </row>
    <row r="55" spans="1:9" x14ac:dyDescent="0.2">
      <c r="A55" s="81" t="s">
        <v>320</v>
      </c>
      <c r="B55" s="80">
        <v>4017</v>
      </c>
      <c r="C55" s="31" t="s">
        <v>159</v>
      </c>
      <c r="D55" s="31" t="s">
        <v>42</v>
      </c>
      <c r="E55" s="38">
        <v>44960</v>
      </c>
      <c r="F55" s="37" t="s">
        <v>240</v>
      </c>
      <c r="G55" s="31" t="s">
        <v>232</v>
      </c>
      <c r="H55" s="31" t="s">
        <v>231</v>
      </c>
      <c r="I55" s="31" t="s">
        <v>230</v>
      </c>
    </row>
    <row r="56" spans="1:9" x14ac:dyDescent="0.2">
      <c r="A56" s="81" t="s">
        <v>319</v>
      </c>
      <c r="B56" s="80">
        <v>4102</v>
      </c>
      <c r="C56" s="31" t="s">
        <v>53</v>
      </c>
      <c r="D56" s="31" t="s">
        <v>39</v>
      </c>
      <c r="E56" s="38">
        <v>44951</v>
      </c>
      <c r="F56" s="37" t="s">
        <v>240</v>
      </c>
      <c r="G56" s="31" t="s">
        <v>232</v>
      </c>
      <c r="H56" s="31" t="s">
        <v>231</v>
      </c>
      <c r="I56" s="31" t="s">
        <v>230</v>
      </c>
    </row>
    <row r="57" spans="1:9" x14ac:dyDescent="0.2">
      <c r="A57" s="81" t="s">
        <v>318</v>
      </c>
      <c r="B57" s="80">
        <v>4035</v>
      </c>
      <c r="C57" s="31" t="s">
        <v>38</v>
      </c>
      <c r="D57" s="31" t="s">
        <v>37</v>
      </c>
      <c r="E57" s="38">
        <v>44952</v>
      </c>
      <c r="F57" s="37">
        <v>9.35</v>
      </c>
      <c r="G57" s="31" t="s">
        <v>232</v>
      </c>
      <c r="H57" s="31" t="s">
        <v>231</v>
      </c>
      <c r="I57" s="31" t="s">
        <v>230</v>
      </c>
    </row>
    <row r="58" spans="1:9" x14ac:dyDescent="0.2">
      <c r="A58" s="81" t="s">
        <v>317</v>
      </c>
      <c r="B58" s="80">
        <v>4036</v>
      </c>
      <c r="C58" s="31" t="s">
        <v>38</v>
      </c>
      <c r="D58" s="31" t="s">
        <v>37</v>
      </c>
      <c r="E58" s="38">
        <v>44984</v>
      </c>
      <c r="F58" s="37">
        <v>9.35</v>
      </c>
      <c r="G58" s="31" t="s">
        <v>232</v>
      </c>
      <c r="H58" s="31" t="s">
        <v>231</v>
      </c>
      <c r="I58" s="31" t="s">
        <v>230</v>
      </c>
    </row>
    <row r="59" spans="1:9" x14ac:dyDescent="0.2">
      <c r="A59" s="81" t="s">
        <v>316</v>
      </c>
      <c r="B59" s="80">
        <v>4037</v>
      </c>
      <c r="C59" s="31" t="s">
        <v>38</v>
      </c>
      <c r="D59" s="31" t="s">
        <v>37</v>
      </c>
      <c r="E59" s="38">
        <v>44980</v>
      </c>
      <c r="F59" s="37">
        <v>10.35</v>
      </c>
      <c r="G59" s="31" t="s">
        <v>232</v>
      </c>
      <c r="H59" s="31" t="s">
        <v>231</v>
      </c>
      <c r="I59" s="31" t="s">
        <v>230</v>
      </c>
    </row>
    <row r="60" spans="1:9" x14ac:dyDescent="0.2">
      <c r="A60" s="81" t="s">
        <v>315</v>
      </c>
      <c r="B60" s="80">
        <v>4059</v>
      </c>
      <c r="C60" s="31" t="s">
        <v>38</v>
      </c>
      <c r="D60" s="31" t="s">
        <v>37</v>
      </c>
      <c r="E60" s="38">
        <v>45022</v>
      </c>
      <c r="F60" s="37">
        <v>9.35</v>
      </c>
      <c r="G60" s="31" t="s">
        <v>232</v>
      </c>
      <c r="H60" s="31" t="s">
        <v>231</v>
      </c>
      <c r="I60" s="31" t="s">
        <v>230</v>
      </c>
    </row>
    <row r="61" spans="1:9" x14ac:dyDescent="0.2">
      <c r="A61" s="81" t="s">
        <v>314</v>
      </c>
      <c r="B61" s="80">
        <v>4058</v>
      </c>
      <c r="C61" s="31" t="s">
        <v>38</v>
      </c>
      <c r="D61" s="31" t="s">
        <v>37</v>
      </c>
      <c r="E61" s="38">
        <v>45026</v>
      </c>
      <c r="F61" s="37">
        <v>9.35</v>
      </c>
      <c r="G61" s="31" t="s">
        <v>232</v>
      </c>
      <c r="H61" s="31" t="s">
        <v>231</v>
      </c>
      <c r="I61" s="31" t="s">
        <v>230</v>
      </c>
    </row>
    <row r="62" spans="1:9" x14ac:dyDescent="0.2">
      <c r="A62" s="81" t="s">
        <v>313</v>
      </c>
      <c r="B62" s="80">
        <v>4081</v>
      </c>
      <c r="C62" s="31" t="s">
        <v>38</v>
      </c>
      <c r="D62" s="31" t="s">
        <v>37</v>
      </c>
      <c r="E62" s="38">
        <v>45030</v>
      </c>
      <c r="F62" s="37">
        <v>9.35</v>
      </c>
      <c r="G62" s="31" t="s">
        <v>232</v>
      </c>
      <c r="H62" s="31" t="s">
        <v>231</v>
      </c>
      <c r="I62" s="31" t="s">
        <v>230</v>
      </c>
    </row>
    <row r="63" spans="1:9" x14ac:dyDescent="0.2">
      <c r="A63" s="81" t="s">
        <v>312</v>
      </c>
      <c r="B63" s="80">
        <v>4061</v>
      </c>
      <c r="C63" s="31" t="s">
        <v>38</v>
      </c>
      <c r="D63" s="31" t="s">
        <v>37</v>
      </c>
      <c r="E63" s="38">
        <v>45043</v>
      </c>
      <c r="F63" s="37">
        <v>9.35</v>
      </c>
      <c r="G63" s="31" t="s">
        <v>232</v>
      </c>
      <c r="H63" s="31" t="s">
        <v>231</v>
      </c>
      <c r="I63" s="31" t="s">
        <v>230</v>
      </c>
    </row>
    <row r="64" spans="1:9" x14ac:dyDescent="0.2">
      <c r="A64" s="81" t="s">
        <v>311</v>
      </c>
      <c r="B64" s="80">
        <v>4174</v>
      </c>
      <c r="C64" s="31" t="s">
        <v>38</v>
      </c>
      <c r="D64" s="31" t="s">
        <v>37</v>
      </c>
      <c r="E64" s="38">
        <v>45047.708333333336</v>
      </c>
      <c r="F64" s="37" t="s">
        <v>240</v>
      </c>
      <c r="G64" s="31" t="s">
        <v>232</v>
      </c>
      <c r="H64" s="31" t="s">
        <v>231</v>
      </c>
      <c r="I64" s="31" t="s">
        <v>230</v>
      </c>
    </row>
    <row r="65" spans="1:10" x14ac:dyDescent="0.2">
      <c r="A65" s="81" t="s">
        <v>310</v>
      </c>
      <c r="B65" s="80">
        <v>4175</v>
      </c>
      <c r="C65" s="31" t="s">
        <v>38</v>
      </c>
      <c r="D65" s="31" t="s">
        <v>37</v>
      </c>
      <c r="E65" s="38">
        <v>45047.708333333336</v>
      </c>
      <c r="F65" s="37" t="s">
        <v>240</v>
      </c>
      <c r="G65" s="31" t="s">
        <v>232</v>
      </c>
      <c r="H65" s="31" t="s">
        <v>231</v>
      </c>
      <c r="I65" s="31" t="s">
        <v>230</v>
      </c>
    </row>
    <row r="66" spans="1:10" x14ac:dyDescent="0.2">
      <c r="A66" s="81" t="s">
        <v>309</v>
      </c>
      <c r="B66" s="80">
        <v>4176</v>
      </c>
      <c r="C66" s="31" t="s">
        <v>38</v>
      </c>
      <c r="D66" s="31" t="s">
        <v>37</v>
      </c>
      <c r="E66" s="38">
        <v>45047.708333333336</v>
      </c>
      <c r="F66" s="37" t="s">
        <v>240</v>
      </c>
      <c r="G66" s="31" t="s">
        <v>232</v>
      </c>
      <c r="H66" s="31" t="s">
        <v>231</v>
      </c>
      <c r="I66" s="31" t="s">
        <v>230</v>
      </c>
    </row>
    <row r="67" spans="1:10" x14ac:dyDescent="0.2">
      <c r="A67" s="81" t="s">
        <v>308</v>
      </c>
      <c r="B67" s="80">
        <v>4144</v>
      </c>
      <c r="C67" s="31" t="s">
        <v>292</v>
      </c>
      <c r="D67" s="31" t="s">
        <v>39</v>
      </c>
      <c r="E67" s="36">
        <v>45076</v>
      </c>
      <c r="F67" s="37" t="s">
        <v>240</v>
      </c>
      <c r="G67" s="31" t="s">
        <v>232</v>
      </c>
      <c r="H67" s="31" t="s">
        <v>231</v>
      </c>
      <c r="I67" s="31" t="s">
        <v>230</v>
      </c>
    </row>
    <row r="68" spans="1:10" x14ac:dyDescent="0.2">
      <c r="A68" s="81" t="s">
        <v>307</v>
      </c>
      <c r="B68" s="80">
        <v>4092</v>
      </c>
      <c r="C68" s="31" t="s">
        <v>38</v>
      </c>
      <c r="D68" s="31" t="s">
        <v>37</v>
      </c>
      <c r="E68" s="36">
        <v>45092</v>
      </c>
      <c r="F68" s="37">
        <v>9.35</v>
      </c>
      <c r="G68" s="31" t="s">
        <v>232</v>
      </c>
      <c r="H68" s="31" t="s">
        <v>231</v>
      </c>
      <c r="I68" s="31" t="s">
        <v>230</v>
      </c>
    </row>
    <row r="69" spans="1:10" x14ac:dyDescent="0.2">
      <c r="A69" s="81" t="s">
        <v>306</v>
      </c>
      <c r="B69" s="80">
        <v>4078</v>
      </c>
      <c r="C69" s="31" t="s">
        <v>38</v>
      </c>
      <c r="D69" s="31" t="s">
        <v>37</v>
      </c>
      <c r="E69" s="36">
        <v>45089</v>
      </c>
      <c r="F69" s="37">
        <v>9.35</v>
      </c>
      <c r="G69" s="31" t="s">
        <v>232</v>
      </c>
      <c r="H69" s="31" t="s">
        <v>231</v>
      </c>
      <c r="I69" s="31" t="s">
        <v>230</v>
      </c>
      <c r="J69" s="79"/>
    </row>
    <row r="70" spans="1:10" x14ac:dyDescent="0.2">
      <c r="A70" s="81" t="s">
        <v>305</v>
      </c>
      <c r="B70" s="80">
        <v>4101</v>
      </c>
      <c r="C70" s="31" t="s">
        <v>38</v>
      </c>
      <c r="D70" s="31" t="s">
        <v>37</v>
      </c>
      <c r="E70" s="36">
        <v>45114</v>
      </c>
      <c r="F70" s="37">
        <v>9.35</v>
      </c>
      <c r="G70" s="31" t="s">
        <v>232</v>
      </c>
      <c r="H70" s="31" t="s">
        <v>231</v>
      </c>
      <c r="I70" s="31" t="s">
        <v>230</v>
      </c>
      <c r="J70" s="79"/>
    </row>
    <row r="71" spans="1:10" x14ac:dyDescent="0.2">
      <c r="A71" s="81" t="s">
        <v>304</v>
      </c>
      <c r="B71" s="80">
        <v>4220</v>
      </c>
      <c r="C71" s="31" t="s">
        <v>53</v>
      </c>
      <c r="D71" s="31" t="s">
        <v>39</v>
      </c>
      <c r="E71" s="36">
        <v>45119</v>
      </c>
      <c r="F71" s="37" t="s">
        <v>240</v>
      </c>
      <c r="G71" s="31" t="s">
        <v>232</v>
      </c>
      <c r="H71" s="31" t="s">
        <v>231</v>
      </c>
      <c r="I71" s="31" t="s">
        <v>230</v>
      </c>
    </row>
    <row r="72" spans="1:10" x14ac:dyDescent="0.2">
      <c r="A72" s="81" t="s">
        <v>303</v>
      </c>
      <c r="B72" s="80">
        <v>4140</v>
      </c>
      <c r="C72" s="31" t="s">
        <v>38</v>
      </c>
      <c r="D72" s="31" t="s">
        <v>37</v>
      </c>
      <c r="E72" s="36">
        <v>45119</v>
      </c>
      <c r="F72" s="37">
        <v>9.35</v>
      </c>
      <c r="G72" s="31" t="s">
        <v>232</v>
      </c>
      <c r="H72" s="31" t="s">
        <v>231</v>
      </c>
      <c r="I72" s="31" t="s">
        <v>230</v>
      </c>
    </row>
    <row r="73" spans="1:10" x14ac:dyDescent="0.2">
      <c r="A73" s="81" t="s">
        <v>302</v>
      </c>
      <c r="B73" s="80">
        <v>4127</v>
      </c>
      <c r="C73" s="31" t="s">
        <v>159</v>
      </c>
      <c r="D73" s="31" t="s">
        <v>37</v>
      </c>
      <c r="E73" s="36">
        <v>45141</v>
      </c>
      <c r="F73" s="35">
        <v>9.1999999999999993</v>
      </c>
      <c r="G73" s="31" t="s">
        <v>232</v>
      </c>
      <c r="H73" s="31" t="s">
        <v>231</v>
      </c>
      <c r="I73" s="31" t="s">
        <v>230</v>
      </c>
    </row>
    <row r="74" spans="1:10" x14ac:dyDescent="0.2">
      <c r="A74" s="81" t="s">
        <v>301</v>
      </c>
      <c r="B74" s="80">
        <v>4106</v>
      </c>
      <c r="C74" s="31" t="s">
        <v>38</v>
      </c>
      <c r="D74" s="31" t="s">
        <v>37</v>
      </c>
      <c r="E74" s="36">
        <v>45142</v>
      </c>
      <c r="F74" s="37" t="s">
        <v>240</v>
      </c>
      <c r="G74" s="31" t="s">
        <v>232</v>
      </c>
      <c r="H74" s="31" t="s">
        <v>231</v>
      </c>
      <c r="I74" s="31" t="s">
        <v>230</v>
      </c>
    </row>
    <row r="75" spans="1:10" x14ac:dyDescent="0.2">
      <c r="A75" s="81" t="s">
        <v>300</v>
      </c>
      <c r="B75" s="80">
        <v>4242</v>
      </c>
      <c r="C75" s="31" t="s">
        <v>159</v>
      </c>
      <c r="D75" s="31" t="s">
        <v>37</v>
      </c>
      <c r="E75" s="36">
        <v>45176</v>
      </c>
      <c r="F75" s="35">
        <v>9.1999999999999993</v>
      </c>
      <c r="G75" s="31" t="s">
        <v>232</v>
      </c>
      <c r="H75" s="31" t="s">
        <v>231</v>
      </c>
      <c r="I75" s="31" t="s">
        <v>230</v>
      </c>
    </row>
    <row r="76" spans="1:10" x14ac:dyDescent="0.2">
      <c r="A76" s="81" t="s">
        <v>299</v>
      </c>
      <c r="B76" s="80">
        <v>3996</v>
      </c>
      <c r="C76" s="31" t="s">
        <v>59</v>
      </c>
      <c r="D76" s="31" t="s">
        <v>58</v>
      </c>
      <c r="E76" s="36" t="s">
        <v>298</v>
      </c>
      <c r="F76" s="37" t="s">
        <v>240</v>
      </c>
      <c r="G76" s="31" t="s">
        <v>232</v>
      </c>
      <c r="H76" s="31" t="s">
        <v>231</v>
      </c>
      <c r="I76" s="31" t="s">
        <v>230</v>
      </c>
    </row>
    <row r="77" spans="1:10" x14ac:dyDescent="0.2">
      <c r="A77" s="81" t="s">
        <v>297</v>
      </c>
      <c r="B77" s="80">
        <v>3888</v>
      </c>
      <c r="C77" s="31" t="s">
        <v>60</v>
      </c>
      <c r="D77" s="31" t="s">
        <v>58</v>
      </c>
      <c r="E77" s="36" t="s">
        <v>296</v>
      </c>
      <c r="F77" s="37" t="s">
        <v>240</v>
      </c>
      <c r="G77" s="31" t="s">
        <v>232</v>
      </c>
      <c r="H77" s="31" t="s">
        <v>231</v>
      </c>
      <c r="I77" s="31" t="s">
        <v>230</v>
      </c>
    </row>
    <row r="78" spans="1:10" x14ac:dyDescent="0.2">
      <c r="A78" s="81" t="s">
        <v>295</v>
      </c>
      <c r="B78" s="80">
        <v>4254</v>
      </c>
      <c r="C78" s="31" t="s">
        <v>168</v>
      </c>
      <c r="D78" s="31" t="s">
        <v>39</v>
      </c>
      <c r="E78" s="36" t="s">
        <v>294</v>
      </c>
      <c r="F78" s="37" t="s">
        <v>240</v>
      </c>
      <c r="G78" s="31" t="s">
        <v>232</v>
      </c>
      <c r="H78" s="31" t="s">
        <v>231</v>
      </c>
      <c r="I78" s="31" t="s">
        <v>230</v>
      </c>
    </row>
    <row r="79" spans="1:10" x14ac:dyDescent="0.2">
      <c r="A79" s="81" t="s">
        <v>293</v>
      </c>
      <c r="B79" s="80">
        <v>4257</v>
      </c>
      <c r="C79" s="31" t="s">
        <v>292</v>
      </c>
      <c r="D79" s="31" t="s">
        <v>39</v>
      </c>
      <c r="E79" s="36" t="s">
        <v>291</v>
      </c>
      <c r="F79" s="37" t="s">
        <v>240</v>
      </c>
      <c r="G79" s="31" t="s">
        <v>232</v>
      </c>
      <c r="H79" s="31" t="s">
        <v>231</v>
      </c>
      <c r="I79" s="31" t="s">
        <v>230</v>
      </c>
    </row>
    <row r="80" spans="1:10" x14ac:dyDescent="0.2">
      <c r="A80" s="81" t="s">
        <v>290</v>
      </c>
      <c r="B80" s="80">
        <v>4219</v>
      </c>
      <c r="C80" s="31" t="s">
        <v>41</v>
      </c>
      <c r="D80" s="31" t="s">
        <v>39</v>
      </c>
      <c r="E80" s="36" t="s">
        <v>289</v>
      </c>
      <c r="F80" s="37" t="s">
        <v>240</v>
      </c>
      <c r="G80" s="31" t="s">
        <v>232</v>
      </c>
      <c r="H80" s="31" t="s">
        <v>231</v>
      </c>
      <c r="I80" s="31" t="s">
        <v>230</v>
      </c>
    </row>
    <row r="81" spans="1:9" x14ac:dyDescent="0.2">
      <c r="A81" s="81" t="s">
        <v>288</v>
      </c>
      <c r="B81" s="80">
        <v>4158</v>
      </c>
      <c r="C81" s="31" t="s">
        <v>38</v>
      </c>
      <c r="D81" s="31" t="s">
        <v>37</v>
      </c>
      <c r="E81" s="36" t="s">
        <v>287</v>
      </c>
      <c r="F81" s="37">
        <v>9.35</v>
      </c>
      <c r="G81" s="31" t="s">
        <v>232</v>
      </c>
      <c r="H81" s="31" t="s">
        <v>231</v>
      </c>
      <c r="I81" s="31" t="s">
        <v>230</v>
      </c>
    </row>
    <row r="82" spans="1:9" x14ac:dyDescent="0.2">
      <c r="A82" s="81" t="s">
        <v>286</v>
      </c>
      <c r="B82" s="80">
        <v>4128</v>
      </c>
      <c r="C82" s="31" t="s">
        <v>38</v>
      </c>
      <c r="D82" s="39" t="s">
        <v>37</v>
      </c>
      <c r="E82" s="36">
        <v>45180</v>
      </c>
      <c r="F82" s="37">
        <v>9.35</v>
      </c>
      <c r="G82" s="31" t="s">
        <v>232</v>
      </c>
      <c r="H82" s="31" t="s">
        <v>231</v>
      </c>
      <c r="I82" s="31" t="s">
        <v>230</v>
      </c>
    </row>
    <row r="84" spans="1:9" x14ac:dyDescent="0.2">
      <c r="A84" s="81" t="s">
        <v>285</v>
      </c>
      <c r="B84" s="80">
        <v>4088</v>
      </c>
      <c r="C84" s="31" t="s">
        <v>284</v>
      </c>
      <c r="D84" s="31" t="s">
        <v>103</v>
      </c>
      <c r="E84" s="38">
        <v>45008</v>
      </c>
      <c r="F84" s="37" t="s">
        <v>240</v>
      </c>
      <c r="G84" s="31" t="s">
        <v>232</v>
      </c>
      <c r="H84" s="31" t="s">
        <v>281</v>
      </c>
      <c r="I84" s="31" t="s">
        <v>230</v>
      </c>
    </row>
    <row r="85" spans="1:9" x14ac:dyDescent="0.2">
      <c r="A85" s="81" t="s">
        <v>283</v>
      </c>
      <c r="B85" s="80">
        <v>4110</v>
      </c>
      <c r="C85" s="31" t="s">
        <v>206</v>
      </c>
      <c r="D85" s="31" t="s">
        <v>103</v>
      </c>
      <c r="E85" s="38">
        <v>44973</v>
      </c>
      <c r="F85" s="37" t="s">
        <v>240</v>
      </c>
      <c r="G85" s="31" t="s">
        <v>232</v>
      </c>
      <c r="H85" s="31" t="s">
        <v>281</v>
      </c>
      <c r="I85" s="31" t="s">
        <v>230</v>
      </c>
    </row>
    <row r="86" spans="1:9" x14ac:dyDescent="0.2">
      <c r="A86" s="81" t="s">
        <v>282</v>
      </c>
      <c r="B86" s="80">
        <v>4129</v>
      </c>
      <c r="C86" s="31" t="s">
        <v>206</v>
      </c>
      <c r="D86" s="31" t="s">
        <v>103</v>
      </c>
      <c r="E86" s="38">
        <v>44978</v>
      </c>
      <c r="F86" s="37" t="s">
        <v>240</v>
      </c>
      <c r="G86" s="31" t="s">
        <v>232</v>
      </c>
      <c r="H86" s="31" t="s">
        <v>281</v>
      </c>
      <c r="I86" s="31" t="s">
        <v>230</v>
      </c>
    </row>
    <row r="88" spans="1:9" x14ac:dyDescent="0.2">
      <c r="A88" s="81" t="s">
        <v>280</v>
      </c>
      <c r="B88" s="80">
        <v>4209</v>
      </c>
      <c r="C88" s="31" t="s">
        <v>176</v>
      </c>
      <c r="D88" s="31" t="s">
        <v>131</v>
      </c>
      <c r="E88" s="36">
        <v>45197</v>
      </c>
      <c r="F88" s="37" t="s">
        <v>240</v>
      </c>
      <c r="G88" s="31" t="s">
        <v>232</v>
      </c>
      <c r="H88" s="31" t="s">
        <v>256</v>
      </c>
      <c r="I88" s="31" t="s">
        <v>230</v>
      </c>
    </row>
    <row r="89" spans="1:9" x14ac:dyDescent="0.2">
      <c r="A89" s="81" t="s">
        <v>279</v>
      </c>
      <c r="B89" s="80">
        <v>4143</v>
      </c>
      <c r="C89" s="31" t="s">
        <v>201</v>
      </c>
      <c r="D89" s="31" t="s">
        <v>200</v>
      </c>
      <c r="E89" s="36">
        <v>45190</v>
      </c>
      <c r="F89" s="37" t="s">
        <v>240</v>
      </c>
      <c r="G89" s="31" t="s">
        <v>232</v>
      </c>
      <c r="H89" s="31" t="s">
        <v>256</v>
      </c>
      <c r="I89" s="31" t="s">
        <v>230</v>
      </c>
    </row>
    <row r="90" spans="1:9" x14ac:dyDescent="0.2">
      <c r="A90" s="81" t="s">
        <v>278</v>
      </c>
      <c r="B90" s="80">
        <v>4077</v>
      </c>
      <c r="C90" s="31" t="s">
        <v>136</v>
      </c>
      <c r="D90" s="31" t="s">
        <v>72</v>
      </c>
      <c r="E90" s="38">
        <v>44987</v>
      </c>
      <c r="F90" s="37" t="s">
        <v>240</v>
      </c>
      <c r="G90" s="31" t="s">
        <v>232</v>
      </c>
      <c r="H90" s="31" t="s">
        <v>242</v>
      </c>
      <c r="I90" s="31" t="s">
        <v>230</v>
      </c>
    </row>
    <row r="91" spans="1:9" x14ac:dyDescent="0.2">
      <c r="A91" s="81" t="s">
        <v>277</v>
      </c>
      <c r="B91" s="80">
        <v>4034</v>
      </c>
      <c r="C91" s="31" t="s">
        <v>79</v>
      </c>
      <c r="D91" s="31" t="s">
        <v>173</v>
      </c>
      <c r="E91" s="36">
        <v>45083</v>
      </c>
      <c r="F91" s="37" t="s">
        <v>240</v>
      </c>
      <c r="G91" s="31" t="s">
        <v>232</v>
      </c>
      <c r="H91" s="31" t="s">
        <v>242</v>
      </c>
      <c r="I91" s="31" t="s">
        <v>230</v>
      </c>
    </row>
    <row r="92" spans="1:9" x14ac:dyDescent="0.2">
      <c r="A92" s="81" t="s">
        <v>276</v>
      </c>
      <c r="B92" s="80">
        <v>4250</v>
      </c>
      <c r="C92" s="31" t="s">
        <v>132</v>
      </c>
      <c r="D92" s="31" t="s">
        <v>131</v>
      </c>
      <c r="E92" s="36">
        <v>45286</v>
      </c>
      <c r="F92" s="37" t="s">
        <v>240</v>
      </c>
      <c r="G92" s="31" t="s">
        <v>232</v>
      </c>
      <c r="H92" s="31" t="s">
        <v>256</v>
      </c>
      <c r="I92" s="31" t="s">
        <v>230</v>
      </c>
    </row>
    <row r="93" spans="1:9" x14ac:dyDescent="0.2">
      <c r="A93" s="81" t="s">
        <v>275</v>
      </c>
      <c r="B93" s="80">
        <v>3847</v>
      </c>
      <c r="C93" s="31" t="s">
        <v>60</v>
      </c>
      <c r="D93" s="31" t="s">
        <v>58</v>
      </c>
      <c r="E93" s="36">
        <v>45246</v>
      </c>
      <c r="F93" s="37" t="s">
        <v>240</v>
      </c>
      <c r="G93" s="31" t="s">
        <v>232</v>
      </c>
      <c r="H93" s="31" t="s">
        <v>242</v>
      </c>
      <c r="I93" s="31" t="s">
        <v>230</v>
      </c>
    </row>
    <row r="94" spans="1:9" x14ac:dyDescent="0.2">
      <c r="A94" s="81" t="s">
        <v>274</v>
      </c>
      <c r="B94" s="80">
        <v>4159</v>
      </c>
      <c r="C94" s="31" t="s">
        <v>159</v>
      </c>
      <c r="D94" s="31" t="s">
        <v>37</v>
      </c>
      <c r="E94" s="36">
        <v>45260</v>
      </c>
      <c r="F94" s="37" t="s">
        <v>240</v>
      </c>
      <c r="G94" s="31" t="s">
        <v>232</v>
      </c>
      <c r="H94" s="31" t="s">
        <v>242</v>
      </c>
      <c r="I94" s="31" t="s">
        <v>230</v>
      </c>
    </row>
    <row r="95" spans="1:9" x14ac:dyDescent="0.2">
      <c r="A95" s="81" t="s">
        <v>273</v>
      </c>
      <c r="B95" s="80">
        <v>4224</v>
      </c>
      <c r="C95" s="31" t="s">
        <v>144</v>
      </c>
      <c r="D95" s="31" t="s">
        <v>72</v>
      </c>
      <c r="E95" s="36">
        <v>45264</v>
      </c>
      <c r="F95" s="37" t="s">
        <v>240</v>
      </c>
      <c r="G95" s="31" t="s">
        <v>232</v>
      </c>
      <c r="H95" s="31" t="s">
        <v>242</v>
      </c>
      <c r="I95" s="31" t="s">
        <v>230</v>
      </c>
    </row>
    <row r="96" spans="1:9" x14ac:dyDescent="0.2">
      <c r="A96" s="81" t="s">
        <v>272</v>
      </c>
      <c r="B96" s="80">
        <v>4163</v>
      </c>
      <c r="C96" s="31" t="s">
        <v>271</v>
      </c>
      <c r="D96" s="31" t="s">
        <v>194</v>
      </c>
      <c r="E96" s="36">
        <v>45251</v>
      </c>
      <c r="F96" s="37" t="s">
        <v>240</v>
      </c>
      <c r="G96" s="31" t="s">
        <v>232</v>
      </c>
      <c r="H96" s="31" t="s">
        <v>242</v>
      </c>
      <c r="I96" s="31" t="s">
        <v>230</v>
      </c>
    </row>
    <row r="97" spans="1:9" x14ac:dyDescent="0.2">
      <c r="A97" s="81" t="s">
        <v>270</v>
      </c>
      <c r="B97" s="80">
        <v>4164</v>
      </c>
      <c r="C97" s="31" t="s">
        <v>269</v>
      </c>
      <c r="D97" s="31" t="s">
        <v>194</v>
      </c>
      <c r="E97" s="36">
        <v>45251</v>
      </c>
      <c r="F97" s="37" t="s">
        <v>240</v>
      </c>
      <c r="G97" s="31" t="s">
        <v>232</v>
      </c>
      <c r="H97" s="31" t="s">
        <v>242</v>
      </c>
      <c r="I97" s="31" t="s">
        <v>230</v>
      </c>
    </row>
    <row r="98" spans="1:9" x14ac:dyDescent="0.2">
      <c r="A98" s="81" t="s">
        <v>268</v>
      </c>
      <c r="B98" s="80">
        <v>4025</v>
      </c>
      <c r="C98" s="31" t="s">
        <v>215</v>
      </c>
      <c r="D98" s="31" t="s">
        <v>160</v>
      </c>
      <c r="E98" s="36">
        <v>45091</v>
      </c>
      <c r="F98" s="35" t="s">
        <v>240</v>
      </c>
      <c r="G98" s="31" t="s">
        <v>232</v>
      </c>
      <c r="H98" s="31" t="s">
        <v>242</v>
      </c>
      <c r="I98" s="31" t="s">
        <v>230</v>
      </c>
    </row>
    <row r="100" spans="1:9" x14ac:dyDescent="0.2">
      <c r="A100" s="79"/>
      <c r="B100" s="79"/>
      <c r="C100" s="79"/>
      <c r="D100" s="79"/>
      <c r="E100" s="79"/>
      <c r="F100" s="79"/>
      <c r="G100" s="79"/>
      <c r="H100" s="79"/>
      <c r="I100" s="79"/>
    </row>
    <row r="101" spans="1:9" x14ac:dyDescent="0.2">
      <c r="A101" s="31"/>
      <c r="B101" s="31"/>
      <c r="C101" s="31"/>
      <c r="D101" s="31"/>
      <c r="E101" s="31"/>
      <c r="F101" s="31"/>
      <c r="G101" s="31"/>
      <c r="H101" s="31"/>
      <c r="I101" s="31"/>
    </row>
    <row r="102" spans="1:9" x14ac:dyDescent="0.2">
      <c r="A102" s="80"/>
      <c r="B102" s="80"/>
      <c r="C102" s="80"/>
      <c r="D102" s="80"/>
      <c r="E102" s="80"/>
      <c r="F102" s="80"/>
      <c r="G102" s="80"/>
      <c r="H102" s="80"/>
      <c r="I102" s="80"/>
    </row>
    <row r="103" spans="1:9" x14ac:dyDescent="0.2">
      <c r="A103" s="79"/>
      <c r="B103" s="79"/>
      <c r="C103" s="79"/>
      <c r="D103" s="79"/>
      <c r="E103" s="79"/>
      <c r="F103" s="79"/>
      <c r="G103" s="79"/>
      <c r="H103" s="79"/>
      <c r="I103" s="79"/>
    </row>
    <row r="104" spans="1:9" x14ac:dyDescent="0.2">
      <c r="A104" s="79"/>
      <c r="B104" s="79"/>
      <c r="C104" s="79"/>
      <c r="D104" s="79"/>
      <c r="E104" s="79"/>
      <c r="F104" s="79"/>
      <c r="G104" s="79"/>
      <c r="H104" s="79"/>
      <c r="I104" s="7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workbookViewId="0">
      <selection activeCell="D41" sqref="D41"/>
    </sheetView>
  </sheetViews>
  <sheetFormatPr defaultRowHeight="14.25" x14ac:dyDescent="0.2"/>
  <cols>
    <col min="1" max="1" width="28.75" bestFit="1" customWidth="1"/>
    <col min="2" max="2" width="33.625" bestFit="1" customWidth="1"/>
    <col min="3" max="3" width="35.375" bestFit="1" customWidth="1"/>
    <col min="4" max="4" width="6.875" bestFit="1" customWidth="1"/>
    <col min="5" max="5" width="34.25" bestFit="1" customWidth="1"/>
    <col min="6" max="6" width="27.375" bestFit="1" customWidth="1"/>
    <col min="7" max="7" width="12" bestFit="1" customWidth="1"/>
    <col min="8" max="8" width="16.75" bestFit="1" customWidth="1"/>
    <col min="9" max="9" width="16" bestFit="1" customWidth="1"/>
  </cols>
  <sheetData>
    <row r="1" spans="1:9" x14ac:dyDescent="0.2">
      <c r="A1" t="e">
        <f ca="1">[5]!SNLTable(238101,$B$7:$B$31,$C$3:$I$3)</f>
        <v>#NAME?</v>
      </c>
      <c r="B1" t="s">
        <v>420</v>
      </c>
    </row>
    <row r="2" spans="1:9" x14ac:dyDescent="0.2">
      <c r="A2" s="31" t="s">
        <v>266</v>
      </c>
      <c r="B2" s="31" t="s">
        <v>265</v>
      </c>
      <c r="C2" s="31" t="s">
        <v>264</v>
      </c>
      <c r="D2" s="31" t="s">
        <v>227</v>
      </c>
      <c r="E2" s="31" t="s">
        <v>263</v>
      </c>
      <c r="F2" s="31" t="s">
        <v>262</v>
      </c>
      <c r="G2" s="31" t="s">
        <v>261</v>
      </c>
      <c r="H2" s="31" t="s">
        <v>260</v>
      </c>
      <c r="I2" s="31" t="s">
        <v>259</v>
      </c>
    </row>
    <row r="3" spans="1:9" x14ac:dyDescent="0.2">
      <c r="A3" s="80">
        <v>238115</v>
      </c>
      <c r="B3" s="80">
        <v>238106</v>
      </c>
      <c r="C3" s="80">
        <v>238108</v>
      </c>
      <c r="D3" s="80">
        <v>238539</v>
      </c>
      <c r="E3" s="80">
        <v>238119</v>
      </c>
      <c r="F3" s="80">
        <v>238131</v>
      </c>
      <c r="G3" s="80">
        <v>238116</v>
      </c>
      <c r="H3" s="80">
        <v>254846</v>
      </c>
      <c r="I3" s="80">
        <v>238117</v>
      </c>
    </row>
    <row r="4" spans="1:9" x14ac:dyDescent="0.2">
      <c r="A4" s="79"/>
      <c r="B4" s="79"/>
      <c r="C4" s="79"/>
      <c r="D4" s="79"/>
      <c r="E4" s="79"/>
      <c r="F4" s="79"/>
      <c r="G4" s="79"/>
      <c r="H4" s="79"/>
      <c r="I4" s="79"/>
    </row>
    <row r="5" spans="1:9" x14ac:dyDescent="0.2">
      <c r="A5" s="79"/>
      <c r="B5" s="79"/>
      <c r="C5" s="79"/>
      <c r="D5" s="79"/>
      <c r="E5" s="79"/>
      <c r="F5" s="79"/>
      <c r="G5" s="79"/>
      <c r="H5" s="79"/>
      <c r="I5" s="79"/>
    </row>
    <row r="7" spans="1:9" x14ac:dyDescent="0.2">
      <c r="A7" s="81" t="s">
        <v>419</v>
      </c>
      <c r="B7" s="80">
        <v>3935</v>
      </c>
      <c r="C7" s="31" t="s">
        <v>100</v>
      </c>
      <c r="D7" s="31" t="s">
        <v>99</v>
      </c>
      <c r="E7" s="38">
        <v>44804</v>
      </c>
      <c r="F7" s="37">
        <v>8.57</v>
      </c>
      <c r="G7" s="31" t="s">
        <v>232</v>
      </c>
      <c r="H7" s="31" t="s">
        <v>242</v>
      </c>
      <c r="I7" s="31" t="s">
        <v>230</v>
      </c>
    </row>
    <row r="8" spans="1:9" x14ac:dyDescent="0.2">
      <c r="A8" s="81" t="s">
        <v>418</v>
      </c>
      <c r="B8" s="80">
        <v>3921</v>
      </c>
      <c r="C8" s="31" t="s">
        <v>136</v>
      </c>
      <c r="D8" s="31" t="s">
        <v>81</v>
      </c>
      <c r="E8" s="38">
        <v>44812</v>
      </c>
      <c r="F8" s="37">
        <v>9.5</v>
      </c>
      <c r="G8" s="31" t="s">
        <v>232</v>
      </c>
      <c r="H8" s="31" t="s">
        <v>242</v>
      </c>
      <c r="I8" s="31" t="s">
        <v>230</v>
      </c>
    </row>
    <row r="9" spans="1:9" x14ac:dyDescent="0.2">
      <c r="A9" s="81" t="s">
        <v>417</v>
      </c>
      <c r="B9" s="80">
        <v>3768</v>
      </c>
      <c r="C9" s="31" t="s">
        <v>135</v>
      </c>
      <c r="D9" s="31" t="s">
        <v>103</v>
      </c>
      <c r="E9" s="38">
        <v>44819</v>
      </c>
      <c r="F9" s="37">
        <v>9.35</v>
      </c>
      <c r="G9" s="31" t="s">
        <v>232</v>
      </c>
      <c r="H9" s="31" t="s">
        <v>242</v>
      </c>
      <c r="I9" s="31" t="s">
        <v>230</v>
      </c>
    </row>
    <row r="10" spans="1:9" x14ac:dyDescent="0.2">
      <c r="A10" s="81" t="s">
        <v>416</v>
      </c>
      <c r="B10" s="80">
        <v>3881</v>
      </c>
      <c r="C10" s="31" t="s">
        <v>134</v>
      </c>
      <c r="D10" s="31" t="s">
        <v>133</v>
      </c>
      <c r="E10" s="38">
        <v>44859</v>
      </c>
      <c r="F10" s="37">
        <v>9.5</v>
      </c>
      <c r="G10" s="31" t="s">
        <v>232</v>
      </c>
      <c r="H10" s="31" t="s">
        <v>242</v>
      </c>
      <c r="I10" s="31" t="s">
        <v>230</v>
      </c>
    </row>
    <row r="11" spans="1:9" x14ac:dyDescent="0.2">
      <c r="A11" s="81" t="s">
        <v>415</v>
      </c>
      <c r="B11" s="80">
        <v>3870</v>
      </c>
      <c r="C11" s="31" t="s">
        <v>59</v>
      </c>
      <c r="D11" s="31" t="s">
        <v>58</v>
      </c>
      <c r="E11" s="38">
        <v>44868</v>
      </c>
      <c r="F11" s="37">
        <v>10.3</v>
      </c>
      <c r="G11" s="31" t="s">
        <v>232</v>
      </c>
      <c r="H11" s="31" t="s">
        <v>242</v>
      </c>
      <c r="I11" s="31" t="s">
        <v>230</v>
      </c>
    </row>
    <row r="12" spans="1:9" x14ac:dyDescent="0.2">
      <c r="A12" s="81" t="s">
        <v>414</v>
      </c>
      <c r="B12" s="80">
        <v>3871</v>
      </c>
      <c r="C12" s="31" t="s">
        <v>61</v>
      </c>
      <c r="D12" s="31" t="s">
        <v>58</v>
      </c>
      <c r="E12" s="38">
        <v>44868</v>
      </c>
      <c r="F12" s="37">
        <v>10.199999999999999</v>
      </c>
      <c r="G12" s="31" t="s">
        <v>232</v>
      </c>
      <c r="H12" s="31" t="s">
        <v>242</v>
      </c>
      <c r="I12" s="31" t="s">
        <v>230</v>
      </c>
    </row>
    <row r="13" spans="1:9" x14ac:dyDescent="0.2">
      <c r="A13" s="81" t="s">
        <v>413</v>
      </c>
      <c r="B13" s="80">
        <v>3869</v>
      </c>
      <c r="C13" s="31" t="s">
        <v>60</v>
      </c>
      <c r="D13" s="31" t="s">
        <v>58</v>
      </c>
      <c r="E13" s="38">
        <v>44868</v>
      </c>
      <c r="F13" s="37">
        <v>10.25</v>
      </c>
      <c r="G13" s="31" t="s">
        <v>232</v>
      </c>
      <c r="H13" s="31" t="s">
        <v>242</v>
      </c>
      <c r="I13" s="31" t="s">
        <v>230</v>
      </c>
    </row>
    <row r="14" spans="1:9" x14ac:dyDescent="0.2">
      <c r="A14" s="81" t="s">
        <v>412</v>
      </c>
      <c r="B14" s="80">
        <v>3936</v>
      </c>
      <c r="C14" s="31" t="s">
        <v>74</v>
      </c>
      <c r="D14" s="31" t="s">
        <v>35</v>
      </c>
      <c r="E14" s="38">
        <v>44883</v>
      </c>
      <c r="F14" s="37">
        <v>9.9</v>
      </c>
      <c r="G14" s="31" t="s">
        <v>232</v>
      </c>
      <c r="H14" s="31" t="s">
        <v>242</v>
      </c>
      <c r="I14" s="31" t="s">
        <v>230</v>
      </c>
    </row>
    <row r="15" spans="1:9" x14ac:dyDescent="0.2">
      <c r="A15" s="81" t="s">
        <v>402</v>
      </c>
      <c r="B15" s="80">
        <v>3984</v>
      </c>
      <c r="C15" s="31" t="s">
        <v>120</v>
      </c>
      <c r="D15" s="31" t="s">
        <v>77</v>
      </c>
      <c r="E15" s="38">
        <v>44896</v>
      </c>
      <c r="F15" s="37">
        <v>9.8000000000000007</v>
      </c>
      <c r="G15" s="31" t="s">
        <v>232</v>
      </c>
      <c r="H15" s="31" t="s">
        <v>242</v>
      </c>
      <c r="I15" s="31" t="s">
        <v>230</v>
      </c>
    </row>
    <row r="16" spans="1:9" x14ac:dyDescent="0.2">
      <c r="A16" s="81" t="s">
        <v>406</v>
      </c>
      <c r="B16" s="80">
        <v>3987</v>
      </c>
      <c r="C16" s="31" t="s">
        <v>125</v>
      </c>
      <c r="D16" s="31" t="s">
        <v>77</v>
      </c>
      <c r="E16" s="38">
        <v>44896</v>
      </c>
      <c r="F16" s="37">
        <v>9.8000000000000007</v>
      </c>
      <c r="G16" s="31" t="s">
        <v>232</v>
      </c>
      <c r="H16" s="31" t="s">
        <v>242</v>
      </c>
      <c r="I16" s="31" t="s">
        <v>230</v>
      </c>
    </row>
    <row r="17" spans="1:9" x14ac:dyDescent="0.2">
      <c r="A17" s="81" t="s">
        <v>411</v>
      </c>
      <c r="B17" s="80">
        <v>3980</v>
      </c>
      <c r="C17" s="31" t="s">
        <v>60</v>
      </c>
      <c r="D17" s="31" t="s">
        <v>58</v>
      </c>
      <c r="E17" s="38">
        <v>44910</v>
      </c>
      <c r="F17" s="37">
        <v>10</v>
      </c>
      <c r="G17" s="31" t="s">
        <v>232</v>
      </c>
      <c r="H17" s="31" t="s">
        <v>242</v>
      </c>
      <c r="I17" s="31" t="s">
        <v>230</v>
      </c>
    </row>
    <row r="18" spans="1:9" x14ac:dyDescent="0.2">
      <c r="A18" s="81" t="s">
        <v>410</v>
      </c>
      <c r="B18" s="80">
        <v>3981</v>
      </c>
      <c r="C18" s="31" t="s">
        <v>59</v>
      </c>
      <c r="D18" s="31" t="s">
        <v>58</v>
      </c>
      <c r="E18" s="38">
        <v>44910</v>
      </c>
      <c r="F18" s="37">
        <v>10.050000000000001</v>
      </c>
      <c r="G18" s="31" t="s">
        <v>232</v>
      </c>
      <c r="H18" s="31" t="s">
        <v>242</v>
      </c>
      <c r="I18" s="31" t="s">
        <v>230</v>
      </c>
    </row>
    <row r="19" spans="1:9" x14ac:dyDescent="0.2">
      <c r="A19" s="81" t="s">
        <v>409</v>
      </c>
      <c r="B19" s="80">
        <v>3982</v>
      </c>
      <c r="C19" s="31" t="s">
        <v>61</v>
      </c>
      <c r="D19" s="31" t="s">
        <v>58</v>
      </c>
      <c r="E19" s="38">
        <v>44910</v>
      </c>
      <c r="F19" s="37">
        <v>9.9499999999999993</v>
      </c>
      <c r="G19" s="31" t="s">
        <v>232</v>
      </c>
      <c r="H19" s="31" t="s">
        <v>242</v>
      </c>
      <c r="I19" s="31" t="s">
        <v>230</v>
      </c>
    </row>
    <row r="20" spans="1:9" x14ac:dyDescent="0.2">
      <c r="A20" s="81" t="s">
        <v>408</v>
      </c>
      <c r="B20" s="80">
        <v>3953</v>
      </c>
      <c r="C20" s="31" t="s">
        <v>66</v>
      </c>
      <c r="D20" s="31" t="s">
        <v>62</v>
      </c>
      <c r="E20" s="38">
        <v>44911</v>
      </c>
      <c r="F20" s="37">
        <v>9.5</v>
      </c>
      <c r="G20" s="31" t="s">
        <v>232</v>
      </c>
      <c r="H20" s="31" t="s">
        <v>242</v>
      </c>
      <c r="I20" s="31" t="s">
        <v>230</v>
      </c>
    </row>
    <row r="21" spans="1:9" x14ac:dyDescent="0.2">
      <c r="A21" s="81" t="s">
        <v>407</v>
      </c>
      <c r="B21" s="80">
        <v>4029</v>
      </c>
      <c r="C21" s="31" t="s">
        <v>127</v>
      </c>
      <c r="D21" s="31" t="s">
        <v>126</v>
      </c>
      <c r="E21" s="38">
        <v>44915</v>
      </c>
      <c r="F21" s="37">
        <v>10.5</v>
      </c>
      <c r="G21" s="31" t="s">
        <v>232</v>
      </c>
      <c r="H21" s="31" t="s">
        <v>242</v>
      </c>
      <c r="I21" s="31" t="s">
        <v>230</v>
      </c>
    </row>
    <row r="22" spans="1:9" x14ac:dyDescent="0.2">
      <c r="A22" s="81" t="s">
        <v>406</v>
      </c>
      <c r="B22" s="80">
        <v>3987</v>
      </c>
      <c r="C22" s="31" t="s">
        <v>125</v>
      </c>
      <c r="D22" s="31" t="s">
        <v>77</v>
      </c>
      <c r="E22" s="38">
        <v>44917</v>
      </c>
      <c r="F22" s="37">
        <v>9.8000000000000007</v>
      </c>
      <c r="G22" s="31" t="s">
        <v>232</v>
      </c>
      <c r="H22" s="31" t="s">
        <v>242</v>
      </c>
      <c r="I22" s="31" t="s">
        <v>230</v>
      </c>
    </row>
    <row r="23" spans="1:9" x14ac:dyDescent="0.2">
      <c r="A23" s="81" t="s">
        <v>405</v>
      </c>
      <c r="B23" s="80">
        <v>3948</v>
      </c>
      <c r="C23" s="31" t="s">
        <v>124</v>
      </c>
      <c r="D23" s="31" t="s">
        <v>123</v>
      </c>
      <c r="E23" s="38">
        <v>44917</v>
      </c>
      <c r="F23" s="37">
        <v>9.4</v>
      </c>
      <c r="G23" s="31" t="s">
        <v>232</v>
      </c>
      <c r="H23" s="31" t="s">
        <v>242</v>
      </c>
      <c r="I23" s="31" t="s">
        <v>230</v>
      </c>
    </row>
    <row r="24" spans="1:9" x14ac:dyDescent="0.2">
      <c r="A24" s="81" t="s">
        <v>404</v>
      </c>
      <c r="B24" s="80">
        <v>4020</v>
      </c>
      <c r="C24" s="31" t="s">
        <v>122</v>
      </c>
      <c r="D24" s="31" t="s">
        <v>56</v>
      </c>
      <c r="E24" s="38">
        <v>44922</v>
      </c>
      <c r="F24" s="37">
        <v>9.56</v>
      </c>
      <c r="G24" s="31" t="s">
        <v>232</v>
      </c>
      <c r="H24" s="31" t="s">
        <v>242</v>
      </c>
      <c r="I24" s="31" t="s">
        <v>230</v>
      </c>
    </row>
    <row r="25" spans="1:9" x14ac:dyDescent="0.2">
      <c r="A25" s="81" t="s">
        <v>403</v>
      </c>
      <c r="B25" s="80">
        <v>3960</v>
      </c>
      <c r="C25" s="31" t="s">
        <v>121</v>
      </c>
      <c r="D25" s="31" t="s">
        <v>81</v>
      </c>
      <c r="E25" s="38">
        <v>44924</v>
      </c>
      <c r="F25" s="37">
        <v>9.3000000000000007</v>
      </c>
      <c r="G25" s="31" t="s">
        <v>232</v>
      </c>
      <c r="H25" s="31" t="s">
        <v>242</v>
      </c>
      <c r="I25" s="31" t="s">
        <v>230</v>
      </c>
    </row>
    <row r="26" spans="1:9" x14ac:dyDescent="0.2">
      <c r="A26" s="81" t="s">
        <v>402</v>
      </c>
      <c r="B26" s="80">
        <v>3984</v>
      </c>
      <c r="C26" s="31" t="s">
        <v>120</v>
      </c>
      <c r="D26" s="31" t="s">
        <v>77</v>
      </c>
      <c r="E26" s="38">
        <v>44924</v>
      </c>
      <c r="F26" s="37">
        <v>9.8000000000000007</v>
      </c>
      <c r="G26" s="31" t="s">
        <v>232</v>
      </c>
      <c r="H26" s="31" t="s">
        <v>242</v>
      </c>
      <c r="I26" s="31" t="s">
        <v>230</v>
      </c>
    </row>
    <row r="27" spans="1:9" x14ac:dyDescent="0.2">
      <c r="A27" s="81" t="s">
        <v>401</v>
      </c>
      <c r="B27" s="80">
        <v>3973</v>
      </c>
      <c r="C27" s="31" t="s">
        <v>71</v>
      </c>
      <c r="D27" s="31" t="s">
        <v>69</v>
      </c>
      <c r="E27" s="38">
        <v>44896</v>
      </c>
      <c r="F27" s="37">
        <v>7.85</v>
      </c>
      <c r="G27" s="31" t="s">
        <v>232</v>
      </c>
      <c r="H27" s="31" t="s">
        <v>256</v>
      </c>
      <c r="I27" s="31" t="s">
        <v>230</v>
      </c>
    </row>
    <row r="28" spans="1:9" x14ac:dyDescent="0.2">
      <c r="A28" s="81"/>
      <c r="B28" s="80"/>
      <c r="C28" s="31"/>
      <c r="D28" s="31"/>
      <c r="E28" s="38"/>
      <c r="F28" s="37"/>
      <c r="G28" s="31"/>
      <c r="H28" s="31"/>
      <c r="I28" s="31"/>
    </row>
    <row r="29" spans="1:9" x14ac:dyDescent="0.2">
      <c r="A29" s="81"/>
      <c r="B29" s="80"/>
      <c r="C29" s="31"/>
      <c r="D29" s="31"/>
      <c r="E29" s="38"/>
      <c r="F29" s="37"/>
      <c r="G29" s="31"/>
      <c r="H29" s="31"/>
      <c r="I29" s="31"/>
    </row>
    <row r="31" spans="1:9" x14ac:dyDescent="0.2">
      <c r="A31" s="81" t="s">
        <v>400</v>
      </c>
      <c r="B31" s="80">
        <v>4028</v>
      </c>
      <c r="C31" s="31" t="s">
        <v>176</v>
      </c>
      <c r="D31" s="31" t="s">
        <v>131</v>
      </c>
      <c r="E31" s="38">
        <v>44830</v>
      </c>
      <c r="F31" s="37" t="s">
        <v>240</v>
      </c>
      <c r="G31" s="31" t="s">
        <v>232</v>
      </c>
      <c r="H31" s="31" t="s">
        <v>256</v>
      </c>
      <c r="I31" s="31" t="s">
        <v>230</v>
      </c>
    </row>
    <row r="32" spans="1:9" x14ac:dyDescent="0.2">
      <c r="A32" s="81" t="s">
        <v>399</v>
      </c>
      <c r="B32" s="80">
        <v>3975</v>
      </c>
      <c r="C32" s="31" t="s">
        <v>70</v>
      </c>
      <c r="D32" s="31" t="s">
        <v>69</v>
      </c>
      <c r="E32" s="38">
        <v>44882</v>
      </c>
      <c r="F32" s="37">
        <v>7.85</v>
      </c>
      <c r="G32" s="31" t="s">
        <v>232</v>
      </c>
      <c r="H32" s="31" t="s">
        <v>256</v>
      </c>
      <c r="I32" s="31" t="s">
        <v>230</v>
      </c>
    </row>
    <row r="33" spans="1:9" x14ac:dyDescent="0.2">
      <c r="A33" s="81" t="s">
        <v>398</v>
      </c>
      <c r="B33" s="80">
        <v>3933</v>
      </c>
      <c r="C33" s="31" t="s">
        <v>132</v>
      </c>
      <c r="D33" s="31" t="s">
        <v>131</v>
      </c>
      <c r="E33" s="38">
        <v>44895</v>
      </c>
      <c r="F33" s="37">
        <v>9.8000000000000007</v>
      </c>
      <c r="G33" s="31" t="s">
        <v>232</v>
      </c>
      <c r="H33" s="31" t="s">
        <v>256</v>
      </c>
      <c r="I33" s="31" t="s">
        <v>230</v>
      </c>
    </row>
    <row r="34" spans="1:9" x14ac:dyDescent="0.2">
      <c r="A34" s="81" t="s">
        <v>397</v>
      </c>
      <c r="B34" s="80">
        <v>3917</v>
      </c>
      <c r="C34" s="31" t="s">
        <v>269</v>
      </c>
      <c r="D34" s="31" t="s">
        <v>160</v>
      </c>
      <c r="E34" s="38">
        <v>44886</v>
      </c>
      <c r="F34" s="37" t="s">
        <v>240</v>
      </c>
      <c r="G34" s="31" t="s">
        <v>232</v>
      </c>
      <c r="H34" s="31" t="s">
        <v>242</v>
      </c>
      <c r="I34" s="31" t="s">
        <v>230</v>
      </c>
    </row>
    <row r="35" spans="1:9" x14ac:dyDescent="0.2">
      <c r="A35" s="81" t="s">
        <v>396</v>
      </c>
      <c r="B35" s="80">
        <v>3918</v>
      </c>
      <c r="C35" s="31" t="s">
        <v>395</v>
      </c>
      <c r="D35" s="31" t="s">
        <v>160</v>
      </c>
      <c r="E35" s="38">
        <v>44886</v>
      </c>
      <c r="F35" s="37" t="s">
        <v>240</v>
      </c>
      <c r="G35" s="31" t="s">
        <v>232</v>
      </c>
      <c r="H35" s="31" t="s">
        <v>242</v>
      </c>
      <c r="I35" s="31" t="s">
        <v>230</v>
      </c>
    </row>
    <row r="36" spans="1:9" x14ac:dyDescent="0.2">
      <c r="A36" s="81" t="s">
        <v>394</v>
      </c>
      <c r="B36" s="80">
        <v>4055</v>
      </c>
      <c r="C36" s="31" t="s">
        <v>144</v>
      </c>
      <c r="D36" s="31" t="s">
        <v>72</v>
      </c>
      <c r="E36" s="38">
        <v>44897</v>
      </c>
      <c r="F36" s="37" t="s">
        <v>240</v>
      </c>
      <c r="G36" s="31" t="s">
        <v>232</v>
      </c>
      <c r="H36" s="31" t="s">
        <v>242</v>
      </c>
      <c r="I36" s="31" t="s">
        <v>230</v>
      </c>
    </row>
    <row r="37" spans="1:9" x14ac:dyDescent="0.2">
      <c r="A37" s="81" t="s">
        <v>393</v>
      </c>
      <c r="B37" s="80">
        <v>3739</v>
      </c>
      <c r="C37" s="31" t="s">
        <v>130</v>
      </c>
      <c r="D37" s="31" t="s">
        <v>128</v>
      </c>
      <c r="E37" s="38">
        <v>44909</v>
      </c>
      <c r="F37" s="37">
        <v>10</v>
      </c>
      <c r="G37" s="31" t="s">
        <v>232</v>
      </c>
      <c r="H37" s="31" t="s">
        <v>256</v>
      </c>
      <c r="I37" s="31" t="s">
        <v>230</v>
      </c>
    </row>
    <row r="38" spans="1:9" x14ac:dyDescent="0.2">
      <c r="A38" s="81" t="s">
        <v>392</v>
      </c>
      <c r="B38" s="80">
        <v>3902</v>
      </c>
      <c r="C38" s="31" t="s">
        <v>129</v>
      </c>
      <c r="D38" s="31" t="s">
        <v>128</v>
      </c>
      <c r="E38" s="38">
        <v>44909</v>
      </c>
      <c r="F38" s="37">
        <v>9.5</v>
      </c>
      <c r="G38" s="31" t="s">
        <v>232</v>
      </c>
      <c r="H38" s="31" t="s">
        <v>256</v>
      </c>
      <c r="I38" s="31" t="s">
        <v>230</v>
      </c>
    </row>
    <row r="39" spans="1:9" x14ac:dyDescent="0.2">
      <c r="A39" s="81" t="s">
        <v>391</v>
      </c>
      <c r="B39" s="80">
        <v>4005</v>
      </c>
      <c r="C39" s="31" t="s">
        <v>51</v>
      </c>
      <c r="D39" s="31" t="s">
        <v>67</v>
      </c>
      <c r="E39" s="38">
        <v>44909</v>
      </c>
      <c r="F39" s="37">
        <v>9.6</v>
      </c>
      <c r="G39" s="31" t="s">
        <v>232</v>
      </c>
      <c r="H39" s="31" t="s">
        <v>256</v>
      </c>
      <c r="I39" s="31" t="s">
        <v>230</v>
      </c>
    </row>
    <row r="40" spans="1:9" x14ac:dyDescent="0.2">
      <c r="A40" s="81" t="s">
        <v>390</v>
      </c>
      <c r="B40" s="80">
        <v>3941</v>
      </c>
      <c r="C40" s="31" t="s">
        <v>98</v>
      </c>
      <c r="D40" s="31" t="s">
        <v>123</v>
      </c>
      <c r="E40" s="38">
        <v>44907</v>
      </c>
      <c r="F40" s="37" t="s">
        <v>240</v>
      </c>
      <c r="G40" s="31" t="s">
        <v>232</v>
      </c>
      <c r="H40" s="31" t="s">
        <v>242</v>
      </c>
      <c r="I40" s="31" t="s">
        <v>230</v>
      </c>
    </row>
    <row r="42" spans="1:9" x14ac:dyDescent="0.2">
      <c r="A42" s="81" t="s">
        <v>389</v>
      </c>
      <c r="B42" s="80">
        <v>4068</v>
      </c>
      <c r="C42" s="31" t="s">
        <v>147</v>
      </c>
      <c r="D42" s="31" t="s">
        <v>145</v>
      </c>
      <c r="E42" s="38">
        <v>44838</v>
      </c>
      <c r="F42" s="37">
        <v>10.8</v>
      </c>
      <c r="G42" s="31" t="s">
        <v>232</v>
      </c>
      <c r="H42" s="31" t="s">
        <v>231</v>
      </c>
      <c r="I42" s="31" t="s">
        <v>230</v>
      </c>
    </row>
    <row r="43" spans="1:9" x14ac:dyDescent="0.2">
      <c r="A43" s="81" t="s">
        <v>388</v>
      </c>
      <c r="B43" s="80">
        <v>3967</v>
      </c>
      <c r="C43" s="31" t="s">
        <v>159</v>
      </c>
      <c r="D43" s="31" t="s">
        <v>42</v>
      </c>
      <c r="E43" s="38">
        <v>44774</v>
      </c>
      <c r="F43" s="37" t="s">
        <v>240</v>
      </c>
      <c r="G43" s="31" t="s">
        <v>232</v>
      </c>
      <c r="H43" s="31" t="s">
        <v>231</v>
      </c>
      <c r="I43" s="31" t="s">
        <v>230</v>
      </c>
    </row>
    <row r="44" spans="1:9" x14ac:dyDescent="0.2">
      <c r="A44" s="81" t="s">
        <v>387</v>
      </c>
      <c r="B44" s="80">
        <v>4021</v>
      </c>
      <c r="C44" s="31" t="s">
        <v>179</v>
      </c>
      <c r="D44" s="31" t="s">
        <v>39</v>
      </c>
      <c r="E44" s="38">
        <v>44769</v>
      </c>
      <c r="F44" s="37" t="s">
        <v>240</v>
      </c>
      <c r="G44" s="31" t="s">
        <v>232</v>
      </c>
      <c r="H44" s="31" t="s">
        <v>231</v>
      </c>
      <c r="I44" s="31" t="s">
        <v>230</v>
      </c>
    </row>
    <row r="45" spans="1:9" x14ac:dyDescent="0.2">
      <c r="A45" s="81" t="s">
        <v>386</v>
      </c>
      <c r="B45" s="80">
        <v>3939</v>
      </c>
      <c r="C45" s="31" t="s">
        <v>38</v>
      </c>
      <c r="D45" s="31" t="s">
        <v>37</v>
      </c>
      <c r="E45" s="38">
        <v>44778</v>
      </c>
      <c r="F45" s="37">
        <v>9.1999999999999993</v>
      </c>
      <c r="G45" s="31" t="s">
        <v>232</v>
      </c>
      <c r="H45" s="31" t="s">
        <v>231</v>
      </c>
      <c r="I45" s="31" t="s">
        <v>230</v>
      </c>
    </row>
    <row r="46" spans="1:9" x14ac:dyDescent="0.2">
      <c r="A46" s="81" t="s">
        <v>385</v>
      </c>
      <c r="B46" s="80">
        <v>3930</v>
      </c>
      <c r="C46" s="31" t="s">
        <v>159</v>
      </c>
      <c r="D46" s="31" t="s">
        <v>37</v>
      </c>
      <c r="E46" s="38">
        <v>44757</v>
      </c>
      <c r="F46" s="37">
        <v>9.1999999999999993</v>
      </c>
      <c r="G46" s="31" t="s">
        <v>232</v>
      </c>
      <c r="H46" s="31" t="s">
        <v>231</v>
      </c>
      <c r="I46" s="31" t="s">
        <v>230</v>
      </c>
    </row>
    <row r="47" spans="1:9" x14ac:dyDescent="0.2">
      <c r="A47" s="81" t="s">
        <v>384</v>
      </c>
      <c r="B47" s="80">
        <v>3919</v>
      </c>
      <c r="C47" s="31" t="s">
        <v>159</v>
      </c>
      <c r="D47" s="31" t="s">
        <v>37</v>
      </c>
      <c r="E47" s="38">
        <v>44757</v>
      </c>
      <c r="F47" s="37" t="s">
        <v>240</v>
      </c>
      <c r="G47" s="31" t="s">
        <v>232</v>
      </c>
      <c r="H47" s="31" t="s">
        <v>231</v>
      </c>
      <c r="I47" s="31" t="s">
        <v>230</v>
      </c>
    </row>
    <row r="48" spans="1:9" x14ac:dyDescent="0.2">
      <c r="A48" s="81" t="s">
        <v>383</v>
      </c>
      <c r="B48" s="80">
        <v>3934</v>
      </c>
      <c r="C48" s="31" t="s">
        <v>38</v>
      </c>
      <c r="D48" s="31" t="s">
        <v>37</v>
      </c>
      <c r="E48" s="38">
        <v>44783</v>
      </c>
      <c r="F48" s="37" t="s">
        <v>240</v>
      </c>
      <c r="G48" s="31" t="s">
        <v>232</v>
      </c>
      <c r="H48" s="31" t="s">
        <v>231</v>
      </c>
      <c r="I48" s="31" t="s">
        <v>230</v>
      </c>
    </row>
    <row r="49" spans="1:9" x14ac:dyDescent="0.2">
      <c r="A49" s="81" t="s">
        <v>382</v>
      </c>
      <c r="B49" s="80">
        <v>3952</v>
      </c>
      <c r="C49" s="31" t="s">
        <v>38</v>
      </c>
      <c r="D49" s="31" t="s">
        <v>37</v>
      </c>
      <c r="E49" s="38">
        <v>44825</v>
      </c>
      <c r="F49" s="37">
        <v>9.35</v>
      </c>
      <c r="G49" s="31" t="s">
        <v>232</v>
      </c>
      <c r="H49" s="31" t="s">
        <v>231</v>
      </c>
      <c r="I49" s="31" t="s">
        <v>230</v>
      </c>
    </row>
    <row r="50" spans="1:9" x14ac:dyDescent="0.2">
      <c r="A50" s="81" t="s">
        <v>381</v>
      </c>
      <c r="B50" s="80">
        <v>4038</v>
      </c>
      <c r="C50" s="31" t="s">
        <v>146</v>
      </c>
      <c r="D50" s="31" t="s">
        <v>145</v>
      </c>
      <c r="E50" s="38">
        <v>44789</v>
      </c>
      <c r="F50" s="37">
        <v>10.199999999999999</v>
      </c>
      <c r="G50" s="31" t="s">
        <v>232</v>
      </c>
      <c r="H50" s="31" t="s">
        <v>231</v>
      </c>
      <c r="I50" s="31" t="s">
        <v>230</v>
      </c>
    </row>
    <row r="51" spans="1:9" x14ac:dyDescent="0.2">
      <c r="A51" s="81" t="s">
        <v>380</v>
      </c>
      <c r="B51" s="80">
        <v>4056</v>
      </c>
      <c r="C51" s="31" t="s">
        <v>156</v>
      </c>
      <c r="D51" s="31" t="s">
        <v>145</v>
      </c>
      <c r="E51" s="38">
        <v>44838</v>
      </c>
      <c r="F51" s="37">
        <v>10.1</v>
      </c>
      <c r="G51" s="31" t="s">
        <v>232</v>
      </c>
      <c r="H51" s="31" t="s">
        <v>231</v>
      </c>
      <c r="I51" s="31" t="s">
        <v>230</v>
      </c>
    </row>
    <row r="52" spans="1:9" x14ac:dyDescent="0.2">
      <c r="A52" s="81" t="s">
        <v>379</v>
      </c>
      <c r="B52" s="80">
        <v>4019</v>
      </c>
      <c r="C52" s="31" t="s">
        <v>38</v>
      </c>
      <c r="D52" s="31" t="s">
        <v>37</v>
      </c>
      <c r="E52" s="38">
        <v>44865</v>
      </c>
      <c r="F52" s="37">
        <v>9.35</v>
      </c>
      <c r="G52" s="31" t="s">
        <v>232</v>
      </c>
      <c r="H52" s="31" t="s">
        <v>231</v>
      </c>
      <c r="I52" s="31" t="s">
        <v>230</v>
      </c>
    </row>
    <row r="53" spans="1:9" x14ac:dyDescent="0.2">
      <c r="A53" s="81" t="s">
        <v>378</v>
      </c>
      <c r="B53" s="80">
        <v>4023</v>
      </c>
      <c r="C53" s="31" t="s">
        <v>168</v>
      </c>
      <c r="D53" s="31" t="s">
        <v>39</v>
      </c>
      <c r="E53" s="38">
        <v>44846</v>
      </c>
      <c r="F53" s="37" t="s">
        <v>240</v>
      </c>
      <c r="G53" s="31" t="s">
        <v>232</v>
      </c>
      <c r="H53" s="31" t="s">
        <v>231</v>
      </c>
      <c r="I53" s="31" t="s">
        <v>230</v>
      </c>
    </row>
    <row r="54" spans="1:9" x14ac:dyDescent="0.2">
      <c r="A54" s="81" t="s">
        <v>377</v>
      </c>
      <c r="B54" s="80">
        <v>4065</v>
      </c>
      <c r="C54" s="31" t="s">
        <v>41</v>
      </c>
      <c r="D54" s="31" t="s">
        <v>39</v>
      </c>
      <c r="E54" s="38">
        <v>44846</v>
      </c>
      <c r="F54" s="37" t="s">
        <v>240</v>
      </c>
      <c r="G54" s="31" t="s">
        <v>232</v>
      </c>
      <c r="H54" s="31" t="s">
        <v>231</v>
      </c>
      <c r="I54" s="31" t="s">
        <v>230</v>
      </c>
    </row>
    <row r="55" spans="1:9" x14ac:dyDescent="0.2">
      <c r="A55" s="81" t="s">
        <v>376</v>
      </c>
      <c r="B55" s="80">
        <v>3957</v>
      </c>
      <c r="C55" s="31" t="s">
        <v>38</v>
      </c>
      <c r="D55" s="31" t="s">
        <v>37</v>
      </c>
      <c r="E55" s="38">
        <v>44854</v>
      </c>
      <c r="F55" s="37">
        <v>9.35</v>
      </c>
      <c r="G55" s="31" t="s">
        <v>232</v>
      </c>
      <c r="H55" s="31" t="s">
        <v>231</v>
      </c>
      <c r="I55" s="31" t="s">
        <v>230</v>
      </c>
    </row>
    <row r="56" spans="1:9" x14ac:dyDescent="0.2">
      <c r="A56" s="81" t="s">
        <v>375</v>
      </c>
      <c r="B56" s="80">
        <v>4064</v>
      </c>
      <c r="C56" s="31" t="s">
        <v>292</v>
      </c>
      <c r="D56" s="31" t="s">
        <v>39</v>
      </c>
      <c r="E56" s="38">
        <v>44888</v>
      </c>
      <c r="F56" s="37" t="s">
        <v>240</v>
      </c>
      <c r="G56" s="31" t="s">
        <v>232</v>
      </c>
      <c r="H56" s="31" t="s">
        <v>231</v>
      </c>
      <c r="I56" s="31" t="s">
        <v>230</v>
      </c>
    </row>
    <row r="57" spans="1:9" x14ac:dyDescent="0.2">
      <c r="A57" s="81" t="s">
        <v>374</v>
      </c>
      <c r="B57" s="80">
        <v>3972</v>
      </c>
      <c r="C57" s="31" t="s">
        <v>159</v>
      </c>
      <c r="D57" s="31" t="s">
        <v>37</v>
      </c>
      <c r="E57" s="38">
        <v>44886</v>
      </c>
      <c r="F57" s="37" t="s">
        <v>240</v>
      </c>
      <c r="G57" s="31" t="s">
        <v>232</v>
      </c>
      <c r="H57" s="31" t="s">
        <v>231</v>
      </c>
      <c r="I57" s="31" t="s">
        <v>230</v>
      </c>
    </row>
    <row r="58" spans="1:9" x14ac:dyDescent="0.2">
      <c r="A58" s="81" t="s">
        <v>373</v>
      </c>
      <c r="B58" s="80">
        <v>4040</v>
      </c>
      <c r="C58" s="31" t="s">
        <v>159</v>
      </c>
      <c r="D58" s="31" t="s">
        <v>37</v>
      </c>
      <c r="E58" s="38">
        <v>44894</v>
      </c>
      <c r="F58" s="37" t="s">
        <v>240</v>
      </c>
      <c r="G58" s="31" t="s">
        <v>232</v>
      </c>
      <c r="H58" s="31" t="s">
        <v>231</v>
      </c>
      <c r="I58" s="31" t="s">
        <v>230</v>
      </c>
    </row>
    <row r="59" spans="1:9" x14ac:dyDescent="0.2">
      <c r="A59" s="81" t="s">
        <v>372</v>
      </c>
      <c r="B59" s="80">
        <v>4066</v>
      </c>
      <c r="C59" s="31" t="s">
        <v>146</v>
      </c>
      <c r="D59" s="31" t="s">
        <v>145</v>
      </c>
      <c r="E59" s="38">
        <v>44901</v>
      </c>
      <c r="F59" s="37">
        <v>10.199999999999999</v>
      </c>
      <c r="G59" s="31" t="s">
        <v>232</v>
      </c>
      <c r="H59" s="31" t="s">
        <v>231</v>
      </c>
      <c r="I59" s="31" t="s">
        <v>230</v>
      </c>
    </row>
    <row r="60" spans="1:9" x14ac:dyDescent="0.2">
      <c r="A60" s="81" t="s">
        <v>371</v>
      </c>
      <c r="B60" s="80">
        <v>4103</v>
      </c>
      <c r="C60" s="31" t="s">
        <v>43</v>
      </c>
      <c r="D60" s="31" t="s">
        <v>42</v>
      </c>
      <c r="E60" s="38">
        <v>44925</v>
      </c>
      <c r="F60" s="37" t="s">
        <v>240</v>
      </c>
      <c r="G60" s="31" t="s">
        <v>232</v>
      </c>
      <c r="H60" s="31" t="s">
        <v>231</v>
      </c>
      <c r="I60" s="31" t="s">
        <v>230</v>
      </c>
    </row>
    <row r="61" spans="1:9" x14ac:dyDescent="0.2">
      <c r="A61" s="81"/>
      <c r="B61" s="80"/>
      <c r="C61" s="31"/>
      <c r="D61" s="31"/>
      <c r="E61" s="38"/>
      <c r="F61" s="37"/>
      <c r="G61" s="31"/>
      <c r="H61" s="31"/>
      <c r="I61" s="31"/>
    </row>
    <row r="62" spans="1:9" x14ac:dyDescent="0.2">
      <c r="A62" s="81"/>
      <c r="B62" s="80"/>
      <c r="C62" s="31"/>
      <c r="D62" s="31"/>
      <c r="E62" s="38"/>
      <c r="F62" s="37"/>
      <c r="G62" s="31"/>
      <c r="H62" s="31"/>
      <c r="I62" s="31"/>
    </row>
    <row r="63" spans="1:9" x14ac:dyDescent="0.2">
      <c r="A63" s="81"/>
      <c r="B63" s="80"/>
      <c r="C63" s="31"/>
      <c r="D63" s="31"/>
      <c r="E63" s="38"/>
      <c r="F63" s="37"/>
      <c r="G63" s="31"/>
      <c r="H63" s="31"/>
      <c r="I63" s="3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>
      <selection activeCell="D41" sqref="D41"/>
    </sheetView>
  </sheetViews>
  <sheetFormatPr defaultRowHeight="14.25" x14ac:dyDescent="0.2"/>
  <cols>
    <col min="1" max="1" width="28.625" bestFit="1" customWidth="1"/>
    <col min="2" max="2" width="14" bestFit="1" customWidth="1"/>
    <col min="3" max="3" width="37.75" bestFit="1" customWidth="1"/>
    <col min="4" max="4" width="6.875" bestFit="1" customWidth="1"/>
    <col min="5" max="5" width="34.25" bestFit="1" customWidth="1"/>
    <col min="6" max="6" width="27.375" bestFit="1" customWidth="1"/>
    <col min="7" max="7" width="12" bestFit="1" customWidth="1"/>
    <col min="8" max="8" width="16.75" bestFit="1" customWidth="1"/>
    <col min="9" max="9" width="16" bestFit="1" customWidth="1"/>
  </cols>
  <sheetData>
    <row r="1" spans="1:9" x14ac:dyDescent="0.2">
      <c r="A1" t="s">
        <v>454</v>
      </c>
    </row>
    <row r="2" spans="1:9" x14ac:dyDescent="0.2">
      <c r="A2" s="31" t="s">
        <v>266</v>
      </c>
      <c r="B2" s="31" t="s">
        <v>265</v>
      </c>
      <c r="C2" s="31" t="s">
        <v>264</v>
      </c>
      <c r="D2" s="31" t="s">
        <v>227</v>
      </c>
      <c r="E2" s="31" t="s">
        <v>263</v>
      </c>
      <c r="F2" s="31" t="s">
        <v>262</v>
      </c>
      <c r="G2" s="31" t="s">
        <v>261</v>
      </c>
      <c r="H2" s="31" t="s">
        <v>260</v>
      </c>
      <c r="I2" s="31" t="s">
        <v>259</v>
      </c>
    </row>
    <row r="3" spans="1:9" x14ac:dyDescent="0.2">
      <c r="A3" s="80">
        <v>238115</v>
      </c>
      <c r="B3" s="80">
        <v>238106</v>
      </c>
      <c r="C3" s="80">
        <v>238108</v>
      </c>
      <c r="D3" s="80">
        <v>238539</v>
      </c>
      <c r="E3" s="80">
        <v>238119</v>
      </c>
      <c r="F3" s="80">
        <v>238131</v>
      </c>
      <c r="G3" s="80">
        <v>238116</v>
      </c>
      <c r="H3" s="80">
        <v>254846</v>
      </c>
      <c r="I3" s="80">
        <v>238117</v>
      </c>
    </row>
    <row r="4" spans="1:9" x14ac:dyDescent="0.2">
      <c r="A4" s="79"/>
      <c r="B4" s="79"/>
      <c r="C4" s="79"/>
      <c r="D4" s="79"/>
      <c r="E4" s="79"/>
      <c r="F4" s="79"/>
      <c r="G4" s="79"/>
      <c r="H4" s="79"/>
      <c r="I4" s="79"/>
    </row>
    <row r="5" spans="1:9" x14ac:dyDescent="0.2">
      <c r="A5" s="79"/>
      <c r="B5" s="79"/>
      <c r="C5" s="79"/>
      <c r="D5" s="79"/>
      <c r="E5" s="79"/>
      <c r="F5" s="79"/>
      <c r="G5" s="79"/>
      <c r="H5" s="79"/>
      <c r="I5" s="79"/>
    </row>
    <row r="7" spans="1:9" x14ac:dyDescent="0.2">
      <c r="A7" s="81" t="s">
        <v>453</v>
      </c>
      <c r="B7" s="80">
        <v>3851</v>
      </c>
      <c r="C7" s="31" t="s">
        <v>40</v>
      </c>
      <c r="D7" s="31" t="s">
        <v>39</v>
      </c>
      <c r="E7" s="38">
        <v>44615</v>
      </c>
      <c r="F7" s="37">
        <v>9.6999999999999993</v>
      </c>
      <c r="G7" s="31" t="s">
        <v>232</v>
      </c>
      <c r="H7" s="31" t="s">
        <v>242</v>
      </c>
      <c r="I7" s="31" t="s">
        <v>230</v>
      </c>
    </row>
    <row r="8" spans="1:9" x14ac:dyDescent="0.2">
      <c r="A8" s="81" t="s">
        <v>452</v>
      </c>
      <c r="B8" s="80">
        <v>3860</v>
      </c>
      <c r="C8" s="31" t="s">
        <v>109</v>
      </c>
      <c r="D8" s="31" t="s">
        <v>72</v>
      </c>
      <c r="E8" s="38">
        <v>44704</v>
      </c>
      <c r="F8" s="37">
        <v>9.5</v>
      </c>
      <c r="G8" s="31" t="s">
        <v>232</v>
      </c>
      <c r="H8" s="31" t="s">
        <v>242</v>
      </c>
      <c r="I8" s="31" t="s">
        <v>230</v>
      </c>
    </row>
    <row r="9" spans="1:9" x14ac:dyDescent="0.2">
      <c r="A9" s="81" t="s">
        <v>451</v>
      </c>
      <c r="B9" s="80">
        <v>3845</v>
      </c>
      <c r="C9" s="31" t="s">
        <v>63</v>
      </c>
      <c r="D9" s="31" t="s">
        <v>62</v>
      </c>
      <c r="E9" s="38">
        <v>44676</v>
      </c>
      <c r="F9" s="37">
        <v>9.5</v>
      </c>
      <c r="G9" s="31" t="s">
        <v>232</v>
      </c>
      <c r="H9" s="31" t="s">
        <v>242</v>
      </c>
      <c r="I9" s="31" t="s">
        <v>230</v>
      </c>
    </row>
    <row r="10" spans="1:9" x14ac:dyDescent="0.2">
      <c r="A10" s="81" t="s">
        <v>450</v>
      </c>
      <c r="B10" s="80">
        <v>3757</v>
      </c>
      <c r="C10" s="31" t="s">
        <v>85</v>
      </c>
      <c r="D10" s="31" t="s">
        <v>44</v>
      </c>
      <c r="E10" s="38">
        <v>44608</v>
      </c>
      <c r="F10" s="37">
        <v>9.35</v>
      </c>
      <c r="G10" s="31" t="s">
        <v>232</v>
      </c>
      <c r="H10" s="31" t="s">
        <v>242</v>
      </c>
      <c r="I10" s="31" t="s">
        <v>230</v>
      </c>
    </row>
    <row r="11" spans="1:9" x14ac:dyDescent="0.2">
      <c r="A11" s="81" t="s">
        <v>449</v>
      </c>
      <c r="B11" s="80">
        <v>3852</v>
      </c>
      <c r="C11" s="31" t="s">
        <v>97</v>
      </c>
      <c r="D11" s="31" t="s">
        <v>96</v>
      </c>
      <c r="E11" s="38">
        <v>44636</v>
      </c>
      <c r="F11" s="37">
        <v>9.3000000000000007</v>
      </c>
      <c r="G11" s="31" t="s">
        <v>232</v>
      </c>
      <c r="H11" s="31" t="s">
        <v>242</v>
      </c>
      <c r="I11" s="31" t="s">
        <v>230</v>
      </c>
    </row>
    <row r="12" spans="1:9" x14ac:dyDescent="0.2">
      <c r="A12" s="81" t="s">
        <v>448</v>
      </c>
      <c r="B12" s="80">
        <v>3769</v>
      </c>
      <c r="C12" s="31" t="s">
        <v>139</v>
      </c>
      <c r="D12" s="31" t="s">
        <v>89</v>
      </c>
      <c r="E12" s="38">
        <v>44665</v>
      </c>
      <c r="F12" s="37">
        <v>9.1999999999999993</v>
      </c>
      <c r="G12" s="31" t="s">
        <v>232</v>
      </c>
      <c r="H12" s="31" t="s">
        <v>256</v>
      </c>
      <c r="I12" s="31" t="s">
        <v>230</v>
      </c>
    </row>
    <row r="13" spans="1:9" x14ac:dyDescent="0.2">
      <c r="A13" s="81" t="s">
        <v>447</v>
      </c>
      <c r="B13" s="80">
        <v>3784</v>
      </c>
      <c r="C13" s="31" t="s">
        <v>138</v>
      </c>
      <c r="D13" s="31" t="s">
        <v>137</v>
      </c>
      <c r="E13" s="38">
        <v>44693</v>
      </c>
      <c r="F13" s="37">
        <v>9.1999999999999993</v>
      </c>
      <c r="G13" s="31" t="s">
        <v>232</v>
      </c>
      <c r="H13" s="31" t="s">
        <v>256</v>
      </c>
      <c r="I13" s="31" t="s">
        <v>230</v>
      </c>
    </row>
    <row r="14" spans="1:9" x14ac:dyDescent="0.2">
      <c r="A14" s="81" t="s">
        <v>446</v>
      </c>
      <c r="B14" s="80">
        <v>3684</v>
      </c>
      <c r="C14" s="31" t="s">
        <v>140</v>
      </c>
      <c r="D14" s="31" t="s">
        <v>89</v>
      </c>
      <c r="E14" s="38">
        <v>44581</v>
      </c>
      <c r="F14" s="37">
        <v>9</v>
      </c>
      <c r="G14" s="31" t="s">
        <v>232</v>
      </c>
      <c r="H14" s="31" t="s">
        <v>256</v>
      </c>
      <c r="I14" s="31" t="s">
        <v>230</v>
      </c>
    </row>
    <row r="17" spans="1:9" x14ac:dyDescent="0.2">
      <c r="A17" s="81" t="s">
        <v>445</v>
      </c>
      <c r="B17" s="80">
        <v>3877</v>
      </c>
      <c r="C17" s="31" t="s">
        <v>51</v>
      </c>
      <c r="D17" s="31" t="s">
        <v>67</v>
      </c>
      <c r="E17" s="38">
        <v>44622</v>
      </c>
      <c r="F17" s="37" t="s">
        <v>240</v>
      </c>
      <c r="G17" s="31" t="s">
        <v>232</v>
      </c>
      <c r="H17" s="31" t="s">
        <v>256</v>
      </c>
      <c r="I17" s="31" t="s">
        <v>230</v>
      </c>
    </row>
    <row r="18" spans="1:9" x14ac:dyDescent="0.2">
      <c r="A18" s="81" t="s">
        <v>444</v>
      </c>
      <c r="B18" s="80">
        <v>3795</v>
      </c>
      <c r="C18" s="31" t="s">
        <v>121</v>
      </c>
      <c r="D18" s="31" t="s">
        <v>160</v>
      </c>
      <c r="E18" s="38">
        <v>44629</v>
      </c>
      <c r="F18" s="37" t="s">
        <v>240</v>
      </c>
      <c r="G18" s="31" t="s">
        <v>232</v>
      </c>
      <c r="H18" s="31" t="s">
        <v>242</v>
      </c>
      <c r="I18" s="31" t="s">
        <v>230</v>
      </c>
    </row>
    <row r="19" spans="1:9" x14ac:dyDescent="0.2">
      <c r="A19" s="81" t="s">
        <v>443</v>
      </c>
      <c r="B19" s="80">
        <v>3836</v>
      </c>
      <c r="C19" s="31" t="s">
        <v>55</v>
      </c>
      <c r="D19" s="31" t="s">
        <v>54</v>
      </c>
      <c r="E19" s="38">
        <v>44714</v>
      </c>
      <c r="F19" s="37" t="s">
        <v>240</v>
      </c>
      <c r="G19" s="31" t="s">
        <v>232</v>
      </c>
      <c r="H19" s="31" t="s">
        <v>242</v>
      </c>
      <c r="I19" s="31" t="s">
        <v>230</v>
      </c>
    </row>
    <row r="20" spans="1:9" x14ac:dyDescent="0.2">
      <c r="A20" s="81" t="s">
        <v>442</v>
      </c>
      <c r="B20" s="80">
        <v>3873</v>
      </c>
      <c r="C20" s="31" t="s">
        <v>155</v>
      </c>
      <c r="D20" s="31" t="s">
        <v>37</v>
      </c>
      <c r="E20" s="38">
        <v>44706</v>
      </c>
      <c r="F20" s="37" t="s">
        <v>240</v>
      </c>
      <c r="G20" s="31" t="s">
        <v>232</v>
      </c>
      <c r="H20" s="31" t="s">
        <v>242</v>
      </c>
      <c r="I20" s="31" t="s">
        <v>230</v>
      </c>
    </row>
    <row r="21" spans="1:9" x14ac:dyDescent="0.2">
      <c r="A21" s="81" t="s">
        <v>441</v>
      </c>
      <c r="B21" s="80">
        <v>3908</v>
      </c>
      <c r="C21" s="31" t="s">
        <v>136</v>
      </c>
      <c r="D21" s="31" t="s">
        <v>72</v>
      </c>
      <c r="E21" s="38">
        <v>44624</v>
      </c>
      <c r="F21" s="37" t="s">
        <v>240</v>
      </c>
      <c r="G21" s="31" t="s">
        <v>232</v>
      </c>
      <c r="H21" s="31" t="s">
        <v>242</v>
      </c>
      <c r="I21" s="31" t="s">
        <v>230</v>
      </c>
    </row>
    <row r="22" spans="1:9" x14ac:dyDescent="0.2">
      <c r="A22" s="81" t="s">
        <v>440</v>
      </c>
      <c r="B22" s="80">
        <v>3829</v>
      </c>
      <c r="C22" s="31" t="s">
        <v>121</v>
      </c>
      <c r="D22" s="31" t="s">
        <v>194</v>
      </c>
      <c r="E22" s="38">
        <v>44707</v>
      </c>
      <c r="F22" s="37" t="s">
        <v>240</v>
      </c>
      <c r="G22" s="31" t="s">
        <v>232</v>
      </c>
      <c r="H22" s="31" t="s">
        <v>242</v>
      </c>
      <c r="I22" s="31" t="s">
        <v>230</v>
      </c>
    </row>
    <row r="23" spans="1:9" x14ac:dyDescent="0.2">
      <c r="A23" s="81" t="s">
        <v>439</v>
      </c>
      <c r="B23" s="80">
        <v>3771</v>
      </c>
      <c r="C23" s="31" t="s">
        <v>85</v>
      </c>
      <c r="D23" s="31" t="s">
        <v>103</v>
      </c>
      <c r="E23" s="38">
        <v>44693</v>
      </c>
      <c r="F23" s="37" t="s">
        <v>240</v>
      </c>
      <c r="G23" s="31" t="s">
        <v>232</v>
      </c>
      <c r="H23" s="31" t="s">
        <v>242</v>
      </c>
      <c r="I23" s="31" t="s">
        <v>230</v>
      </c>
    </row>
    <row r="26" spans="1:9" x14ac:dyDescent="0.2">
      <c r="A26" s="81" t="s">
        <v>438</v>
      </c>
      <c r="B26" s="80">
        <v>3785</v>
      </c>
      <c r="C26" s="31" t="s">
        <v>59</v>
      </c>
      <c r="D26" s="31" t="s">
        <v>58</v>
      </c>
      <c r="E26" s="38">
        <v>44742</v>
      </c>
      <c r="F26" s="37" t="s">
        <v>240</v>
      </c>
      <c r="G26" s="31" t="s">
        <v>232</v>
      </c>
      <c r="H26" s="31" t="s">
        <v>231</v>
      </c>
      <c r="I26" s="31" t="s">
        <v>230</v>
      </c>
    </row>
    <row r="27" spans="1:9" x14ac:dyDescent="0.2">
      <c r="A27" s="81" t="s">
        <v>437</v>
      </c>
      <c r="B27" s="80">
        <v>3925</v>
      </c>
      <c r="C27" s="31" t="s">
        <v>179</v>
      </c>
      <c r="D27" s="31" t="s">
        <v>39</v>
      </c>
      <c r="E27" s="38">
        <v>44587</v>
      </c>
      <c r="F27" s="37" t="s">
        <v>240</v>
      </c>
      <c r="G27" s="31" t="s">
        <v>232</v>
      </c>
      <c r="H27" s="31" t="s">
        <v>231</v>
      </c>
      <c r="I27" s="31" t="s">
        <v>230</v>
      </c>
    </row>
    <row r="28" spans="1:9" x14ac:dyDescent="0.2">
      <c r="A28" s="81" t="s">
        <v>436</v>
      </c>
      <c r="B28" s="80">
        <v>3963</v>
      </c>
      <c r="C28" s="31" t="s">
        <v>292</v>
      </c>
      <c r="D28" s="31" t="s">
        <v>39</v>
      </c>
      <c r="E28" s="38">
        <v>44706</v>
      </c>
      <c r="F28" s="37" t="s">
        <v>240</v>
      </c>
      <c r="G28" s="31" t="s">
        <v>232</v>
      </c>
      <c r="H28" s="31" t="s">
        <v>231</v>
      </c>
      <c r="I28" s="31" t="s">
        <v>230</v>
      </c>
    </row>
    <row r="29" spans="1:9" x14ac:dyDescent="0.2">
      <c r="A29" s="81" t="s">
        <v>435</v>
      </c>
      <c r="B29" s="80">
        <v>3841</v>
      </c>
      <c r="C29" s="31" t="s">
        <v>159</v>
      </c>
      <c r="D29" s="31" t="s">
        <v>37</v>
      </c>
      <c r="E29" s="38">
        <v>44589</v>
      </c>
      <c r="F29" s="37">
        <v>9.1999999999999993</v>
      </c>
      <c r="G29" s="31" t="s">
        <v>232</v>
      </c>
      <c r="H29" s="31" t="s">
        <v>231</v>
      </c>
      <c r="I29" s="31" t="s">
        <v>230</v>
      </c>
    </row>
    <row r="30" spans="1:9" x14ac:dyDescent="0.2">
      <c r="A30" s="81" t="s">
        <v>434</v>
      </c>
      <c r="B30" s="80">
        <v>3954</v>
      </c>
      <c r="C30" s="31" t="s">
        <v>38</v>
      </c>
      <c r="D30" s="31" t="s">
        <v>37</v>
      </c>
      <c r="E30" s="38">
        <v>44694</v>
      </c>
      <c r="F30" s="37">
        <v>9.1999999999999993</v>
      </c>
      <c r="G30" s="31" t="s">
        <v>232</v>
      </c>
      <c r="H30" s="31" t="s">
        <v>231</v>
      </c>
      <c r="I30" s="31" t="s">
        <v>230</v>
      </c>
    </row>
    <row r="31" spans="1:9" x14ac:dyDescent="0.2">
      <c r="A31" s="81" t="s">
        <v>433</v>
      </c>
      <c r="B31" s="80">
        <v>3895</v>
      </c>
      <c r="C31" s="31" t="s">
        <v>38</v>
      </c>
      <c r="D31" s="31" t="s">
        <v>37</v>
      </c>
      <c r="E31" s="38">
        <v>44629</v>
      </c>
      <c r="F31" s="37">
        <v>9.35</v>
      </c>
      <c r="G31" s="31" t="s">
        <v>232</v>
      </c>
      <c r="H31" s="31" t="s">
        <v>231</v>
      </c>
      <c r="I31" s="31" t="s">
        <v>230</v>
      </c>
    </row>
    <row r="32" spans="1:9" x14ac:dyDescent="0.2">
      <c r="A32" s="81" t="s">
        <v>432</v>
      </c>
      <c r="B32" s="80">
        <v>3835</v>
      </c>
      <c r="C32" s="31" t="s">
        <v>38</v>
      </c>
      <c r="D32" s="31" t="s">
        <v>37</v>
      </c>
      <c r="E32" s="38">
        <v>44602</v>
      </c>
      <c r="F32" s="37">
        <v>9.1999999999999993</v>
      </c>
      <c r="G32" s="31" t="s">
        <v>232</v>
      </c>
      <c r="H32" s="31" t="s">
        <v>231</v>
      </c>
      <c r="I32" s="31" t="s">
        <v>230</v>
      </c>
    </row>
    <row r="33" spans="1:9" x14ac:dyDescent="0.2">
      <c r="A33" s="81" t="s">
        <v>431</v>
      </c>
      <c r="B33" s="80">
        <v>3838</v>
      </c>
      <c r="C33" s="31" t="s">
        <v>38</v>
      </c>
      <c r="D33" s="31" t="s">
        <v>37</v>
      </c>
      <c r="E33" s="38">
        <v>44631</v>
      </c>
      <c r="F33" s="37">
        <v>9.35</v>
      </c>
      <c r="G33" s="31" t="s">
        <v>232</v>
      </c>
      <c r="H33" s="31" t="s">
        <v>231</v>
      </c>
      <c r="I33" s="31" t="s">
        <v>230</v>
      </c>
    </row>
    <row r="34" spans="1:9" x14ac:dyDescent="0.2">
      <c r="A34" s="81" t="s">
        <v>430</v>
      </c>
      <c r="B34" s="80">
        <v>3839</v>
      </c>
      <c r="C34" s="31" t="s">
        <v>38</v>
      </c>
      <c r="D34" s="31" t="s">
        <v>37</v>
      </c>
      <c r="E34" s="38">
        <v>44600</v>
      </c>
      <c r="F34" s="37" t="s">
        <v>240</v>
      </c>
      <c r="G34" s="31" t="s">
        <v>232</v>
      </c>
      <c r="H34" s="31" t="s">
        <v>231</v>
      </c>
      <c r="I34" s="31" t="s">
        <v>230</v>
      </c>
    </row>
    <row r="35" spans="1:9" x14ac:dyDescent="0.2">
      <c r="A35" s="81" t="s">
        <v>429</v>
      </c>
      <c r="B35" s="80">
        <v>3840</v>
      </c>
      <c r="C35" s="31" t="s">
        <v>38</v>
      </c>
      <c r="D35" s="31" t="s">
        <v>37</v>
      </c>
      <c r="E35" s="38">
        <v>44600</v>
      </c>
      <c r="F35" s="37">
        <v>10.199999999999999</v>
      </c>
      <c r="G35" s="31" t="s">
        <v>232</v>
      </c>
      <c r="H35" s="31" t="s">
        <v>231</v>
      </c>
      <c r="I35" s="31" t="s">
        <v>230</v>
      </c>
    </row>
    <row r="36" spans="1:9" x14ac:dyDescent="0.2">
      <c r="A36" s="81" t="s">
        <v>428</v>
      </c>
      <c r="B36" s="80">
        <v>3865</v>
      </c>
      <c r="C36" s="31" t="s">
        <v>38</v>
      </c>
      <c r="D36" s="31" t="s">
        <v>37</v>
      </c>
      <c r="E36" s="38">
        <v>44644</v>
      </c>
      <c r="F36" s="37">
        <v>9.1999999999999993</v>
      </c>
      <c r="G36" s="31" t="s">
        <v>232</v>
      </c>
      <c r="H36" s="31" t="s">
        <v>231</v>
      </c>
      <c r="I36" s="31" t="s">
        <v>230</v>
      </c>
    </row>
    <row r="37" spans="1:9" x14ac:dyDescent="0.2">
      <c r="A37" s="81" t="s">
        <v>427</v>
      </c>
      <c r="B37" s="80">
        <v>3866</v>
      </c>
      <c r="C37" s="31" t="s">
        <v>38</v>
      </c>
      <c r="D37" s="31" t="s">
        <v>37</v>
      </c>
      <c r="E37" s="38">
        <v>44638</v>
      </c>
      <c r="F37" s="37">
        <v>9.1999999999999993</v>
      </c>
      <c r="G37" s="31" t="s">
        <v>232</v>
      </c>
      <c r="H37" s="31" t="s">
        <v>231</v>
      </c>
      <c r="I37" s="31" t="s">
        <v>230</v>
      </c>
    </row>
    <row r="38" spans="1:9" x14ac:dyDescent="0.2">
      <c r="A38" s="81" t="s">
        <v>426</v>
      </c>
      <c r="B38" s="80">
        <v>3896</v>
      </c>
      <c r="C38" s="31" t="s">
        <v>38</v>
      </c>
      <c r="D38" s="31" t="s">
        <v>37</v>
      </c>
      <c r="E38" s="38">
        <v>44635</v>
      </c>
      <c r="F38" s="37">
        <v>9.1999999999999993</v>
      </c>
      <c r="G38" s="31" t="s">
        <v>232</v>
      </c>
      <c r="H38" s="31" t="s">
        <v>231</v>
      </c>
      <c r="I38" s="31" t="s">
        <v>230</v>
      </c>
    </row>
    <row r="39" spans="1:9" x14ac:dyDescent="0.2">
      <c r="A39" s="81" t="s">
        <v>425</v>
      </c>
      <c r="B39" s="80">
        <v>3898</v>
      </c>
      <c r="C39" s="31" t="s">
        <v>38</v>
      </c>
      <c r="D39" s="31" t="s">
        <v>37</v>
      </c>
      <c r="E39" s="38">
        <v>44743</v>
      </c>
      <c r="F39" s="37">
        <v>9.35</v>
      </c>
      <c r="G39" s="31" t="s">
        <v>232</v>
      </c>
      <c r="H39" s="31" t="s">
        <v>231</v>
      </c>
      <c r="I39" s="31" t="s">
        <v>230</v>
      </c>
    </row>
    <row r="40" spans="1:9" x14ac:dyDescent="0.2">
      <c r="A40" s="81" t="s">
        <v>424</v>
      </c>
      <c r="B40" s="80">
        <v>3899</v>
      </c>
      <c r="C40" s="31" t="s">
        <v>38</v>
      </c>
      <c r="D40" s="31" t="s">
        <v>37</v>
      </c>
      <c r="E40" s="38">
        <v>44721</v>
      </c>
      <c r="F40" s="37">
        <v>9.1999999999999993</v>
      </c>
      <c r="G40" s="31" t="s">
        <v>232</v>
      </c>
      <c r="H40" s="31" t="s">
        <v>231</v>
      </c>
      <c r="I40" s="31" t="s">
        <v>230</v>
      </c>
    </row>
    <row r="41" spans="1:9" x14ac:dyDescent="0.2">
      <c r="A41" s="81" t="s">
        <v>423</v>
      </c>
      <c r="B41" s="80">
        <v>3900</v>
      </c>
      <c r="C41" s="31" t="s">
        <v>38</v>
      </c>
      <c r="D41" s="31" t="s">
        <v>37</v>
      </c>
      <c r="E41" s="38">
        <v>44707</v>
      </c>
      <c r="F41" s="37">
        <v>10.35</v>
      </c>
      <c r="G41" s="31" t="s">
        <v>232</v>
      </c>
      <c r="H41" s="31" t="s">
        <v>231</v>
      </c>
      <c r="I41" s="31" t="s">
        <v>230</v>
      </c>
    </row>
    <row r="42" spans="1:9" x14ac:dyDescent="0.2">
      <c r="A42" s="81" t="s">
        <v>422</v>
      </c>
      <c r="B42" s="80">
        <v>3932</v>
      </c>
      <c r="C42" s="31" t="s">
        <v>38</v>
      </c>
      <c r="D42" s="31" t="s">
        <v>37</v>
      </c>
      <c r="E42" s="38">
        <v>44652</v>
      </c>
      <c r="F42" s="37" t="s">
        <v>240</v>
      </c>
      <c r="G42" s="31" t="s">
        <v>232</v>
      </c>
      <c r="H42" s="31" t="s">
        <v>231</v>
      </c>
      <c r="I42" s="31" t="s">
        <v>230</v>
      </c>
    </row>
    <row r="43" spans="1:9" x14ac:dyDescent="0.2">
      <c r="A43" s="81" t="s">
        <v>421</v>
      </c>
      <c r="B43" s="80">
        <v>4004</v>
      </c>
      <c r="C43" s="31" t="s">
        <v>38</v>
      </c>
      <c r="D43" s="31" t="s">
        <v>37</v>
      </c>
      <c r="E43" s="38">
        <v>44727</v>
      </c>
      <c r="F43" s="37" t="s">
        <v>240</v>
      </c>
      <c r="G43" s="31" t="s">
        <v>232</v>
      </c>
      <c r="H43" s="31" t="s">
        <v>231</v>
      </c>
      <c r="I43" s="31" t="s">
        <v>230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63"/>
  <sheetViews>
    <sheetView workbookViewId="0">
      <selection activeCell="D41" sqref="D41"/>
    </sheetView>
  </sheetViews>
  <sheetFormatPr defaultColWidth="9" defaultRowHeight="14.25" x14ac:dyDescent="0.2"/>
  <cols>
    <col min="1" max="1" width="28.625" bestFit="1" customWidth="1"/>
    <col min="2" max="2" width="14" bestFit="1" customWidth="1"/>
    <col min="3" max="3" width="37.75" bestFit="1" customWidth="1"/>
    <col min="4" max="4" width="6.875" bestFit="1" customWidth="1"/>
    <col min="5" max="5" width="36" bestFit="1" customWidth="1"/>
    <col min="6" max="6" width="27.375" bestFit="1" customWidth="1"/>
    <col min="7" max="7" width="12" bestFit="1" customWidth="1"/>
    <col min="8" max="8" width="16.75" bestFit="1" customWidth="1"/>
    <col min="9" max="9" width="16" bestFit="1" customWidth="1"/>
  </cols>
  <sheetData>
    <row r="4" spans="1:9" x14ac:dyDescent="0.2">
      <c r="A4" t="e">
        <v>#NAME?</v>
      </c>
    </row>
    <row r="5" spans="1:9" x14ac:dyDescent="0.2">
      <c r="A5" s="31" t="e">
        <v>#NAME?</v>
      </c>
      <c r="B5" s="31" t="e">
        <v>#NAME?</v>
      </c>
      <c r="C5" s="31" t="e">
        <v>#NAME?</v>
      </c>
      <c r="D5" s="31" t="e">
        <v>#NAME?</v>
      </c>
      <c r="E5" s="31" t="e">
        <v>#NAME?</v>
      </c>
      <c r="F5" s="31" t="e">
        <v>#NAME?</v>
      </c>
      <c r="G5" s="31" t="e">
        <v>#NAME?</v>
      </c>
      <c r="H5" s="31" t="e">
        <v>#NAME?</v>
      </c>
      <c r="I5" s="31" t="e">
        <v>#NAME?</v>
      </c>
    </row>
    <row r="6" spans="1:9" x14ac:dyDescent="0.2">
      <c r="A6" s="80">
        <v>238115</v>
      </c>
      <c r="B6" s="80">
        <v>238106</v>
      </c>
      <c r="C6" s="80">
        <v>238108</v>
      </c>
      <c r="D6" s="80">
        <v>238539</v>
      </c>
      <c r="E6" s="80">
        <v>238119</v>
      </c>
      <c r="F6" s="80">
        <v>238131</v>
      </c>
      <c r="G6" s="80">
        <v>238116</v>
      </c>
      <c r="H6" s="80">
        <v>254846</v>
      </c>
      <c r="I6" s="80">
        <v>238117</v>
      </c>
    </row>
    <row r="7" spans="1:9" x14ac:dyDescent="0.2">
      <c r="A7" s="81" t="s">
        <v>509</v>
      </c>
      <c r="B7" s="80">
        <v>3642</v>
      </c>
      <c r="C7" s="31" t="s">
        <v>151</v>
      </c>
      <c r="D7" s="31" t="s">
        <v>128</v>
      </c>
      <c r="E7" s="38">
        <v>44517</v>
      </c>
      <c r="F7" s="37">
        <v>9.6999999999999993</v>
      </c>
      <c r="G7" s="31" t="s">
        <v>232</v>
      </c>
      <c r="H7" s="31" t="s">
        <v>256</v>
      </c>
      <c r="I7" s="31" t="s">
        <v>230</v>
      </c>
    </row>
    <row r="8" spans="1:9" x14ac:dyDescent="0.2">
      <c r="A8" s="81" t="s">
        <v>508</v>
      </c>
      <c r="B8" s="80">
        <v>3741</v>
      </c>
      <c r="C8" s="31" t="s">
        <v>76</v>
      </c>
      <c r="D8" s="31" t="s">
        <v>48</v>
      </c>
      <c r="E8" s="38">
        <v>44391</v>
      </c>
      <c r="F8" s="37">
        <v>9.6</v>
      </c>
      <c r="G8" s="31" t="s">
        <v>232</v>
      </c>
      <c r="H8" s="31" t="s">
        <v>256</v>
      </c>
      <c r="I8" s="31" t="s">
        <v>230</v>
      </c>
    </row>
    <row r="9" spans="1:9" x14ac:dyDescent="0.2">
      <c r="A9" s="81" t="s">
        <v>507</v>
      </c>
      <c r="B9" s="80">
        <v>3597</v>
      </c>
      <c r="C9" s="31" t="s">
        <v>51</v>
      </c>
      <c r="D9" s="31" t="s">
        <v>50</v>
      </c>
      <c r="E9" s="38">
        <v>44413</v>
      </c>
      <c r="F9" s="37">
        <v>9.6</v>
      </c>
      <c r="G9" s="31" t="s">
        <v>232</v>
      </c>
      <c r="H9" s="31" t="s">
        <v>256</v>
      </c>
      <c r="I9" s="31" t="s">
        <v>230</v>
      </c>
    </row>
    <row r="10" spans="1:9" x14ac:dyDescent="0.2">
      <c r="A10" s="81" t="s">
        <v>506</v>
      </c>
      <c r="B10" s="80">
        <v>3833</v>
      </c>
      <c r="C10" s="31" t="s">
        <v>150</v>
      </c>
      <c r="D10" s="31" t="s">
        <v>48</v>
      </c>
      <c r="E10" s="38">
        <v>44545</v>
      </c>
      <c r="F10" s="37">
        <v>9.6</v>
      </c>
      <c r="G10" s="31" t="s">
        <v>232</v>
      </c>
      <c r="H10" s="31" t="s">
        <v>256</v>
      </c>
      <c r="I10" s="31" t="s">
        <v>230</v>
      </c>
    </row>
    <row r="11" spans="1:9" x14ac:dyDescent="0.2">
      <c r="A11" s="81" t="s">
        <v>505</v>
      </c>
      <c r="B11" s="80">
        <v>3755</v>
      </c>
      <c r="C11" s="31" t="s">
        <v>116</v>
      </c>
      <c r="D11" s="31" t="s">
        <v>115</v>
      </c>
      <c r="E11" s="38">
        <v>44497</v>
      </c>
      <c r="F11" s="37">
        <v>9.35</v>
      </c>
      <c r="G11" s="31" t="s">
        <v>232</v>
      </c>
      <c r="H11" s="31" t="s">
        <v>256</v>
      </c>
      <c r="I11" s="31" t="s">
        <v>230</v>
      </c>
    </row>
    <row r="12" spans="1:9" x14ac:dyDescent="0.2">
      <c r="A12" s="81" t="s">
        <v>504</v>
      </c>
      <c r="B12" s="80">
        <v>3696</v>
      </c>
      <c r="C12" s="31" t="s">
        <v>149</v>
      </c>
      <c r="D12" s="31" t="s">
        <v>89</v>
      </c>
      <c r="E12" s="38">
        <v>44518</v>
      </c>
      <c r="F12" s="37">
        <v>9</v>
      </c>
      <c r="G12" s="31" t="s">
        <v>232</v>
      </c>
      <c r="H12" s="31" t="s">
        <v>256</v>
      </c>
      <c r="I12" s="31" t="s">
        <v>230</v>
      </c>
    </row>
    <row r="13" spans="1:9" x14ac:dyDescent="0.2">
      <c r="A13" s="81" t="s">
        <v>503</v>
      </c>
      <c r="B13" s="80">
        <v>3808</v>
      </c>
      <c r="C13" s="31" t="s">
        <v>70</v>
      </c>
      <c r="D13" s="31" t="s">
        <v>69</v>
      </c>
      <c r="E13" s="38">
        <v>44531</v>
      </c>
      <c r="F13" s="37">
        <v>7.36</v>
      </c>
      <c r="G13" s="31" t="s">
        <v>232</v>
      </c>
      <c r="H13" s="31" t="s">
        <v>256</v>
      </c>
      <c r="I13" s="31" t="s">
        <v>230</v>
      </c>
    </row>
    <row r="14" spans="1:9" x14ac:dyDescent="0.2">
      <c r="A14" s="81" t="s">
        <v>502</v>
      </c>
      <c r="B14" s="80">
        <v>3807</v>
      </c>
      <c r="C14" s="31" t="s">
        <v>71</v>
      </c>
      <c r="D14" s="31" t="s">
        <v>69</v>
      </c>
      <c r="E14" s="38">
        <v>44543</v>
      </c>
      <c r="F14" s="37">
        <v>7.36</v>
      </c>
      <c r="G14" s="31" t="s">
        <v>232</v>
      </c>
      <c r="H14" s="31" t="s">
        <v>256</v>
      </c>
      <c r="I14" s="31" t="s">
        <v>230</v>
      </c>
    </row>
    <row r="15" spans="1:9" x14ac:dyDescent="0.2">
      <c r="A15" s="81" t="s">
        <v>501</v>
      </c>
      <c r="B15" s="80">
        <v>3743</v>
      </c>
      <c r="C15" s="31" t="s">
        <v>148</v>
      </c>
      <c r="D15" s="31" t="s">
        <v>103</v>
      </c>
      <c r="E15" s="38">
        <v>44392</v>
      </c>
      <c r="F15" s="37">
        <v>9.3800000000000008</v>
      </c>
      <c r="G15" s="31" t="s">
        <v>232</v>
      </c>
      <c r="H15" s="31" t="s">
        <v>281</v>
      </c>
      <c r="I15" s="31" t="s">
        <v>230</v>
      </c>
    </row>
    <row r="16" spans="1:9" x14ac:dyDescent="0.2">
      <c r="A16" s="81" t="s">
        <v>500</v>
      </c>
      <c r="B16" s="80">
        <v>3759</v>
      </c>
      <c r="C16" s="31" t="s">
        <v>147</v>
      </c>
      <c r="D16" s="31" t="s">
        <v>145</v>
      </c>
      <c r="E16" s="38">
        <v>44495</v>
      </c>
      <c r="F16" s="37">
        <v>10.6</v>
      </c>
      <c r="G16" s="31" t="s">
        <v>232</v>
      </c>
      <c r="H16" s="31" t="s">
        <v>242</v>
      </c>
      <c r="I16" s="31" t="s">
        <v>230</v>
      </c>
    </row>
    <row r="17" spans="1:9" x14ac:dyDescent="0.2">
      <c r="A17" s="81" t="s">
        <v>499</v>
      </c>
      <c r="B17" s="80">
        <v>3849</v>
      </c>
      <c r="C17" s="31" t="s">
        <v>79</v>
      </c>
      <c r="D17" s="31" t="s">
        <v>77</v>
      </c>
      <c r="E17" s="38">
        <v>44518</v>
      </c>
      <c r="F17" s="37">
        <v>10</v>
      </c>
      <c r="G17" s="31" t="s">
        <v>232</v>
      </c>
      <c r="H17" s="31" t="s">
        <v>242</v>
      </c>
      <c r="I17" s="31" t="s">
        <v>230</v>
      </c>
    </row>
    <row r="18" spans="1:9" x14ac:dyDescent="0.2">
      <c r="A18" s="81" t="s">
        <v>498</v>
      </c>
      <c r="B18" s="80">
        <v>3818</v>
      </c>
      <c r="C18" s="31" t="s">
        <v>78</v>
      </c>
      <c r="D18" s="31" t="s">
        <v>77</v>
      </c>
      <c r="E18" s="38">
        <v>44518</v>
      </c>
      <c r="F18" s="37">
        <v>10</v>
      </c>
      <c r="G18" s="31" t="s">
        <v>232</v>
      </c>
      <c r="H18" s="31" t="s">
        <v>242</v>
      </c>
      <c r="I18" s="31" t="s">
        <v>230</v>
      </c>
    </row>
    <row r="19" spans="1:9" x14ac:dyDescent="0.2">
      <c r="A19" s="81" t="s">
        <v>497</v>
      </c>
      <c r="B19" s="80">
        <v>3764</v>
      </c>
      <c r="C19" s="31" t="s">
        <v>146</v>
      </c>
      <c r="D19" s="31" t="s">
        <v>145</v>
      </c>
      <c r="E19" s="38">
        <v>44490</v>
      </c>
      <c r="F19" s="37">
        <v>9.9499999999999993</v>
      </c>
      <c r="G19" s="31" t="s">
        <v>232</v>
      </c>
      <c r="H19" s="31" t="s">
        <v>242</v>
      </c>
      <c r="I19" s="31" t="s">
        <v>230</v>
      </c>
    </row>
    <row r="20" spans="1:9" x14ac:dyDescent="0.2">
      <c r="A20" s="81" t="s">
        <v>496</v>
      </c>
      <c r="B20" s="80">
        <v>3782</v>
      </c>
      <c r="C20" s="31" t="s">
        <v>36</v>
      </c>
      <c r="D20" s="31" t="s">
        <v>35</v>
      </c>
      <c r="E20" s="38">
        <v>44552</v>
      </c>
      <c r="F20" s="37">
        <v>9.9</v>
      </c>
      <c r="G20" s="31" t="s">
        <v>232</v>
      </c>
      <c r="H20" s="31" t="s">
        <v>242</v>
      </c>
      <c r="I20" s="31" t="s">
        <v>230</v>
      </c>
    </row>
    <row r="21" spans="1:9" x14ac:dyDescent="0.2">
      <c r="A21" s="81" t="s">
        <v>495</v>
      </c>
      <c r="B21" s="80">
        <v>3891</v>
      </c>
      <c r="C21" s="31" t="s">
        <v>80</v>
      </c>
      <c r="D21" s="31" t="s">
        <v>77</v>
      </c>
      <c r="E21" s="38">
        <v>44523</v>
      </c>
      <c r="F21" s="37">
        <v>9.8000000000000007</v>
      </c>
      <c r="G21" s="31" t="s">
        <v>232</v>
      </c>
      <c r="H21" s="31" t="s">
        <v>242</v>
      </c>
      <c r="I21" s="31" t="s">
        <v>230</v>
      </c>
    </row>
    <row r="22" spans="1:9" x14ac:dyDescent="0.2">
      <c r="A22" s="81" t="s">
        <v>494</v>
      </c>
      <c r="B22" s="80">
        <v>3907</v>
      </c>
      <c r="C22" s="31" t="s">
        <v>144</v>
      </c>
      <c r="D22" s="31" t="s">
        <v>72</v>
      </c>
      <c r="E22" s="38">
        <v>44537</v>
      </c>
      <c r="F22" s="37">
        <v>9.65</v>
      </c>
      <c r="G22" s="31" t="s">
        <v>232</v>
      </c>
      <c r="H22" s="31" t="s">
        <v>242</v>
      </c>
      <c r="I22" s="31" t="s">
        <v>230</v>
      </c>
    </row>
    <row r="23" spans="1:9" x14ac:dyDescent="0.2">
      <c r="A23" s="81" t="s">
        <v>493</v>
      </c>
      <c r="B23" s="80">
        <v>3687</v>
      </c>
      <c r="C23" s="31" t="s">
        <v>143</v>
      </c>
      <c r="D23" s="31" t="s">
        <v>111</v>
      </c>
      <c r="E23" s="38">
        <v>44398</v>
      </c>
      <c r="F23" s="37">
        <v>9.5</v>
      </c>
      <c r="G23" s="31" t="s">
        <v>232</v>
      </c>
      <c r="H23" s="31" t="s">
        <v>242</v>
      </c>
      <c r="I23" s="31" t="s">
        <v>230</v>
      </c>
    </row>
    <row r="24" spans="1:9" x14ac:dyDescent="0.2">
      <c r="A24" s="81" t="s">
        <v>492</v>
      </c>
      <c r="B24" s="80">
        <v>3729</v>
      </c>
      <c r="C24" s="31" t="s">
        <v>79</v>
      </c>
      <c r="D24" s="31" t="s">
        <v>106</v>
      </c>
      <c r="E24" s="38">
        <v>44426</v>
      </c>
      <c r="F24" s="37">
        <v>9.5</v>
      </c>
      <c r="G24" s="31" t="s">
        <v>232</v>
      </c>
      <c r="H24" s="31" t="s">
        <v>242</v>
      </c>
      <c r="I24" s="31" t="s">
        <v>230</v>
      </c>
    </row>
    <row r="25" spans="1:9" x14ac:dyDescent="0.2">
      <c r="A25" s="81" t="s">
        <v>491</v>
      </c>
      <c r="B25" s="80">
        <v>3719</v>
      </c>
      <c r="C25" s="31" t="s">
        <v>142</v>
      </c>
      <c r="D25" s="31" t="s">
        <v>105</v>
      </c>
      <c r="E25" s="38">
        <v>44504</v>
      </c>
      <c r="F25" s="37">
        <v>9.48</v>
      </c>
      <c r="G25" s="31" t="s">
        <v>232</v>
      </c>
      <c r="H25" s="31" t="s">
        <v>242</v>
      </c>
      <c r="I25" s="31" t="s">
        <v>230</v>
      </c>
    </row>
    <row r="26" spans="1:9" x14ac:dyDescent="0.2">
      <c r="A26" s="81" t="s">
        <v>490</v>
      </c>
      <c r="B26" s="80">
        <v>3766</v>
      </c>
      <c r="C26" s="31" t="s">
        <v>98</v>
      </c>
      <c r="D26" s="31" t="s">
        <v>54</v>
      </c>
      <c r="E26" s="38">
        <v>44440</v>
      </c>
      <c r="F26" s="37">
        <v>9.4</v>
      </c>
      <c r="G26" s="31" t="s">
        <v>232</v>
      </c>
      <c r="H26" s="31" t="s">
        <v>242</v>
      </c>
      <c r="I26" s="31" t="s">
        <v>230</v>
      </c>
    </row>
    <row r="27" spans="1:9" x14ac:dyDescent="0.2">
      <c r="A27" s="81" t="s">
        <v>489</v>
      </c>
      <c r="B27" s="80">
        <v>3721</v>
      </c>
      <c r="C27" s="31" t="s">
        <v>98</v>
      </c>
      <c r="D27" s="31" t="s">
        <v>123</v>
      </c>
      <c r="E27" s="38">
        <v>44466</v>
      </c>
      <c r="F27" s="37">
        <v>9.4</v>
      </c>
      <c r="G27" s="31" t="s">
        <v>232</v>
      </c>
      <c r="H27" s="31" t="s">
        <v>242</v>
      </c>
      <c r="I27" s="31" t="s">
        <v>230</v>
      </c>
    </row>
    <row r="28" spans="1:9" x14ac:dyDescent="0.2">
      <c r="A28" s="81" t="s">
        <v>488</v>
      </c>
      <c r="B28" s="80">
        <v>3792</v>
      </c>
      <c r="C28" s="31" t="s">
        <v>82</v>
      </c>
      <c r="D28" s="31" t="s">
        <v>81</v>
      </c>
      <c r="E28" s="38">
        <v>44558</v>
      </c>
      <c r="F28" s="37">
        <v>9.4</v>
      </c>
      <c r="G28" s="31" t="s">
        <v>232</v>
      </c>
      <c r="H28" s="31" t="s">
        <v>242</v>
      </c>
      <c r="I28" s="31" t="s">
        <v>230</v>
      </c>
    </row>
    <row r="29" spans="1:9" x14ac:dyDescent="0.2">
      <c r="A29" s="81" t="s">
        <v>487</v>
      </c>
      <c r="B29" s="80">
        <v>3798</v>
      </c>
      <c r="C29" s="31" t="s">
        <v>38</v>
      </c>
      <c r="D29" s="31" t="s">
        <v>37</v>
      </c>
      <c r="E29" s="38">
        <v>44518</v>
      </c>
      <c r="F29" s="37">
        <v>9.35</v>
      </c>
      <c r="G29" s="31" t="s">
        <v>232</v>
      </c>
      <c r="H29" s="31" t="s">
        <v>242</v>
      </c>
      <c r="I29" s="31" t="s">
        <v>230</v>
      </c>
    </row>
    <row r="30" spans="1:9" x14ac:dyDescent="0.2">
      <c r="A30" s="81" t="s">
        <v>486</v>
      </c>
      <c r="B30" s="80">
        <v>3713</v>
      </c>
      <c r="C30" s="31" t="s">
        <v>109</v>
      </c>
      <c r="D30" s="31" t="s">
        <v>103</v>
      </c>
      <c r="E30" s="38">
        <v>44518</v>
      </c>
      <c r="F30" s="37">
        <v>9.25</v>
      </c>
      <c r="G30" s="31" t="s">
        <v>232</v>
      </c>
      <c r="H30" s="31" t="s">
        <v>242</v>
      </c>
      <c r="I30" s="31" t="s">
        <v>230</v>
      </c>
    </row>
    <row r="31" spans="1:9" x14ac:dyDescent="0.2">
      <c r="A31" s="81" t="s">
        <v>485</v>
      </c>
      <c r="B31" s="80">
        <v>3565</v>
      </c>
      <c r="C31" s="31" t="s">
        <v>34</v>
      </c>
      <c r="D31" s="31" t="s">
        <v>32</v>
      </c>
      <c r="E31" s="38">
        <v>44502</v>
      </c>
      <c r="F31" s="37">
        <v>8.6999999999999993</v>
      </c>
      <c r="G31" s="31" t="s">
        <v>232</v>
      </c>
      <c r="H31" s="31" t="s">
        <v>242</v>
      </c>
      <c r="I31" s="31" t="s">
        <v>230</v>
      </c>
    </row>
    <row r="32" spans="1:9" x14ac:dyDescent="0.2">
      <c r="A32" s="81" t="s">
        <v>484</v>
      </c>
      <c r="B32" s="80">
        <v>3832</v>
      </c>
      <c r="C32" s="31" t="s">
        <v>100</v>
      </c>
      <c r="D32" s="31" t="s">
        <v>99</v>
      </c>
      <c r="E32" s="38">
        <v>44439</v>
      </c>
      <c r="F32" s="37">
        <v>8.57</v>
      </c>
      <c r="G32" s="31" t="s">
        <v>232</v>
      </c>
      <c r="H32" s="31" t="s">
        <v>242</v>
      </c>
      <c r="I32" s="31" t="s">
        <v>230</v>
      </c>
    </row>
    <row r="33" spans="1:9" x14ac:dyDescent="0.2">
      <c r="A33" s="81"/>
      <c r="B33" s="80"/>
      <c r="C33" s="31"/>
      <c r="D33" s="31"/>
      <c r="E33" s="38"/>
      <c r="F33" s="37"/>
      <c r="G33" s="31"/>
      <c r="H33" s="31"/>
      <c r="I33" s="31"/>
    </row>
    <row r="34" spans="1:9" x14ac:dyDescent="0.2">
      <c r="A34" s="81"/>
      <c r="B34" s="80"/>
      <c r="C34" s="31"/>
      <c r="D34" s="31"/>
      <c r="E34" s="38"/>
      <c r="F34" s="37"/>
      <c r="G34" s="31"/>
      <c r="H34" s="31"/>
      <c r="I34" s="31"/>
    </row>
    <row r="35" spans="1:9" x14ac:dyDescent="0.2">
      <c r="A35" s="81" t="s">
        <v>483</v>
      </c>
      <c r="B35" s="80">
        <v>3844</v>
      </c>
      <c r="C35" s="31" t="s">
        <v>176</v>
      </c>
      <c r="D35" s="31" t="s">
        <v>131</v>
      </c>
      <c r="E35" s="38">
        <v>44447</v>
      </c>
      <c r="F35" s="48" t="s">
        <v>240</v>
      </c>
      <c r="G35" s="31" t="s">
        <v>232</v>
      </c>
      <c r="H35" s="31" t="s">
        <v>256</v>
      </c>
      <c r="I35" s="31" t="s">
        <v>230</v>
      </c>
    </row>
    <row r="36" spans="1:9" x14ac:dyDescent="0.2">
      <c r="A36" s="81" t="s">
        <v>482</v>
      </c>
      <c r="B36" s="80">
        <v>3773</v>
      </c>
      <c r="C36" s="31" t="s">
        <v>201</v>
      </c>
      <c r="D36" s="31" t="s">
        <v>200</v>
      </c>
      <c r="E36" s="38">
        <v>44497</v>
      </c>
      <c r="F36" s="48" t="s">
        <v>240</v>
      </c>
      <c r="G36" s="31" t="s">
        <v>232</v>
      </c>
      <c r="H36" s="31" t="s">
        <v>256</v>
      </c>
      <c r="I36" s="31" t="s">
        <v>230</v>
      </c>
    </row>
    <row r="37" spans="1:9" x14ac:dyDescent="0.2">
      <c r="A37" s="81" t="s">
        <v>481</v>
      </c>
      <c r="B37" s="80">
        <v>3799</v>
      </c>
      <c r="C37" s="31" t="s">
        <v>480</v>
      </c>
      <c r="D37" s="31" t="s">
        <v>200</v>
      </c>
      <c r="E37" s="38">
        <v>44518</v>
      </c>
      <c r="F37" s="48" t="s">
        <v>240</v>
      </c>
      <c r="G37" s="31" t="s">
        <v>232</v>
      </c>
      <c r="H37" s="31" t="s">
        <v>256</v>
      </c>
      <c r="I37" s="31" t="s">
        <v>230</v>
      </c>
    </row>
    <row r="38" spans="1:9" x14ac:dyDescent="0.2">
      <c r="A38" s="81" t="s">
        <v>479</v>
      </c>
      <c r="B38" s="80">
        <v>3813</v>
      </c>
      <c r="C38" s="31" t="s">
        <v>478</v>
      </c>
      <c r="D38" s="31" t="s">
        <v>200</v>
      </c>
      <c r="E38" s="38">
        <v>44546</v>
      </c>
      <c r="F38" s="48" t="s">
        <v>240</v>
      </c>
      <c r="G38" s="31" t="s">
        <v>232</v>
      </c>
      <c r="H38" s="31" t="s">
        <v>256</v>
      </c>
      <c r="I38" s="31" t="s">
        <v>230</v>
      </c>
    </row>
    <row r="39" spans="1:9" x14ac:dyDescent="0.2">
      <c r="A39" s="81" t="s">
        <v>477</v>
      </c>
      <c r="B39" s="80">
        <v>3887</v>
      </c>
      <c r="C39" s="31" t="s">
        <v>132</v>
      </c>
      <c r="D39" s="31" t="s">
        <v>131</v>
      </c>
      <c r="E39" s="38">
        <v>44552</v>
      </c>
      <c r="F39" s="48" t="s">
        <v>240</v>
      </c>
      <c r="G39" s="31" t="s">
        <v>232</v>
      </c>
      <c r="H39" s="31" t="s">
        <v>256</v>
      </c>
      <c r="I39" s="31" t="s">
        <v>230</v>
      </c>
    </row>
    <row r="40" spans="1:9" x14ac:dyDescent="0.2">
      <c r="A40" s="81" t="s">
        <v>476</v>
      </c>
      <c r="B40" s="80">
        <v>3802</v>
      </c>
      <c r="C40" s="31" t="s">
        <v>125</v>
      </c>
      <c r="D40" s="31" t="s">
        <v>77</v>
      </c>
      <c r="E40" s="38">
        <v>44419</v>
      </c>
      <c r="F40" s="48" t="s">
        <v>240</v>
      </c>
      <c r="G40" s="31" t="s">
        <v>232</v>
      </c>
      <c r="H40" s="31" t="s">
        <v>242</v>
      </c>
      <c r="I40" s="31" t="s">
        <v>230</v>
      </c>
    </row>
    <row r="41" spans="1:9" x14ac:dyDescent="0.2">
      <c r="A41" s="81" t="s">
        <v>475</v>
      </c>
      <c r="B41" s="80">
        <v>3800</v>
      </c>
      <c r="C41" s="31" t="s">
        <v>120</v>
      </c>
      <c r="D41" s="31" t="s">
        <v>77</v>
      </c>
      <c r="E41" s="38">
        <v>44419</v>
      </c>
      <c r="F41" s="48" t="s">
        <v>240</v>
      </c>
      <c r="G41" s="31" t="s">
        <v>232</v>
      </c>
      <c r="H41" s="31" t="s">
        <v>242</v>
      </c>
      <c r="I41" s="31" t="s">
        <v>230</v>
      </c>
    </row>
    <row r="42" spans="1:9" x14ac:dyDescent="0.2">
      <c r="A42" s="81" t="s">
        <v>474</v>
      </c>
      <c r="B42" s="80">
        <v>3548</v>
      </c>
      <c r="C42" s="31" t="s">
        <v>59</v>
      </c>
      <c r="D42" s="31" t="s">
        <v>58</v>
      </c>
      <c r="E42" s="38">
        <v>44427</v>
      </c>
      <c r="F42" s="48" t="s">
        <v>240</v>
      </c>
      <c r="G42" s="31" t="s">
        <v>232</v>
      </c>
      <c r="H42" s="31" t="s">
        <v>242</v>
      </c>
      <c r="I42" s="31" t="s">
        <v>230</v>
      </c>
    </row>
    <row r="43" spans="1:9" x14ac:dyDescent="0.2">
      <c r="A43" s="81" t="s">
        <v>473</v>
      </c>
      <c r="B43" s="80">
        <v>3788</v>
      </c>
      <c r="C43" s="31" t="s">
        <v>215</v>
      </c>
      <c r="D43" s="31" t="s">
        <v>160</v>
      </c>
      <c r="E43" s="38">
        <v>44552</v>
      </c>
      <c r="F43" s="48" t="s">
        <v>240</v>
      </c>
      <c r="G43" s="31" t="s">
        <v>232</v>
      </c>
      <c r="H43" s="31" t="s">
        <v>242</v>
      </c>
      <c r="I43" s="31" t="s">
        <v>230</v>
      </c>
    </row>
    <row r="44" spans="1:9" x14ac:dyDescent="0.2">
      <c r="A44" s="81" t="s">
        <v>472</v>
      </c>
      <c r="B44" s="80">
        <v>3787</v>
      </c>
      <c r="C44" s="31" t="s">
        <v>66</v>
      </c>
      <c r="D44" s="31" t="s">
        <v>54</v>
      </c>
      <c r="E44" s="38">
        <v>44560</v>
      </c>
      <c r="F44" s="48" t="s">
        <v>240</v>
      </c>
      <c r="G44" s="31" t="s">
        <v>232</v>
      </c>
      <c r="H44" s="31" t="s">
        <v>242</v>
      </c>
      <c r="I44" s="31" t="s">
        <v>230</v>
      </c>
    </row>
    <row r="47" spans="1:9" x14ac:dyDescent="0.2">
      <c r="A47" s="81" t="s">
        <v>471</v>
      </c>
      <c r="B47" s="80">
        <v>3709</v>
      </c>
      <c r="C47" s="31" t="s">
        <v>38</v>
      </c>
      <c r="D47" s="31" t="s">
        <v>37</v>
      </c>
      <c r="E47" s="38">
        <v>44378</v>
      </c>
      <c r="F47" s="37">
        <v>10.199999999999999</v>
      </c>
      <c r="G47" s="31" t="s">
        <v>232</v>
      </c>
      <c r="H47" s="82" t="s">
        <v>231</v>
      </c>
      <c r="I47" s="31" t="s">
        <v>230</v>
      </c>
    </row>
    <row r="48" spans="1:9" x14ac:dyDescent="0.2">
      <c r="A48" s="81" t="s">
        <v>470</v>
      </c>
      <c r="B48" s="80">
        <v>3710</v>
      </c>
      <c r="C48" s="31" t="s">
        <v>38</v>
      </c>
      <c r="D48" s="31" t="s">
        <v>37</v>
      </c>
      <c r="E48" s="38">
        <v>44378</v>
      </c>
      <c r="F48" s="37">
        <v>9.1999999999999993</v>
      </c>
      <c r="G48" s="31" t="s">
        <v>232</v>
      </c>
      <c r="H48" s="82" t="s">
        <v>231</v>
      </c>
      <c r="I48" s="31" t="s">
        <v>230</v>
      </c>
    </row>
    <row r="49" spans="1:9" x14ac:dyDescent="0.2">
      <c r="A49" s="81" t="s">
        <v>469</v>
      </c>
      <c r="B49" s="80">
        <v>3859</v>
      </c>
      <c r="C49" s="31" t="s">
        <v>179</v>
      </c>
      <c r="D49" s="31" t="s">
        <v>39</v>
      </c>
      <c r="E49" s="38">
        <v>44405</v>
      </c>
      <c r="F49" s="37" t="s">
        <v>240</v>
      </c>
      <c r="G49" s="31" t="s">
        <v>232</v>
      </c>
      <c r="H49" s="82" t="s">
        <v>231</v>
      </c>
      <c r="I49" s="31" t="s">
        <v>230</v>
      </c>
    </row>
    <row r="50" spans="1:9" x14ac:dyDescent="0.2">
      <c r="A50" s="81" t="s">
        <v>468</v>
      </c>
      <c r="B50" s="80">
        <v>3810</v>
      </c>
      <c r="C50" s="31" t="s">
        <v>159</v>
      </c>
      <c r="D50" s="31" t="s">
        <v>37</v>
      </c>
      <c r="E50" s="38">
        <v>44406</v>
      </c>
      <c r="F50" s="37">
        <v>9.1999999999999993</v>
      </c>
      <c r="G50" s="31" t="s">
        <v>232</v>
      </c>
      <c r="H50" s="82" t="s">
        <v>231</v>
      </c>
      <c r="I50" s="31" t="s">
        <v>230</v>
      </c>
    </row>
    <row r="51" spans="1:9" x14ac:dyDescent="0.2">
      <c r="A51" s="81" t="s">
        <v>467</v>
      </c>
      <c r="B51" s="80">
        <v>3809</v>
      </c>
      <c r="C51" s="31" t="s">
        <v>38</v>
      </c>
      <c r="D51" s="31" t="s">
        <v>37</v>
      </c>
      <c r="E51" s="38">
        <v>44412</v>
      </c>
      <c r="F51" s="37">
        <v>9.1999999999999993</v>
      </c>
      <c r="G51" s="31" t="s">
        <v>232</v>
      </c>
      <c r="H51" s="82" t="s">
        <v>231</v>
      </c>
      <c r="I51" s="31" t="s">
        <v>230</v>
      </c>
    </row>
    <row r="52" spans="1:9" x14ac:dyDescent="0.2">
      <c r="A52" s="81" t="s">
        <v>466</v>
      </c>
      <c r="B52" s="80">
        <v>3763</v>
      </c>
      <c r="C52" s="31" t="s">
        <v>159</v>
      </c>
      <c r="D52" s="31" t="s">
        <v>37</v>
      </c>
      <c r="E52" s="38">
        <v>44431</v>
      </c>
      <c r="F52" s="37" t="s">
        <v>240</v>
      </c>
      <c r="G52" s="31" t="s">
        <v>232</v>
      </c>
      <c r="H52" s="82" t="s">
        <v>231</v>
      </c>
      <c r="I52" s="31" t="s">
        <v>230</v>
      </c>
    </row>
    <row r="53" spans="1:9" x14ac:dyDescent="0.2">
      <c r="A53" s="81" t="s">
        <v>465</v>
      </c>
      <c r="B53" s="80">
        <v>3882</v>
      </c>
      <c r="C53" s="31" t="s">
        <v>159</v>
      </c>
      <c r="D53" s="31" t="s">
        <v>42</v>
      </c>
      <c r="E53" s="38">
        <v>44441</v>
      </c>
      <c r="F53" s="37" t="s">
        <v>240</v>
      </c>
      <c r="G53" s="31" t="s">
        <v>232</v>
      </c>
      <c r="H53" s="82" t="s">
        <v>231</v>
      </c>
      <c r="I53" s="31" t="s">
        <v>230</v>
      </c>
    </row>
    <row r="54" spans="1:9" x14ac:dyDescent="0.2">
      <c r="A54" s="81" t="s">
        <v>464</v>
      </c>
      <c r="B54" s="80">
        <v>3762</v>
      </c>
      <c r="C54" s="31" t="s">
        <v>38</v>
      </c>
      <c r="D54" s="31" t="s">
        <v>37</v>
      </c>
      <c r="E54" s="38">
        <v>44442</v>
      </c>
      <c r="F54" s="37">
        <v>9.1999999999999993</v>
      </c>
      <c r="G54" s="31" t="s">
        <v>232</v>
      </c>
      <c r="H54" s="82" t="s">
        <v>231</v>
      </c>
      <c r="I54" s="31" t="s">
        <v>230</v>
      </c>
    </row>
    <row r="55" spans="1:9" x14ac:dyDescent="0.2">
      <c r="A55" s="81" t="s">
        <v>463</v>
      </c>
      <c r="B55" s="80">
        <v>3761</v>
      </c>
      <c r="C55" s="31" t="s">
        <v>38</v>
      </c>
      <c r="D55" s="31" t="s">
        <v>37</v>
      </c>
      <c r="E55" s="38">
        <v>44446</v>
      </c>
      <c r="F55" s="37" t="s">
        <v>240</v>
      </c>
      <c r="G55" s="31" t="s">
        <v>232</v>
      </c>
      <c r="H55" s="82" t="s">
        <v>231</v>
      </c>
      <c r="I55" s="31" t="s">
        <v>230</v>
      </c>
    </row>
    <row r="56" spans="1:9" x14ac:dyDescent="0.2">
      <c r="A56" s="81" t="s">
        <v>462</v>
      </c>
      <c r="B56" s="80">
        <v>3814</v>
      </c>
      <c r="C56" s="31" t="s">
        <v>168</v>
      </c>
      <c r="D56" s="31" t="s">
        <v>39</v>
      </c>
      <c r="E56" s="38">
        <v>44482</v>
      </c>
      <c r="F56" s="37" t="s">
        <v>240</v>
      </c>
      <c r="G56" s="31" t="s">
        <v>232</v>
      </c>
      <c r="H56" s="82" t="s">
        <v>231</v>
      </c>
      <c r="I56" s="31" t="s">
        <v>230</v>
      </c>
    </row>
    <row r="57" spans="1:9" x14ac:dyDescent="0.2">
      <c r="A57" s="81" t="s">
        <v>461</v>
      </c>
      <c r="B57" s="80">
        <v>3886</v>
      </c>
      <c r="C57" s="31" t="s">
        <v>41</v>
      </c>
      <c r="D57" s="31" t="s">
        <v>39</v>
      </c>
      <c r="E57" s="38">
        <v>44482</v>
      </c>
      <c r="F57" s="37" t="s">
        <v>240</v>
      </c>
      <c r="G57" s="31" t="s">
        <v>232</v>
      </c>
      <c r="H57" s="82" t="s">
        <v>231</v>
      </c>
      <c r="I57" s="31" t="s">
        <v>230</v>
      </c>
    </row>
    <row r="58" spans="1:9" x14ac:dyDescent="0.2">
      <c r="A58" s="81" t="s">
        <v>460</v>
      </c>
      <c r="B58" s="80">
        <v>3780</v>
      </c>
      <c r="C58" s="31" t="s">
        <v>159</v>
      </c>
      <c r="D58" s="31" t="s">
        <v>37</v>
      </c>
      <c r="E58" s="38">
        <v>44490</v>
      </c>
      <c r="F58" s="37">
        <v>9.1999999999999993</v>
      </c>
      <c r="G58" s="31" t="s">
        <v>232</v>
      </c>
      <c r="H58" s="82" t="s">
        <v>231</v>
      </c>
      <c r="I58" s="31" t="s">
        <v>230</v>
      </c>
    </row>
    <row r="59" spans="1:9" x14ac:dyDescent="0.2">
      <c r="A59" s="81" t="s">
        <v>459</v>
      </c>
      <c r="B59" s="80">
        <v>3781</v>
      </c>
      <c r="C59" s="31" t="s">
        <v>38</v>
      </c>
      <c r="D59" s="31" t="s">
        <v>37</v>
      </c>
      <c r="E59" s="38">
        <v>44495</v>
      </c>
      <c r="F59" s="37">
        <v>9.1999999999999993</v>
      </c>
      <c r="G59" s="31" t="s">
        <v>232</v>
      </c>
      <c r="H59" s="82" t="s">
        <v>231</v>
      </c>
      <c r="I59" s="31" t="s">
        <v>230</v>
      </c>
    </row>
    <row r="60" spans="1:9" x14ac:dyDescent="0.2">
      <c r="A60" s="81" t="s">
        <v>458</v>
      </c>
      <c r="B60" s="80">
        <v>3843</v>
      </c>
      <c r="C60" s="31" t="s">
        <v>127</v>
      </c>
      <c r="D60" s="31" t="s">
        <v>126</v>
      </c>
      <c r="E60" s="38">
        <v>44502</v>
      </c>
      <c r="F60" s="37" t="s">
        <v>240</v>
      </c>
      <c r="G60" s="31" t="s">
        <v>232</v>
      </c>
      <c r="H60" s="82" t="s">
        <v>231</v>
      </c>
      <c r="I60" s="31" t="s">
        <v>230</v>
      </c>
    </row>
    <row r="61" spans="1:9" x14ac:dyDescent="0.2">
      <c r="A61" s="81" t="s">
        <v>457</v>
      </c>
      <c r="B61" s="80">
        <v>3890</v>
      </c>
      <c r="C61" s="31" t="s">
        <v>292</v>
      </c>
      <c r="D61" s="31" t="s">
        <v>39</v>
      </c>
      <c r="E61" s="38">
        <v>44524</v>
      </c>
      <c r="F61" s="37" t="s">
        <v>240</v>
      </c>
      <c r="G61" s="31" t="s">
        <v>232</v>
      </c>
      <c r="H61" s="82" t="s">
        <v>231</v>
      </c>
      <c r="I61" s="31" t="s">
        <v>230</v>
      </c>
    </row>
    <row r="62" spans="1:9" x14ac:dyDescent="0.2">
      <c r="A62" s="81" t="s">
        <v>456</v>
      </c>
      <c r="B62" s="80">
        <v>3837</v>
      </c>
      <c r="C62" s="31" t="s">
        <v>38</v>
      </c>
      <c r="D62" s="31" t="s">
        <v>37</v>
      </c>
      <c r="E62" s="38">
        <v>44538</v>
      </c>
      <c r="F62" s="37">
        <v>9.1999999999999993</v>
      </c>
      <c r="G62" s="31" t="s">
        <v>232</v>
      </c>
      <c r="H62" s="82" t="s">
        <v>231</v>
      </c>
      <c r="I62" s="31" t="s">
        <v>230</v>
      </c>
    </row>
    <row r="63" spans="1:9" x14ac:dyDescent="0.2">
      <c r="A63" s="81" t="s">
        <v>455</v>
      </c>
      <c r="B63" s="80">
        <v>3922</v>
      </c>
      <c r="C63" s="31" t="s">
        <v>43</v>
      </c>
      <c r="D63" s="31" t="s">
        <v>42</v>
      </c>
      <c r="E63" s="38">
        <v>44559</v>
      </c>
      <c r="F63" s="37" t="s">
        <v>240</v>
      </c>
      <c r="G63" s="31" t="s">
        <v>232</v>
      </c>
      <c r="H63" s="82" t="s">
        <v>231</v>
      </c>
      <c r="I63" s="31" t="s">
        <v>230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7"/>
  <sheetViews>
    <sheetView topLeftCell="A40" workbookViewId="0">
      <selection activeCell="D41" sqref="D41"/>
    </sheetView>
  </sheetViews>
  <sheetFormatPr defaultColWidth="9" defaultRowHeight="14.25" x14ac:dyDescent="0.2"/>
  <cols>
    <col min="1" max="1" width="28.25" bestFit="1" customWidth="1"/>
    <col min="2" max="2" width="14" bestFit="1" customWidth="1"/>
    <col min="3" max="3" width="35.375" bestFit="1" customWidth="1"/>
    <col min="4" max="4" width="6.875" bestFit="1" customWidth="1"/>
    <col min="5" max="5" width="36" bestFit="1" customWidth="1"/>
    <col min="6" max="6" width="27.375" bestFit="1" customWidth="1"/>
    <col min="7" max="7" width="12" bestFit="1" customWidth="1"/>
    <col min="8" max="8" width="16.75" bestFit="1" customWidth="1"/>
    <col min="9" max="9" width="16" bestFit="1" customWidth="1"/>
  </cols>
  <sheetData>
    <row r="2" spans="1:9" x14ac:dyDescent="0.2">
      <c r="A2" s="31"/>
      <c r="B2" s="31"/>
      <c r="C2" s="31"/>
      <c r="D2" s="31"/>
      <c r="E2" s="31"/>
      <c r="F2" s="31"/>
      <c r="G2" s="31"/>
      <c r="H2" s="31"/>
      <c r="I2" s="31"/>
    </row>
    <row r="3" spans="1:9" x14ac:dyDescent="0.2">
      <c r="A3" s="80"/>
      <c r="B3" s="80"/>
      <c r="C3" s="80"/>
      <c r="D3" s="80"/>
      <c r="E3" s="80"/>
      <c r="F3" s="80"/>
      <c r="G3" s="80"/>
      <c r="H3" s="80"/>
      <c r="I3" s="80"/>
    </row>
    <row r="4" spans="1:9" x14ac:dyDescent="0.2">
      <c r="A4" s="79" t="e">
        <v>#NAME?</v>
      </c>
      <c r="B4" s="79"/>
      <c r="C4" s="79"/>
      <c r="D4" s="79"/>
      <c r="E4" s="79"/>
      <c r="F4" s="79"/>
      <c r="G4" s="79"/>
      <c r="H4" s="79"/>
      <c r="I4" s="79"/>
    </row>
    <row r="5" spans="1:9" x14ac:dyDescent="0.2">
      <c r="A5" s="31" t="e">
        <v>#NAME?</v>
      </c>
      <c r="B5" s="31" t="e">
        <v>#NAME?</v>
      </c>
      <c r="C5" s="31" t="e">
        <v>#NAME?</v>
      </c>
      <c r="D5" s="31" t="e">
        <v>#NAME?</v>
      </c>
      <c r="E5" s="31" t="e">
        <v>#NAME?</v>
      </c>
      <c r="F5" s="31" t="e">
        <v>#NAME?</v>
      </c>
      <c r="G5" s="31" t="e">
        <v>#NAME?</v>
      </c>
      <c r="H5" s="31" t="e">
        <v>#NAME?</v>
      </c>
      <c r="I5" s="31" t="e">
        <v>#NAME?</v>
      </c>
    </row>
    <row r="6" spans="1:9" x14ac:dyDescent="0.2">
      <c r="A6" s="80">
        <v>238115</v>
      </c>
      <c r="B6" s="80">
        <v>238106</v>
      </c>
      <c r="C6" s="80">
        <v>238108</v>
      </c>
      <c r="D6" s="80">
        <v>238539</v>
      </c>
      <c r="E6" s="80">
        <v>238119</v>
      </c>
      <c r="F6" s="80">
        <v>238131</v>
      </c>
      <c r="G6" s="80">
        <v>238116</v>
      </c>
      <c r="H6" s="80">
        <v>254846</v>
      </c>
      <c r="I6" s="80">
        <v>238117</v>
      </c>
    </row>
    <row r="7" spans="1:9" x14ac:dyDescent="0.2">
      <c r="A7" s="79"/>
      <c r="B7" s="79"/>
      <c r="C7" s="79"/>
      <c r="D7" s="79"/>
      <c r="E7" s="79"/>
      <c r="F7" s="79"/>
      <c r="G7" s="79"/>
      <c r="H7" s="79"/>
      <c r="I7" s="79"/>
    </row>
    <row r="8" spans="1:9" x14ac:dyDescent="0.2">
      <c r="A8" s="79"/>
      <c r="B8" s="79"/>
      <c r="C8" s="79"/>
      <c r="D8" s="79"/>
      <c r="E8" s="79"/>
      <c r="F8" s="79"/>
      <c r="G8" s="79"/>
      <c r="H8" s="79"/>
      <c r="I8" s="79"/>
    </row>
    <row r="9" spans="1:9" x14ac:dyDescent="0.2">
      <c r="A9" s="81" t="s">
        <v>534</v>
      </c>
      <c r="B9" s="80">
        <v>3760</v>
      </c>
      <c r="C9" s="31" t="s">
        <v>156</v>
      </c>
      <c r="D9" s="31" t="s">
        <v>145</v>
      </c>
      <c r="E9" s="38">
        <v>44320</v>
      </c>
      <c r="F9" s="37">
        <v>9.85</v>
      </c>
      <c r="G9" s="31" t="s">
        <v>232</v>
      </c>
      <c r="H9" s="31" t="s">
        <v>242</v>
      </c>
      <c r="I9" s="31" t="s">
        <v>230</v>
      </c>
    </row>
    <row r="10" spans="1:9" x14ac:dyDescent="0.2">
      <c r="A10" s="81" t="s">
        <v>533</v>
      </c>
      <c r="B10" s="80">
        <v>3547</v>
      </c>
      <c r="C10" s="31" t="s">
        <v>65</v>
      </c>
      <c r="D10" s="31" t="s">
        <v>64</v>
      </c>
      <c r="E10" s="38">
        <v>44286</v>
      </c>
      <c r="F10" s="37">
        <v>9.6</v>
      </c>
      <c r="G10" s="31" t="s">
        <v>232</v>
      </c>
      <c r="H10" s="31" t="s">
        <v>242</v>
      </c>
      <c r="I10" s="31" t="s">
        <v>230</v>
      </c>
    </row>
    <row r="11" spans="1:9" x14ac:dyDescent="0.2">
      <c r="A11" s="81" t="s">
        <v>532</v>
      </c>
      <c r="B11" s="80">
        <v>3561</v>
      </c>
      <c r="C11" s="31" t="s">
        <v>94</v>
      </c>
      <c r="D11" s="31" t="s">
        <v>64</v>
      </c>
      <c r="E11" s="38">
        <v>44302</v>
      </c>
      <c r="F11" s="37">
        <v>9.6</v>
      </c>
      <c r="G11" s="31" t="s">
        <v>232</v>
      </c>
      <c r="H11" s="31" t="s">
        <v>242</v>
      </c>
      <c r="I11" s="31" t="s">
        <v>230</v>
      </c>
    </row>
    <row r="12" spans="1:9" x14ac:dyDescent="0.2">
      <c r="A12" s="81" t="s">
        <v>531</v>
      </c>
      <c r="B12" s="80">
        <v>3718</v>
      </c>
      <c r="C12" s="31" t="s">
        <v>153</v>
      </c>
      <c r="D12" s="31" t="s">
        <v>67</v>
      </c>
      <c r="E12" s="38">
        <v>44375</v>
      </c>
      <c r="F12" s="37">
        <v>9.5500000000000007</v>
      </c>
      <c r="G12" s="31" t="s">
        <v>232</v>
      </c>
      <c r="H12" s="31" t="s">
        <v>256</v>
      </c>
      <c r="I12" s="31" t="s">
        <v>230</v>
      </c>
    </row>
    <row r="13" spans="1:9" x14ac:dyDescent="0.2">
      <c r="A13" s="81" t="s">
        <v>530</v>
      </c>
      <c r="B13" s="80">
        <v>3625</v>
      </c>
      <c r="C13" s="31" t="s">
        <v>66</v>
      </c>
      <c r="D13" s="31" t="s">
        <v>75</v>
      </c>
      <c r="E13" s="38">
        <v>44334</v>
      </c>
      <c r="F13" s="37">
        <v>9.5</v>
      </c>
      <c r="G13" s="31" t="s">
        <v>232</v>
      </c>
      <c r="H13" s="31" t="s">
        <v>242</v>
      </c>
      <c r="I13" s="31" t="s">
        <v>230</v>
      </c>
    </row>
    <row r="14" spans="1:9" x14ac:dyDescent="0.2">
      <c r="A14" s="81" t="s">
        <v>529</v>
      </c>
      <c r="B14" s="80">
        <v>3723</v>
      </c>
      <c r="C14" s="31" t="s">
        <v>155</v>
      </c>
      <c r="D14" s="31" t="s">
        <v>46</v>
      </c>
      <c r="E14" s="38">
        <v>44377</v>
      </c>
      <c r="F14" s="37">
        <v>9.43</v>
      </c>
      <c r="G14" s="31" t="s">
        <v>232</v>
      </c>
      <c r="H14" s="31" t="s">
        <v>242</v>
      </c>
      <c r="I14" s="31" t="s">
        <v>230</v>
      </c>
    </row>
    <row r="15" spans="1:9" x14ac:dyDescent="0.2">
      <c r="A15" s="81" t="s">
        <v>528</v>
      </c>
      <c r="B15" s="80">
        <v>3724</v>
      </c>
      <c r="C15" s="31" t="s">
        <v>154</v>
      </c>
      <c r="D15" s="31" t="s">
        <v>46</v>
      </c>
      <c r="E15" s="38">
        <v>44377</v>
      </c>
      <c r="F15" s="37">
        <v>9.43</v>
      </c>
      <c r="G15" s="31" t="s">
        <v>232</v>
      </c>
      <c r="H15" s="31" t="s">
        <v>242</v>
      </c>
      <c r="I15" s="31" t="s">
        <v>230</v>
      </c>
    </row>
    <row r="16" spans="1:9" x14ac:dyDescent="0.2">
      <c r="A16" s="81" t="s">
        <v>527</v>
      </c>
      <c r="B16" s="80">
        <v>3653</v>
      </c>
      <c r="C16" s="31" t="s">
        <v>47</v>
      </c>
      <c r="D16" s="31" t="s">
        <v>46</v>
      </c>
      <c r="E16" s="38">
        <v>44209</v>
      </c>
      <c r="F16" s="37">
        <v>9.3000000000000007</v>
      </c>
      <c r="G16" s="31" t="s">
        <v>232</v>
      </c>
      <c r="H16" s="31" t="s">
        <v>242</v>
      </c>
      <c r="I16" s="31" t="s">
        <v>230</v>
      </c>
    </row>
    <row r="17" spans="1:9" x14ac:dyDescent="0.2">
      <c r="A17" s="81" t="s">
        <v>526</v>
      </c>
      <c r="B17" s="80">
        <v>3505</v>
      </c>
      <c r="C17" s="31" t="s">
        <v>153</v>
      </c>
      <c r="D17" s="31" t="s">
        <v>152</v>
      </c>
      <c r="E17" s="38">
        <v>44351</v>
      </c>
      <c r="F17" s="37">
        <v>9.2799999999999994</v>
      </c>
      <c r="G17" s="31" t="s">
        <v>232</v>
      </c>
      <c r="H17" s="31" t="s">
        <v>256</v>
      </c>
      <c r="I17" s="31" t="s">
        <v>230</v>
      </c>
    </row>
    <row r="18" spans="1:9" x14ac:dyDescent="0.2">
      <c r="A18" s="81" t="s">
        <v>525</v>
      </c>
      <c r="B18" s="80">
        <v>3654</v>
      </c>
      <c r="C18" s="31" t="s">
        <v>135</v>
      </c>
      <c r="D18" s="31" t="s">
        <v>44</v>
      </c>
      <c r="E18" s="38">
        <v>44370</v>
      </c>
      <c r="F18" s="37">
        <v>9</v>
      </c>
      <c r="G18" s="31" t="s">
        <v>232</v>
      </c>
      <c r="H18" s="31" t="s">
        <v>242</v>
      </c>
      <c r="I18" s="31" t="s">
        <v>230</v>
      </c>
    </row>
    <row r="44" spans="1:9" x14ac:dyDescent="0.2">
      <c r="A44" s="81" t="s">
        <v>524</v>
      </c>
      <c r="B44" s="80">
        <v>3708</v>
      </c>
      <c r="C44" s="31" t="s">
        <v>136</v>
      </c>
      <c r="D44" s="31" t="s">
        <v>72</v>
      </c>
      <c r="E44" s="38">
        <v>44264</v>
      </c>
      <c r="F44" s="37" t="s">
        <v>240</v>
      </c>
      <c r="G44" s="31" t="s">
        <v>232</v>
      </c>
      <c r="H44" s="31" t="s">
        <v>242</v>
      </c>
      <c r="I44" s="31" t="s">
        <v>230</v>
      </c>
    </row>
    <row r="45" spans="1:9" x14ac:dyDescent="0.2">
      <c r="A45" s="81" t="s">
        <v>523</v>
      </c>
      <c r="B45" s="80">
        <v>3735</v>
      </c>
      <c r="C45" s="31" t="s">
        <v>216</v>
      </c>
      <c r="D45" s="31" t="s">
        <v>103</v>
      </c>
      <c r="E45" s="38">
        <v>44210</v>
      </c>
      <c r="F45" s="37" t="s">
        <v>240</v>
      </c>
      <c r="G45" s="31" t="s">
        <v>232</v>
      </c>
      <c r="H45" s="31" t="s">
        <v>281</v>
      </c>
      <c r="I45" s="31" t="s">
        <v>230</v>
      </c>
    </row>
    <row r="46" spans="1:9" x14ac:dyDescent="0.2">
      <c r="A46" s="81" t="s">
        <v>522</v>
      </c>
      <c r="B46" s="80">
        <v>3742</v>
      </c>
      <c r="C46" s="31" t="s">
        <v>206</v>
      </c>
      <c r="D46" s="31" t="s">
        <v>103</v>
      </c>
      <c r="E46" s="38">
        <v>44210</v>
      </c>
      <c r="F46" s="37" t="s">
        <v>240</v>
      </c>
      <c r="G46" s="31" t="s">
        <v>232</v>
      </c>
      <c r="H46" s="31" t="s">
        <v>281</v>
      </c>
      <c r="I46" s="31" t="s">
        <v>230</v>
      </c>
    </row>
    <row r="47" spans="1:9" x14ac:dyDescent="0.2">
      <c r="A47" s="81" t="s">
        <v>521</v>
      </c>
      <c r="B47" s="80">
        <v>3740</v>
      </c>
      <c r="C47" s="31" t="s">
        <v>59</v>
      </c>
      <c r="D47" s="31" t="s">
        <v>58</v>
      </c>
      <c r="E47" s="38">
        <v>44210</v>
      </c>
      <c r="F47" s="37" t="s">
        <v>240</v>
      </c>
      <c r="G47" s="31" t="s">
        <v>232</v>
      </c>
      <c r="H47" s="31" t="s">
        <v>242</v>
      </c>
      <c r="I47" s="31" t="s">
        <v>230</v>
      </c>
    </row>
    <row r="54" spans="1:9" x14ac:dyDescent="0.2">
      <c r="A54" s="81" t="s">
        <v>520</v>
      </c>
      <c r="B54" s="80">
        <v>3749</v>
      </c>
      <c r="C54" s="31" t="s">
        <v>179</v>
      </c>
      <c r="D54" s="31" t="s">
        <v>39</v>
      </c>
      <c r="E54" s="38">
        <v>44223</v>
      </c>
      <c r="F54" s="37" t="s">
        <v>240</v>
      </c>
      <c r="G54" s="31" t="s">
        <v>232</v>
      </c>
      <c r="H54" s="31" t="s">
        <v>231</v>
      </c>
      <c r="I54" s="31" t="s">
        <v>230</v>
      </c>
    </row>
    <row r="55" spans="1:9" x14ac:dyDescent="0.2">
      <c r="A55" s="81" t="s">
        <v>519</v>
      </c>
      <c r="B55" s="80">
        <v>3659</v>
      </c>
      <c r="C55" s="31" t="s">
        <v>38</v>
      </c>
      <c r="D55" s="31" t="s">
        <v>37</v>
      </c>
      <c r="E55" s="38">
        <v>44253</v>
      </c>
      <c r="F55" s="37">
        <v>9.1999999999999993</v>
      </c>
      <c r="G55" s="31" t="s">
        <v>232</v>
      </c>
      <c r="H55" s="31" t="s">
        <v>231</v>
      </c>
      <c r="I55" s="31" t="s">
        <v>230</v>
      </c>
    </row>
    <row r="56" spans="1:9" x14ac:dyDescent="0.2">
      <c r="A56" s="81" t="s">
        <v>518</v>
      </c>
      <c r="B56" s="80">
        <v>3660</v>
      </c>
      <c r="C56" s="31" t="s">
        <v>38</v>
      </c>
      <c r="D56" s="31" t="s">
        <v>37</v>
      </c>
      <c r="E56" s="38">
        <v>44251</v>
      </c>
      <c r="F56" s="37">
        <v>9.1999999999999993</v>
      </c>
      <c r="G56" s="31" t="s">
        <v>232</v>
      </c>
      <c r="H56" s="31" t="s">
        <v>231</v>
      </c>
      <c r="I56" s="31" t="s">
        <v>230</v>
      </c>
    </row>
    <row r="57" spans="1:9" x14ac:dyDescent="0.2">
      <c r="A57" s="81" t="s">
        <v>517</v>
      </c>
      <c r="B57" s="80">
        <v>3661</v>
      </c>
      <c r="C57" s="31" t="s">
        <v>38</v>
      </c>
      <c r="D57" s="31" t="s">
        <v>37</v>
      </c>
      <c r="E57" s="38">
        <v>44251</v>
      </c>
      <c r="F57" s="37">
        <v>9.1999999999999993</v>
      </c>
      <c r="G57" s="31" t="s">
        <v>232</v>
      </c>
      <c r="H57" s="31" t="s">
        <v>231</v>
      </c>
      <c r="I57" s="31" t="s">
        <v>230</v>
      </c>
    </row>
    <row r="58" spans="1:9" x14ac:dyDescent="0.2">
      <c r="A58" s="81" t="s">
        <v>516</v>
      </c>
      <c r="B58" s="80">
        <v>3662</v>
      </c>
      <c r="C58" s="31" t="s">
        <v>38</v>
      </c>
      <c r="D58" s="31" t="s">
        <v>37</v>
      </c>
      <c r="E58" s="38">
        <v>44251</v>
      </c>
      <c r="F58" s="37">
        <v>9.34</v>
      </c>
      <c r="G58" s="31" t="s">
        <v>232</v>
      </c>
      <c r="H58" s="31" t="s">
        <v>231</v>
      </c>
      <c r="I58" s="31" t="s">
        <v>230</v>
      </c>
    </row>
    <row r="59" spans="1:9" x14ac:dyDescent="0.2">
      <c r="A59" s="81" t="s">
        <v>515</v>
      </c>
      <c r="B59" s="80">
        <v>3663</v>
      </c>
      <c r="C59" s="31" t="s">
        <v>38</v>
      </c>
      <c r="D59" s="31" t="s">
        <v>37</v>
      </c>
      <c r="E59" s="38">
        <v>44251</v>
      </c>
      <c r="F59" s="37">
        <v>10.199999999999999</v>
      </c>
      <c r="G59" s="31" t="s">
        <v>232</v>
      </c>
      <c r="H59" s="31" t="s">
        <v>231</v>
      </c>
      <c r="I59" s="31" t="s">
        <v>230</v>
      </c>
    </row>
    <row r="60" spans="1:9" x14ac:dyDescent="0.2">
      <c r="A60" s="81" t="s">
        <v>512</v>
      </c>
      <c r="B60" s="80">
        <v>3664</v>
      </c>
      <c r="C60" s="31" t="s">
        <v>38</v>
      </c>
      <c r="D60" s="31" t="s">
        <v>37</v>
      </c>
      <c r="E60" s="38">
        <v>44251</v>
      </c>
      <c r="F60" s="37">
        <v>10.199999999999999</v>
      </c>
      <c r="G60" s="31" t="s">
        <v>232</v>
      </c>
      <c r="H60" s="31" t="s">
        <v>231</v>
      </c>
      <c r="I60" s="31" t="s">
        <v>230</v>
      </c>
    </row>
    <row r="61" spans="1:9" x14ac:dyDescent="0.2">
      <c r="A61" s="81" t="s">
        <v>511</v>
      </c>
      <c r="B61" s="80">
        <v>3676</v>
      </c>
      <c r="C61" s="31" t="s">
        <v>38</v>
      </c>
      <c r="D61" s="31" t="s">
        <v>37</v>
      </c>
      <c r="E61" s="38">
        <v>44286</v>
      </c>
      <c r="F61" s="37">
        <v>9.1999999999999993</v>
      </c>
      <c r="G61" s="31" t="s">
        <v>232</v>
      </c>
      <c r="H61" s="31" t="s">
        <v>231</v>
      </c>
      <c r="I61" s="31" t="s">
        <v>230</v>
      </c>
    </row>
    <row r="62" spans="1:9" x14ac:dyDescent="0.2">
      <c r="A62" s="81" t="s">
        <v>510</v>
      </c>
      <c r="B62" s="80">
        <v>3677</v>
      </c>
      <c r="C62" s="31" t="s">
        <v>38</v>
      </c>
      <c r="D62" s="31" t="s">
        <v>37</v>
      </c>
      <c r="E62" s="38">
        <v>44286</v>
      </c>
      <c r="F62" s="37">
        <v>9.1999999999999993</v>
      </c>
      <c r="G62" s="31" t="s">
        <v>232</v>
      </c>
      <c r="H62" s="31" t="s">
        <v>231</v>
      </c>
      <c r="I62" s="31" t="s">
        <v>230</v>
      </c>
    </row>
    <row r="63" spans="1:9" x14ac:dyDescent="0.2">
      <c r="A63" s="81" t="s">
        <v>514</v>
      </c>
      <c r="B63" s="80">
        <v>3736</v>
      </c>
      <c r="C63" s="31" t="s">
        <v>38</v>
      </c>
      <c r="D63" s="31" t="s">
        <v>37</v>
      </c>
      <c r="E63" s="38">
        <v>44356</v>
      </c>
      <c r="F63" s="37">
        <v>9.1999999999999993</v>
      </c>
      <c r="G63" s="31" t="s">
        <v>232</v>
      </c>
      <c r="H63" s="31" t="s">
        <v>231</v>
      </c>
      <c r="I63" s="31" t="s">
        <v>230</v>
      </c>
    </row>
    <row r="64" spans="1:9" x14ac:dyDescent="0.2">
      <c r="A64" s="81" t="s">
        <v>513</v>
      </c>
      <c r="B64" s="80">
        <v>3731</v>
      </c>
      <c r="C64" s="31" t="s">
        <v>38</v>
      </c>
      <c r="D64" s="31" t="s">
        <v>37</v>
      </c>
      <c r="E64" s="38">
        <v>44316</v>
      </c>
      <c r="F64" s="37">
        <v>9.1999999999999993</v>
      </c>
      <c r="G64" s="31" t="s">
        <v>232</v>
      </c>
      <c r="H64" s="31" t="s">
        <v>231</v>
      </c>
      <c r="I64" s="31" t="s">
        <v>230</v>
      </c>
    </row>
    <row r="65" spans="1:9" x14ac:dyDescent="0.2">
      <c r="A65" s="81" t="s">
        <v>512</v>
      </c>
      <c r="B65" s="80">
        <v>3664</v>
      </c>
      <c r="C65" s="31" t="s">
        <v>38</v>
      </c>
      <c r="D65" s="31" t="s">
        <v>37</v>
      </c>
      <c r="E65" s="38">
        <v>44251</v>
      </c>
      <c r="F65" s="37">
        <v>10.199999999999999</v>
      </c>
      <c r="G65" s="31" t="s">
        <v>232</v>
      </c>
      <c r="H65" s="31" t="s">
        <v>231</v>
      </c>
      <c r="I65" s="31" t="s">
        <v>230</v>
      </c>
    </row>
    <row r="66" spans="1:9" x14ac:dyDescent="0.2">
      <c r="A66" s="81" t="s">
        <v>511</v>
      </c>
      <c r="B66" s="80">
        <v>3676</v>
      </c>
      <c r="C66" s="31" t="s">
        <v>38</v>
      </c>
      <c r="D66" s="31" t="s">
        <v>37</v>
      </c>
      <c r="E66" s="38">
        <v>44286</v>
      </c>
      <c r="F66" s="37">
        <v>9.1999999999999993</v>
      </c>
      <c r="G66" s="31" t="s">
        <v>232</v>
      </c>
      <c r="H66" s="31" t="s">
        <v>231</v>
      </c>
      <c r="I66" s="31" t="s">
        <v>230</v>
      </c>
    </row>
    <row r="67" spans="1:9" x14ac:dyDescent="0.2">
      <c r="A67" s="81" t="s">
        <v>510</v>
      </c>
      <c r="B67" s="80">
        <v>3677</v>
      </c>
      <c r="C67" s="31" t="s">
        <v>38</v>
      </c>
      <c r="D67" s="31" t="s">
        <v>37</v>
      </c>
      <c r="E67" s="38">
        <v>44286</v>
      </c>
      <c r="F67" s="37">
        <v>9.1999999999999993</v>
      </c>
      <c r="G67" s="31" t="s">
        <v>232</v>
      </c>
      <c r="H67" s="31" t="s">
        <v>231</v>
      </c>
      <c r="I67" s="31" t="s">
        <v>230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workbookViewId="0">
      <selection activeCell="D41" sqref="D41"/>
    </sheetView>
  </sheetViews>
  <sheetFormatPr defaultColWidth="9" defaultRowHeight="14.25" x14ac:dyDescent="0.2"/>
  <cols>
    <col min="1" max="1" width="27.75" bestFit="1" customWidth="1"/>
    <col min="2" max="2" width="13.625" bestFit="1" customWidth="1"/>
    <col min="3" max="3" width="40.5" bestFit="1" customWidth="1"/>
    <col min="5" max="5" width="36" bestFit="1" customWidth="1"/>
    <col min="6" max="6" width="27.375" bestFit="1" customWidth="1"/>
    <col min="7" max="7" width="11.875" bestFit="1" customWidth="1"/>
    <col min="8" max="8" width="16.625" bestFit="1" customWidth="1"/>
    <col min="9" max="9" width="15.5" bestFit="1" customWidth="1"/>
  </cols>
  <sheetData>
    <row r="1" spans="1:9" x14ac:dyDescent="0.2">
      <c r="A1" t="e">
        <v>#NAME?</v>
      </c>
    </row>
    <row r="2" spans="1:9" x14ac:dyDescent="0.2">
      <c r="A2" s="31" t="e">
        <v>#NAME?</v>
      </c>
      <c r="B2" s="31" t="e">
        <v>#NAME?</v>
      </c>
      <c r="C2" s="31" t="e">
        <v>#NAME?</v>
      </c>
      <c r="D2" s="31" t="e">
        <v>#NAME?</v>
      </c>
      <c r="E2" s="31" t="e">
        <v>#NAME?</v>
      </c>
      <c r="F2" s="31" t="e">
        <v>#NAME?</v>
      </c>
      <c r="G2" s="31" t="e">
        <v>#NAME?</v>
      </c>
      <c r="H2" s="31" t="e">
        <v>#NAME?</v>
      </c>
      <c r="I2" s="31" t="e">
        <v>#NAME?</v>
      </c>
    </row>
    <row r="3" spans="1:9" x14ac:dyDescent="0.2">
      <c r="A3" s="80">
        <v>238115</v>
      </c>
      <c r="B3" s="80">
        <v>238106</v>
      </c>
      <c r="C3" s="80">
        <v>238108</v>
      </c>
      <c r="D3" s="80">
        <v>238539</v>
      </c>
      <c r="E3" s="80">
        <v>238119</v>
      </c>
      <c r="F3" s="80">
        <v>238131</v>
      </c>
      <c r="G3" s="80">
        <v>238116</v>
      </c>
      <c r="H3" s="80">
        <v>254846</v>
      </c>
      <c r="I3" s="80">
        <v>238117</v>
      </c>
    </row>
    <row r="4" spans="1:9" x14ac:dyDescent="0.2">
      <c r="A4" s="79"/>
      <c r="B4" s="79"/>
      <c r="C4" s="79"/>
      <c r="D4" s="79"/>
      <c r="E4" s="79"/>
      <c r="F4" s="79"/>
      <c r="G4" s="79"/>
      <c r="H4" s="79"/>
      <c r="I4" s="79"/>
    </row>
    <row r="5" spans="1:9" x14ac:dyDescent="0.2">
      <c r="A5" s="81" t="s">
        <v>607</v>
      </c>
      <c r="B5" s="80">
        <v>3439</v>
      </c>
      <c r="C5" s="31" t="s">
        <v>171</v>
      </c>
      <c r="D5" s="31" t="s">
        <v>170</v>
      </c>
      <c r="E5" s="38">
        <v>43838</v>
      </c>
      <c r="F5" s="37">
        <v>10.02</v>
      </c>
      <c r="G5" s="31" t="s">
        <v>232</v>
      </c>
      <c r="H5" s="31" t="s">
        <v>242</v>
      </c>
      <c r="I5" s="31" t="s">
        <v>230</v>
      </c>
    </row>
    <row r="6" spans="1:9" x14ac:dyDescent="0.2">
      <c r="A6" s="81" t="s">
        <v>606</v>
      </c>
      <c r="B6" s="80">
        <v>3595</v>
      </c>
      <c r="C6" s="31" t="s">
        <v>66</v>
      </c>
      <c r="D6" s="31" t="s">
        <v>58</v>
      </c>
      <c r="E6" s="38">
        <v>43867</v>
      </c>
      <c r="F6" s="37">
        <v>10</v>
      </c>
      <c r="G6" s="31" t="s">
        <v>232</v>
      </c>
      <c r="H6" s="31" t="s">
        <v>242</v>
      </c>
      <c r="I6" s="31" t="s">
        <v>230</v>
      </c>
    </row>
    <row r="7" spans="1:9" x14ac:dyDescent="0.2">
      <c r="A7" s="81" t="s">
        <v>605</v>
      </c>
      <c r="B7" s="80">
        <v>3518</v>
      </c>
      <c r="C7" s="31" t="s">
        <v>107</v>
      </c>
      <c r="D7" s="31" t="s">
        <v>58</v>
      </c>
      <c r="E7" s="38">
        <v>44070</v>
      </c>
      <c r="F7" s="37">
        <v>10</v>
      </c>
      <c r="G7" s="31" t="s">
        <v>232</v>
      </c>
      <c r="H7" s="31" t="s">
        <v>242</v>
      </c>
      <c r="I7" s="31" t="s">
        <v>230</v>
      </c>
    </row>
    <row r="8" spans="1:9" x14ac:dyDescent="0.2">
      <c r="A8" s="81" t="s">
        <v>604</v>
      </c>
      <c r="B8" s="80">
        <v>3751</v>
      </c>
      <c r="C8" s="31" t="s">
        <v>78</v>
      </c>
      <c r="D8" s="31" t="s">
        <v>77</v>
      </c>
      <c r="E8" s="38">
        <v>44188</v>
      </c>
      <c r="F8" s="37">
        <v>10</v>
      </c>
      <c r="G8" s="31" t="s">
        <v>232</v>
      </c>
      <c r="H8" s="31" t="s">
        <v>242</v>
      </c>
      <c r="I8" s="31" t="s">
        <v>230</v>
      </c>
    </row>
    <row r="9" spans="1:9" x14ac:dyDescent="0.2">
      <c r="A9" s="81" t="s">
        <v>603</v>
      </c>
      <c r="B9" s="80">
        <v>3531</v>
      </c>
      <c r="C9" s="31" t="s">
        <v>74</v>
      </c>
      <c r="D9" s="31" t="s">
        <v>35</v>
      </c>
      <c r="E9" s="38">
        <v>43959</v>
      </c>
      <c r="F9" s="37">
        <v>9.9</v>
      </c>
      <c r="G9" s="31" t="s">
        <v>232</v>
      </c>
      <c r="H9" s="31" t="s">
        <v>242</v>
      </c>
      <c r="I9" s="31" t="s">
        <v>230</v>
      </c>
    </row>
    <row r="10" spans="1:9" x14ac:dyDescent="0.2">
      <c r="A10" s="81" t="s">
        <v>602</v>
      </c>
      <c r="B10" s="80">
        <v>3617</v>
      </c>
      <c r="C10" s="31" t="s">
        <v>36</v>
      </c>
      <c r="D10" s="31" t="s">
        <v>35</v>
      </c>
      <c r="E10" s="38">
        <v>44182</v>
      </c>
      <c r="F10" s="37">
        <v>9.9</v>
      </c>
      <c r="G10" s="31" t="s">
        <v>232</v>
      </c>
      <c r="H10" s="31" t="s">
        <v>242</v>
      </c>
      <c r="I10" s="31" t="s">
        <v>230</v>
      </c>
    </row>
    <row r="11" spans="1:9" x14ac:dyDescent="0.2">
      <c r="A11" s="81" t="s">
        <v>601</v>
      </c>
      <c r="B11" s="80">
        <v>3526</v>
      </c>
      <c r="C11" s="31" t="s">
        <v>40</v>
      </c>
      <c r="D11" s="31" t="s">
        <v>35</v>
      </c>
      <c r="E11" s="38">
        <v>43853</v>
      </c>
      <c r="F11" s="37">
        <v>9.86</v>
      </c>
      <c r="G11" s="31" t="s">
        <v>232</v>
      </c>
      <c r="H11" s="31" t="s">
        <v>242</v>
      </c>
      <c r="I11" s="31" t="s">
        <v>230</v>
      </c>
    </row>
    <row r="12" spans="1:9" x14ac:dyDescent="0.2">
      <c r="A12" s="81" t="s">
        <v>600</v>
      </c>
      <c r="B12" s="80">
        <v>3667</v>
      </c>
      <c r="C12" s="31" t="s">
        <v>80</v>
      </c>
      <c r="D12" s="31" t="s">
        <v>77</v>
      </c>
      <c r="E12" s="38">
        <v>44159</v>
      </c>
      <c r="F12" s="37">
        <v>9.8000000000000007</v>
      </c>
      <c r="G12" s="31" t="s">
        <v>232</v>
      </c>
      <c r="H12" s="31" t="s">
        <v>242</v>
      </c>
      <c r="I12" s="31" t="s">
        <v>230</v>
      </c>
    </row>
    <row r="13" spans="1:9" x14ac:dyDescent="0.2">
      <c r="A13" s="81" t="s">
        <v>599</v>
      </c>
      <c r="B13" s="80">
        <v>3438</v>
      </c>
      <c r="C13" s="31" t="s">
        <v>38</v>
      </c>
      <c r="D13" s="31" t="s">
        <v>64</v>
      </c>
      <c r="E13" s="38">
        <v>43885</v>
      </c>
      <c r="F13" s="37">
        <v>9.75</v>
      </c>
      <c r="G13" s="31" t="s">
        <v>232</v>
      </c>
      <c r="H13" s="31" t="s">
        <v>242</v>
      </c>
      <c r="I13" s="31" t="s">
        <v>230</v>
      </c>
    </row>
    <row r="14" spans="1:9" x14ac:dyDescent="0.2">
      <c r="A14" s="81" t="s">
        <v>598</v>
      </c>
      <c r="B14" s="80">
        <v>3554</v>
      </c>
      <c r="C14" s="31" t="s">
        <v>169</v>
      </c>
      <c r="D14" s="31" t="s">
        <v>131</v>
      </c>
      <c r="E14" s="38">
        <v>43938</v>
      </c>
      <c r="F14" s="37">
        <v>9.6999999999999993</v>
      </c>
      <c r="G14" s="31" t="s">
        <v>232</v>
      </c>
      <c r="H14" s="31" t="s">
        <v>256</v>
      </c>
      <c r="I14" s="31" t="s">
        <v>230</v>
      </c>
    </row>
    <row r="15" spans="1:9" x14ac:dyDescent="0.2">
      <c r="A15" s="81" t="s">
        <v>597</v>
      </c>
      <c r="B15" s="80">
        <v>3492</v>
      </c>
      <c r="C15" s="31" t="s">
        <v>40</v>
      </c>
      <c r="D15" s="31" t="s">
        <v>39</v>
      </c>
      <c r="E15" s="38">
        <v>43901</v>
      </c>
      <c r="F15" s="37">
        <v>9.6999999999999993</v>
      </c>
      <c r="G15" s="31" t="s">
        <v>232</v>
      </c>
      <c r="H15" s="31" t="s">
        <v>242</v>
      </c>
      <c r="I15" s="31" t="s">
        <v>230</v>
      </c>
    </row>
    <row r="16" spans="1:9" x14ac:dyDescent="0.2">
      <c r="A16" s="81" t="s">
        <v>596</v>
      </c>
      <c r="B16" s="80">
        <v>3528</v>
      </c>
      <c r="C16" s="31" t="s">
        <v>168</v>
      </c>
      <c r="D16" s="31" t="s">
        <v>39</v>
      </c>
      <c r="E16" s="38">
        <v>44011</v>
      </c>
      <c r="F16" s="37">
        <v>9.6999999999999993</v>
      </c>
      <c r="G16" s="31" t="s">
        <v>232</v>
      </c>
      <c r="H16" s="31" t="s">
        <v>242</v>
      </c>
      <c r="I16" s="31" t="s">
        <v>230</v>
      </c>
    </row>
    <row r="17" spans="1:9" x14ac:dyDescent="0.2">
      <c r="A17" s="81" t="s">
        <v>595</v>
      </c>
      <c r="B17" s="80">
        <v>3646</v>
      </c>
      <c r="C17" s="31" t="s">
        <v>66</v>
      </c>
      <c r="D17" s="31" t="s">
        <v>167</v>
      </c>
      <c r="E17" s="38">
        <v>44195</v>
      </c>
      <c r="F17" s="37">
        <v>9.65</v>
      </c>
      <c r="G17" s="31" t="s">
        <v>232</v>
      </c>
      <c r="H17" s="31" t="s">
        <v>242</v>
      </c>
      <c r="I17" s="31" t="s">
        <v>230</v>
      </c>
    </row>
    <row r="18" spans="1:9" x14ac:dyDescent="0.2">
      <c r="A18" s="81" t="s">
        <v>594</v>
      </c>
      <c r="B18" s="80">
        <v>3590</v>
      </c>
      <c r="C18" s="31" t="s">
        <v>51</v>
      </c>
      <c r="D18" s="31" t="s">
        <v>67</v>
      </c>
      <c r="E18" s="38">
        <v>44026</v>
      </c>
      <c r="F18" s="37">
        <v>9.6</v>
      </c>
      <c r="G18" s="31" t="s">
        <v>232</v>
      </c>
      <c r="H18" s="31" t="s">
        <v>256</v>
      </c>
      <c r="I18" s="31" t="s">
        <v>230</v>
      </c>
    </row>
    <row r="19" spans="1:9" x14ac:dyDescent="0.2">
      <c r="A19" s="81" t="s">
        <v>593</v>
      </c>
      <c r="B19" s="80">
        <v>3613</v>
      </c>
      <c r="C19" s="31" t="s">
        <v>49</v>
      </c>
      <c r="D19" s="31" t="s">
        <v>48</v>
      </c>
      <c r="E19" s="38">
        <v>44132</v>
      </c>
      <c r="F19" s="37">
        <v>9.6</v>
      </c>
      <c r="G19" s="31" t="s">
        <v>232</v>
      </c>
      <c r="H19" s="31" t="s">
        <v>256</v>
      </c>
      <c r="I19" s="31" t="s">
        <v>230</v>
      </c>
    </row>
    <row r="20" spans="1:9" x14ac:dyDescent="0.2">
      <c r="A20" s="81" t="s">
        <v>592</v>
      </c>
      <c r="B20" s="80">
        <v>3648</v>
      </c>
      <c r="C20" s="31" t="s">
        <v>68</v>
      </c>
      <c r="D20" s="31" t="s">
        <v>67</v>
      </c>
      <c r="E20" s="38">
        <v>44181</v>
      </c>
      <c r="F20" s="37">
        <v>9.5</v>
      </c>
      <c r="G20" s="31" t="s">
        <v>232</v>
      </c>
      <c r="H20" s="31" t="s">
        <v>256</v>
      </c>
      <c r="I20" s="31" t="s">
        <v>230</v>
      </c>
    </row>
    <row r="21" spans="1:9" x14ac:dyDescent="0.2">
      <c r="A21" s="81" t="s">
        <v>591</v>
      </c>
      <c r="B21" s="80">
        <v>3488</v>
      </c>
      <c r="C21" s="31" t="s">
        <v>150</v>
      </c>
      <c r="D21" s="31" t="s">
        <v>48</v>
      </c>
      <c r="E21" s="38">
        <v>43852</v>
      </c>
      <c r="F21" s="37">
        <v>9.5</v>
      </c>
      <c r="G21" s="31" t="s">
        <v>232</v>
      </c>
      <c r="H21" s="31" t="s">
        <v>256</v>
      </c>
      <c r="I21" s="31" t="s">
        <v>230</v>
      </c>
    </row>
    <row r="22" spans="1:9" x14ac:dyDescent="0.2">
      <c r="A22" s="81" t="s">
        <v>590</v>
      </c>
      <c r="B22" s="80">
        <v>3436</v>
      </c>
      <c r="C22" s="31" t="s">
        <v>166</v>
      </c>
      <c r="D22" s="31" t="s">
        <v>164</v>
      </c>
      <c r="E22" s="38">
        <v>44040</v>
      </c>
      <c r="F22" s="37">
        <v>9.5</v>
      </c>
      <c r="G22" s="31" t="s">
        <v>232</v>
      </c>
      <c r="H22" s="31" t="s">
        <v>242</v>
      </c>
      <c r="I22" s="31" t="s">
        <v>230</v>
      </c>
    </row>
    <row r="23" spans="1:9" x14ac:dyDescent="0.2">
      <c r="A23" s="81" t="s">
        <v>589</v>
      </c>
      <c r="B23" s="80">
        <v>3546</v>
      </c>
      <c r="C23" s="31" t="s">
        <v>165</v>
      </c>
      <c r="D23" s="31" t="s">
        <v>164</v>
      </c>
      <c r="E23" s="38">
        <v>44126</v>
      </c>
      <c r="F23" s="37">
        <v>9.5</v>
      </c>
      <c r="G23" s="31" t="s">
        <v>232</v>
      </c>
      <c r="H23" s="31" t="s">
        <v>242</v>
      </c>
      <c r="I23" s="31" t="s">
        <v>230</v>
      </c>
    </row>
    <row r="24" spans="1:9" x14ac:dyDescent="0.2">
      <c r="A24" s="81" t="s">
        <v>588</v>
      </c>
      <c r="B24" s="80">
        <v>3611</v>
      </c>
      <c r="C24" s="31" t="s">
        <v>66</v>
      </c>
      <c r="D24" s="31" t="s">
        <v>123</v>
      </c>
      <c r="E24" s="38">
        <v>44179</v>
      </c>
      <c r="F24" s="37">
        <v>9.5</v>
      </c>
      <c r="G24" s="31" t="s">
        <v>232</v>
      </c>
      <c r="H24" s="31" t="s">
        <v>242</v>
      </c>
      <c r="I24" s="31" t="s">
        <v>230</v>
      </c>
    </row>
    <row r="25" spans="1:9" x14ac:dyDescent="0.2">
      <c r="A25" s="81" t="s">
        <v>587</v>
      </c>
      <c r="B25" s="80">
        <v>3612</v>
      </c>
      <c r="C25" s="31" t="s">
        <v>66</v>
      </c>
      <c r="D25" s="31" t="s">
        <v>62</v>
      </c>
      <c r="E25" s="38">
        <v>44183</v>
      </c>
      <c r="F25" s="37">
        <v>9.5</v>
      </c>
      <c r="G25" s="31" t="s">
        <v>232</v>
      </c>
      <c r="H25" s="31" t="s">
        <v>242</v>
      </c>
      <c r="I25" s="31" t="s">
        <v>230</v>
      </c>
    </row>
    <row r="26" spans="1:9" x14ac:dyDescent="0.2">
      <c r="A26" s="81" t="s">
        <v>586</v>
      </c>
      <c r="B26" s="80">
        <v>3529</v>
      </c>
      <c r="C26" s="31" t="s">
        <v>85</v>
      </c>
      <c r="D26" s="31" t="s">
        <v>44</v>
      </c>
      <c r="E26" s="38">
        <v>43971</v>
      </c>
      <c r="F26" s="37">
        <v>9.4499999999999993</v>
      </c>
      <c r="G26" s="31" t="s">
        <v>232</v>
      </c>
      <c r="H26" s="31" t="s">
        <v>242</v>
      </c>
      <c r="I26" s="31" t="s">
        <v>230</v>
      </c>
    </row>
    <row r="27" spans="1:9" x14ac:dyDescent="0.2">
      <c r="A27" s="81" t="s">
        <v>585</v>
      </c>
      <c r="B27" s="80">
        <v>3542</v>
      </c>
      <c r="C27" s="31" t="s">
        <v>85</v>
      </c>
      <c r="D27" s="31" t="s">
        <v>103</v>
      </c>
      <c r="E27" s="38">
        <v>44070</v>
      </c>
      <c r="F27" s="37">
        <v>9.4499999999999993</v>
      </c>
      <c r="G27" s="31" t="s">
        <v>232</v>
      </c>
      <c r="H27" s="31" t="s">
        <v>242</v>
      </c>
      <c r="I27" s="31" t="s">
        <v>230</v>
      </c>
    </row>
    <row r="28" spans="1:9" x14ac:dyDescent="0.2">
      <c r="A28" s="81" t="s">
        <v>584</v>
      </c>
      <c r="B28" s="80">
        <v>3464</v>
      </c>
      <c r="C28" s="31" t="s">
        <v>163</v>
      </c>
      <c r="D28" s="31" t="s">
        <v>103</v>
      </c>
      <c r="E28" s="38">
        <v>43875</v>
      </c>
      <c r="F28" s="37">
        <v>9.4</v>
      </c>
      <c r="G28" s="31" t="s">
        <v>232</v>
      </c>
      <c r="H28" s="31" t="s">
        <v>256</v>
      </c>
      <c r="I28" s="31" t="s">
        <v>230</v>
      </c>
    </row>
    <row r="29" spans="1:9" x14ac:dyDescent="0.2">
      <c r="A29" s="81" t="s">
        <v>583</v>
      </c>
      <c r="B29" s="80">
        <v>3479</v>
      </c>
      <c r="C29" s="31" t="s">
        <v>162</v>
      </c>
      <c r="D29" s="31" t="s">
        <v>103</v>
      </c>
      <c r="E29" s="38">
        <v>43888</v>
      </c>
      <c r="F29" s="37">
        <v>9.4</v>
      </c>
      <c r="G29" s="31" t="s">
        <v>232</v>
      </c>
      <c r="H29" s="31" t="s">
        <v>256</v>
      </c>
      <c r="I29" s="31" t="s">
        <v>230</v>
      </c>
    </row>
    <row r="30" spans="1:9" x14ac:dyDescent="0.2">
      <c r="A30" s="81" t="s">
        <v>582</v>
      </c>
      <c r="B30" s="80">
        <v>3665</v>
      </c>
      <c r="C30" s="31" t="s">
        <v>57</v>
      </c>
      <c r="D30" s="31" t="s">
        <v>56</v>
      </c>
      <c r="E30" s="38">
        <v>44175</v>
      </c>
      <c r="F30" s="37">
        <v>9.4</v>
      </c>
      <c r="G30" s="31" t="s">
        <v>232</v>
      </c>
      <c r="H30" s="31" t="s">
        <v>242</v>
      </c>
      <c r="I30" s="31" t="s">
        <v>230</v>
      </c>
    </row>
    <row r="31" spans="1:9" x14ac:dyDescent="0.2">
      <c r="A31" s="81" t="s">
        <v>581</v>
      </c>
      <c r="B31" s="80">
        <v>3478</v>
      </c>
      <c r="C31" s="31" t="s">
        <v>98</v>
      </c>
      <c r="D31" s="31" t="s">
        <v>123</v>
      </c>
      <c r="E31" s="38">
        <v>43915</v>
      </c>
      <c r="F31" s="37">
        <v>9.4</v>
      </c>
      <c r="G31" s="31" t="s">
        <v>232</v>
      </c>
      <c r="H31" s="31" t="s">
        <v>242</v>
      </c>
      <c r="I31" s="31" t="s">
        <v>230</v>
      </c>
    </row>
    <row r="32" spans="1:9" x14ac:dyDescent="0.2">
      <c r="A32" s="81" t="s">
        <v>580</v>
      </c>
      <c r="B32" s="80">
        <v>3534</v>
      </c>
      <c r="C32" s="31" t="s">
        <v>124</v>
      </c>
      <c r="D32" s="31" t="s">
        <v>123</v>
      </c>
      <c r="E32" s="38">
        <v>44020</v>
      </c>
      <c r="F32" s="37">
        <v>9.4</v>
      </c>
      <c r="G32" s="31" t="s">
        <v>232</v>
      </c>
      <c r="H32" s="31" t="s">
        <v>242</v>
      </c>
      <c r="I32" s="31" t="s">
        <v>230</v>
      </c>
    </row>
    <row r="33" spans="1:9" x14ac:dyDescent="0.2">
      <c r="A33" s="81" t="s">
        <v>579</v>
      </c>
      <c r="B33" s="80">
        <v>3448</v>
      </c>
      <c r="C33" s="31" t="s">
        <v>161</v>
      </c>
      <c r="D33" s="31" t="s">
        <v>137</v>
      </c>
      <c r="E33" s="38">
        <v>44180</v>
      </c>
      <c r="F33" s="37">
        <v>9.3000000000000007</v>
      </c>
      <c r="G33" s="31" t="s">
        <v>232</v>
      </c>
      <c r="H33" s="31" t="s">
        <v>256</v>
      </c>
      <c r="I33" s="31" t="s">
        <v>230</v>
      </c>
    </row>
    <row r="34" spans="1:9" x14ac:dyDescent="0.2">
      <c r="A34" s="81" t="s">
        <v>578</v>
      </c>
      <c r="B34" s="80">
        <v>3493</v>
      </c>
      <c r="C34" s="31" t="s">
        <v>97</v>
      </c>
      <c r="D34" s="31" t="s">
        <v>96</v>
      </c>
      <c r="E34" s="38">
        <v>43872</v>
      </c>
      <c r="F34" s="37">
        <v>9.3000000000000007</v>
      </c>
      <c r="G34" s="31" t="s">
        <v>232</v>
      </c>
      <c r="H34" s="31" t="s">
        <v>242</v>
      </c>
      <c r="I34" s="31" t="s">
        <v>230</v>
      </c>
    </row>
    <row r="35" spans="1:9" x14ac:dyDescent="0.2">
      <c r="A35" s="81" t="s">
        <v>577</v>
      </c>
      <c r="B35" s="80">
        <v>3543</v>
      </c>
      <c r="C35" s="31" t="s">
        <v>88</v>
      </c>
      <c r="D35" s="31" t="s">
        <v>46</v>
      </c>
      <c r="E35" s="38">
        <v>43948</v>
      </c>
      <c r="F35" s="37">
        <v>9.25</v>
      </c>
      <c r="G35" s="31" t="s">
        <v>232</v>
      </c>
      <c r="H35" s="31" t="s">
        <v>242</v>
      </c>
      <c r="I35" s="31" t="s">
        <v>230</v>
      </c>
    </row>
    <row r="36" spans="1:9" x14ac:dyDescent="0.2">
      <c r="A36" s="81" t="s">
        <v>576</v>
      </c>
      <c r="B36" s="80">
        <v>3510</v>
      </c>
      <c r="C36" s="31" t="s">
        <v>121</v>
      </c>
      <c r="D36" s="31" t="s">
        <v>160</v>
      </c>
      <c r="E36" s="38">
        <v>44013</v>
      </c>
      <c r="F36" s="37">
        <v>9.25</v>
      </c>
      <c r="G36" s="31" t="s">
        <v>232</v>
      </c>
      <c r="H36" s="31" t="s">
        <v>242</v>
      </c>
      <c r="I36" s="31" t="s">
        <v>230</v>
      </c>
    </row>
    <row r="37" spans="1:9" x14ac:dyDescent="0.2">
      <c r="A37" s="81" t="s">
        <v>575</v>
      </c>
      <c r="B37" s="80">
        <v>3632</v>
      </c>
      <c r="C37" s="31" t="s">
        <v>159</v>
      </c>
      <c r="D37" s="31" t="s">
        <v>37</v>
      </c>
      <c r="E37" s="38">
        <v>44159</v>
      </c>
      <c r="F37" s="37">
        <v>9.1999999999999993</v>
      </c>
      <c r="G37" s="31" t="s">
        <v>232</v>
      </c>
      <c r="H37" s="31" t="s">
        <v>242</v>
      </c>
      <c r="I37" s="31" t="s">
        <v>230</v>
      </c>
    </row>
    <row r="38" spans="1:9" x14ac:dyDescent="0.2">
      <c r="A38" s="81" t="s">
        <v>574</v>
      </c>
      <c r="B38" s="80">
        <v>3462</v>
      </c>
      <c r="C38" s="31" t="s">
        <v>95</v>
      </c>
      <c r="D38" s="31" t="s">
        <v>32</v>
      </c>
      <c r="E38" s="38">
        <v>44187</v>
      </c>
      <c r="F38" s="37">
        <v>9.15</v>
      </c>
      <c r="G38" s="31" t="s">
        <v>232</v>
      </c>
      <c r="H38" s="31" t="s">
        <v>242</v>
      </c>
      <c r="I38" s="31" t="s">
        <v>230</v>
      </c>
    </row>
    <row r="39" spans="1:9" x14ac:dyDescent="0.2">
      <c r="A39" s="81" t="s">
        <v>573</v>
      </c>
      <c r="B39" s="80">
        <v>3459</v>
      </c>
      <c r="C39" s="31" t="s">
        <v>158</v>
      </c>
      <c r="D39" s="31" t="s">
        <v>137</v>
      </c>
      <c r="E39" s="38">
        <v>44012</v>
      </c>
      <c r="F39" s="37">
        <v>9.1</v>
      </c>
      <c r="G39" s="31" t="s">
        <v>232</v>
      </c>
      <c r="H39" s="31" t="s">
        <v>256</v>
      </c>
      <c r="I39" s="31" t="s">
        <v>230</v>
      </c>
    </row>
    <row r="40" spans="1:9" x14ac:dyDescent="0.2">
      <c r="A40" s="81" t="s">
        <v>572</v>
      </c>
      <c r="B40" s="80">
        <v>3426</v>
      </c>
      <c r="C40" s="31" t="s">
        <v>114</v>
      </c>
      <c r="D40" s="31" t="s">
        <v>89</v>
      </c>
      <c r="E40" s="38">
        <v>43846</v>
      </c>
      <c r="F40" s="37">
        <v>8.8000000000000007</v>
      </c>
      <c r="G40" s="31" t="s">
        <v>232</v>
      </c>
      <c r="H40" s="31" t="s">
        <v>256</v>
      </c>
      <c r="I40" s="31" t="s">
        <v>230</v>
      </c>
    </row>
    <row r="41" spans="1:9" x14ac:dyDescent="0.2">
      <c r="A41" s="81" t="s">
        <v>571</v>
      </c>
      <c r="B41" s="80">
        <v>3494</v>
      </c>
      <c r="C41" s="31" t="s">
        <v>91</v>
      </c>
      <c r="D41" s="31" t="s">
        <v>89</v>
      </c>
      <c r="E41" s="38">
        <v>44154</v>
      </c>
      <c r="F41" s="37">
        <v>8.8000000000000007</v>
      </c>
      <c r="G41" s="31" t="s">
        <v>232</v>
      </c>
      <c r="H41" s="31" t="s">
        <v>256</v>
      </c>
      <c r="I41" s="31" t="s">
        <v>230</v>
      </c>
    </row>
    <row r="42" spans="1:9" x14ac:dyDescent="0.2">
      <c r="A42" s="81" t="s">
        <v>570</v>
      </c>
      <c r="B42" s="80">
        <v>3496</v>
      </c>
      <c r="C42" s="31" t="s">
        <v>90</v>
      </c>
      <c r="D42" s="31" t="s">
        <v>89</v>
      </c>
      <c r="E42" s="38">
        <v>44154</v>
      </c>
      <c r="F42" s="37">
        <v>8.8000000000000007</v>
      </c>
      <c r="G42" s="31" t="s">
        <v>232</v>
      </c>
      <c r="H42" s="31" t="s">
        <v>256</v>
      </c>
      <c r="I42" s="31" t="s">
        <v>230</v>
      </c>
    </row>
    <row r="43" spans="1:9" x14ac:dyDescent="0.2">
      <c r="A43" s="81" t="s">
        <v>569</v>
      </c>
      <c r="B43" s="80">
        <v>3634</v>
      </c>
      <c r="C43" s="31" t="s">
        <v>71</v>
      </c>
      <c r="D43" s="31" t="s">
        <v>69</v>
      </c>
      <c r="E43" s="38">
        <v>44174</v>
      </c>
      <c r="F43" s="37">
        <v>8.3800000000000008</v>
      </c>
      <c r="G43" s="31" t="s">
        <v>232</v>
      </c>
      <c r="H43" s="31" t="s">
        <v>256</v>
      </c>
      <c r="I43" s="31" t="s">
        <v>230</v>
      </c>
    </row>
    <row r="44" spans="1:9" x14ac:dyDescent="0.2">
      <c r="A44" s="81" t="s">
        <v>568</v>
      </c>
      <c r="B44" s="80">
        <v>3636</v>
      </c>
      <c r="C44" s="31" t="s">
        <v>70</v>
      </c>
      <c r="D44" s="31" t="s">
        <v>69</v>
      </c>
      <c r="E44" s="38">
        <v>44174</v>
      </c>
      <c r="F44" s="37">
        <v>8.3800000000000008</v>
      </c>
      <c r="G44" s="31" t="s">
        <v>232</v>
      </c>
      <c r="H44" s="31" t="s">
        <v>256</v>
      </c>
      <c r="I44" s="31" t="s">
        <v>230</v>
      </c>
    </row>
    <row r="45" spans="1:9" x14ac:dyDescent="0.2">
      <c r="A45" s="81" t="s">
        <v>567</v>
      </c>
      <c r="B45" s="80">
        <v>3388</v>
      </c>
      <c r="C45" s="31" t="s">
        <v>117</v>
      </c>
      <c r="D45" s="31" t="s">
        <v>115</v>
      </c>
      <c r="E45" s="38">
        <v>43880</v>
      </c>
      <c r="F45" s="37">
        <v>8.25</v>
      </c>
      <c r="G45" s="31" t="s">
        <v>232</v>
      </c>
      <c r="H45" s="31" t="s">
        <v>256</v>
      </c>
      <c r="I45" s="31" t="s">
        <v>230</v>
      </c>
    </row>
    <row r="46" spans="1:9" x14ac:dyDescent="0.2">
      <c r="A46" s="81" t="s">
        <v>566</v>
      </c>
      <c r="B46" s="80">
        <v>3658</v>
      </c>
      <c r="C46" s="31" t="s">
        <v>100</v>
      </c>
      <c r="D46" s="31" t="s">
        <v>99</v>
      </c>
      <c r="E46" s="38">
        <v>44070</v>
      </c>
      <c r="F46" s="37">
        <v>8.1999999999999993</v>
      </c>
      <c r="G46" s="31" t="s">
        <v>232</v>
      </c>
      <c r="H46" s="31" t="s">
        <v>242</v>
      </c>
      <c r="I46" s="31" t="s">
        <v>230</v>
      </c>
    </row>
    <row r="48" spans="1:9" x14ac:dyDescent="0.2">
      <c r="A48" s="81" t="s">
        <v>565</v>
      </c>
      <c r="B48" s="80">
        <v>3704</v>
      </c>
      <c r="C48" s="31" t="s">
        <v>132</v>
      </c>
      <c r="D48" s="31" t="s">
        <v>131</v>
      </c>
      <c r="E48" s="38">
        <v>44195</v>
      </c>
      <c r="F48" s="37" t="s">
        <v>240</v>
      </c>
      <c r="G48" s="31" t="s">
        <v>232</v>
      </c>
      <c r="H48" s="31" t="s">
        <v>256</v>
      </c>
      <c r="I48" s="31" t="s">
        <v>230</v>
      </c>
    </row>
    <row r="49" spans="1:9" x14ac:dyDescent="0.2">
      <c r="A49" s="81" t="s">
        <v>564</v>
      </c>
      <c r="B49" s="80">
        <v>3693</v>
      </c>
      <c r="C49" s="31" t="s">
        <v>176</v>
      </c>
      <c r="D49" s="31" t="s">
        <v>131</v>
      </c>
      <c r="E49" s="38">
        <v>44097</v>
      </c>
      <c r="F49" s="37" t="s">
        <v>240</v>
      </c>
      <c r="G49" s="31" t="s">
        <v>232</v>
      </c>
      <c r="H49" s="31" t="s">
        <v>256</v>
      </c>
      <c r="I49" s="31" t="s">
        <v>230</v>
      </c>
    </row>
    <row r="50" spans="1:9" x14ac:dyDescent="0.2">
      <c r="A50" s="81" t="s">
        <v>563</v>
      </c>
      <c r="B50" s="80">
        <v>3689</v>
      </c>
      <c r="C50" s="31" t="s">
        <v>219</v>
      </c>
      <c r="D50" s="31" t="s">
        <v>103</v>
      </c>
      <c r="E50" s="38">
        <v>44098</v>
      </c>
      <c r="F50" s="37" t="s">
        <v>240</v>
      </c>
      <c r="G50" s="31" t="s">
        <v>232</v>
      </c>
      <c r="H50" s="31" t="s">
        <v>281</v>
      </c>
      <c r="I50" s="31" t="s">
        <v>230</v>
      </c>
    </row>
    <row r="51" spans="1:9" x14ac:dyDescent="0.2">
      <c r="A51" s="81" t="s">
        <v>562</v>
      </c>
      <c r="B51" s="80">
        <v>3415</v>
      </c>
      <c r="C51" s="31" t="s">
        <v>60</v>
      </c>
      <c r="D51" s="31" t="s">
        <v>58</v>
      </c>
      <c r="E51" s="38">
        <v>44168</v>
      </c>
      <c r="F51" s="37" t="s">
        <v>240</v>
      </c>
      <c r="G51" s="31" t="s">
        <v>232</v>
      </c>
      <c r="H51" s="31" t="s">
        <v>242</v>
      </c>
      <c r="I51" s="31" t="s">
        <v>230</v>
      </c>
    </row>
    <row r="52" spans="1:9" x14ac:dyDescent="0.2">
      <c r="A52" s="81" t="s">
        <v>561</v>
      </c>
      <c r="B52" s="80">
        <v>3501</v>
      </c>
      <c r="C52" s="31" t="s">
        <v>215</v>
      </c>
      <c r="D52" s="31" t="s">
        <v>160</v>
      </c>
      <c r="E52" s="38">
        <v>43908</v>
      </c>
      <c r="F52" s="37" t="s">
        <v>240</v>
      </c>
      <c r="G52" s="31" t="s">
        <v>232</v>
      </c>
      <c r="H52" s="31" t="s">
        <v>242</v>
      </c>
      <c r="I52" s="31" t="s">
        <v>230</v>
      </c>
    </row>
    <row r="53" spans="1:9" x14ac:dyDescent="0.2">
      <c r="A53" s="81" t="s">
        <v>560</v>
      </c>
      <c r="B53" s="80">
        <v>3666</v>
      </c>
      <c r="C53" s="31" t="s">
        <v>121</v>
      </c>
      <c r="D53" s="31" t="s">
        <v>160</v>
      </c>
      <c r="E53" s="38">
        <v>44125</v>
      </c>
      <c r="F53" s="37" t="s">
        <v>240</v>
      </c>
      <c r="G53" s="31" t="s">
        <v>232</v>
      </c>
      <c r="H53" s="31" t="s">
        <v>242</v>
      </c>
      <c r="I53" s="31" t="s">
        <v>230</v>
      </c>
    </row>
    <row r="54" spans="1:9" x14ac:dyDescent="0.2">
      <c r="A54" s="81" t="s">
        <v>559</v>
      </c>
      <c r="B54" s="80">
        <v>3536</v>
      </c>
      <c r="C54" s="31" t="s">
        <v>155</v>
      </c>
      <c r="D54" s="31" t="s">
        <v>37</v>
      </c>
      <c r="E54" s="38">
        <v>43927</v>
      </c>
      <c r="F54" s="37" t="s">
        <v>240</v>
      </c>
      <c r="G54" s="31" t="s">
        <v>232</v>
      </c>
      <c r="H54" s="31" t="s">
        <v>242</v>
      </c>
      <c r="I54" s="31" t="s">
        <v>230</v>
      </c>
    </row>
    <row r="55" spans="1:9" x14ac:dyDescent="0.2">
      <c r="A55" s="81" t="s">
        <v>558</v>
      </c>
      <c r="B55" s="80">
        <v>3678</v>
      </c>
      <c r="C55" s="31" t="s">
        <v>144</v>
      </c>
      <c r="D55" s="31" t="s">
        <v>72</v>
      </c>
      <c r="E55" s="38">
        <v>44176</v>
      </c>
      <c r="F55" s="37" t="s">
        <v>240</v>
      </c>
      <c r="G55" s="31" t="s">
        <v>232</v>
      </c>
      <c r="H55" s="31" t="s">
        <v>242</v>
      </c>
      <c r="I55" s="31" t="s">
        <v>230</v>
      </c>
    </row>
    <row r="56" spans="1:9" x14ac:dyDescent="0.2">
      <c r="A56" s="81" t="s">
        <v>557</v>
      </c>
      <c r="B56" s="80">
        <v>3570</v>
      </c>
      <c r="C56" s="31" t="s">
        <v>136</v>
      </c>
      <c r="D56" s="31" t="s">
        <v>72</v>
      </c>
      <c r="E56" s="38">
        <v>43889</v>
      </c>
      <c r="F56" s="37" t="s">
        <v>240</v>
      </c>
      <c r="G56" s="31" t="s">
        <v>232</v>
      </c>
      <c r="H56" s="31" t="s">
        <v>242</v>
      </c>
      <c r="I56" s="31" t="s">
        <v>230</v>
      </c>
    </row>
    <row r="57" spans="1:9" x14ac:dyDescent="0.2">
      <c r="A57" s="81" t="s">
        <v>556</v>
      </c>
      <c r="B57" s="80">
        <v>3587</v>
      </c>
      <c r="C57" s="31" t="s">
        <v>555</v>
      </c>
      <c r="D57" s="31" t="s">
        <v>222</v>
      </c>
      <c r="E57" s="38">
        <v>43907</v>
      </c>
      <c r="F57" s="37" t="s">
        <v>240</v>
      </c>
      <c r="G57" s="31" t="s">
        <v>232</v>
      </c>
      <c r="H57" s="31" t="s">
        <v>242</v>
      </c>
      <c r="I57" s="31" t="s">
        <v>230</v>
      </c>
    </row>
    <row r="58" spans="1:9" x14ac:dyDescent="0.2">
      <c r="A58" s="81" t="s">
        <v>554</v>
      </c>
      <c r="B58" s="80">
        <v>3577</v>
      </c>
      <c r="C58" s="31" t="s">
        <v>205</v>
      </c>
      <c r="D58" s="31" t="s">
        <v>105</v>
      </c>
      <c r="E58" s="38">
        <v>43928</v>
      </c>
      <c r="F58" s="37" t="s">
        <v>240</v>
      </c>
      <c r="G58" s="31" t="s">
        <v>232</v>
      </c>
      <c r="H58" s="31" t="s">
        <v>242</v>
      </c>
      <c r="I58" s="31" t="s">
        <v>230</v>
      </c>
    </row>
    <row r="59" spans="1:9" x14ac:dyDescent="0.2">
      <c r="A59" s="81" t="s">
        <v>553</v>
      </c>
      <c r="B59" s="80">
        <v>3576</v>
      </c>
      <c r="C59" s="31" t="s">
        <v>110</v>
      </c>
      <c r="D59" s="31" t="s">
        <v>105</v>
      </c>
      <c r="E59" s="38">
        <v>44176</v>
      </c>
      <c r="F59" s="37" t="s">
        <v>240</v>
      </c>
      <c r="G59" s="31" t="s">
        <v>232</v>
      </c>
      <c r="H59" s="31" t="s">
        <v>242</v>
      </c>
      <c r="I59" s="31" t="s">
        <v>230</v>
      </c>
    </row>
    <row r="60" spans="1:9" x14ac:dyDescent="0.2">
      <c r="A60" s="81"/>
      <c r="B60" s="80"/>
      <c r="C60" s="31"/>
      <c r="D60" s="31"/>
      <c r="E60" s="38"/>
      <c r="F60" s="37"/>
      <c r="G60" s="31"/>
      <c r="H60" s="31"/>
      <c r="I60" s="31"/>
    </row>
    <row r="61" spans="1:9" x14ac:dyDescent="0.2">
      <c r="A61" s="81"/>
      <c r="B61" s="80"/>
      <c r="C61" s="31"/>
      <c r="D61" s="31"/>
      <c r="E61" s="38"/>
      <c r="F61" s="37"/>
      <c r="G61" s="31"/>
      <c r="H61" s="31"/>
      <c r="I61" s="31"/>
    </row>
    <row r="62" spans="1:9" x14ac:dyDescent="0.2">
      <c r="A62" s="81"/>
      <c r="B62" s="80"/>
      <c r="C62" s="31"/>
      <c r="D62" s="31"/>
      <c r="E62" s="38"/>
      <c r="F62" s="37"/>
      <c r="G62" s="31"/>
      <c r="H62" s="31"/>
      <c r="I62" s="31"/>
    </row>
    <row r="63" spans="1:9" x14ac:dyDescent="0.2">
      <c r="A63" s="81"/>
      <c r="B63" s="80"/>
      <c r="C63" s="31"/>
      <c r="D63" s="31"/>
      <c r="E63" s="38"/>
      <c r="F63" s="37"/>
      <c r="G63" s="31"/>
      <c r="H63" s="31"/>
      <c r="I63" s="31"/>
    </row>
    <row r="64" spans="1:9" x14ac:dyDescent="0.2">
      <c r="A64" s="81"/>
      <c r="B64" s="80"/>
      <c r="C64" s="31"/>
      <c r="D64" s="31"/>
      <c r="E64" s="38"/>
      <c r="F64" s="37"/>
      <c r="G64" s="31"/>
      <c r="H64" s="31"/>
      <c r="I64" s="31"/>
    </row>
    <row r="65" spans="1:9" x14ac:dyDescent="0.2">
      <c r="A65" s="81"/>
      <c r="B65" s="80"/>
      <c r="C65" s="31"/>
      <c r="D65" s="31"/>
      <c r="E65" s="38"/>
      <c r="F65" s="37"/>
      <c r="G65" s="31"/>
      <c r="H65" s="31"/>
      <c r="I65" s="31"/>
    </row>
    <row r="66" spans="1:9" x14ac:dyDescent="0.2">
      <c r="A66" s="81"/>
      <c r="B66" s="80"/>
      <c r="C66" s="31"/>
      <c r="D66" s="31"/>
      <c r="E66" s="38"/>
      <c r="F66" s="37"/>
      <c r="G66" s="31"/>
      <c r="H66" s="31"/>
      <c r="I66" s="31"/>
    </row>
    <row r="67" spans="1:9" x14ac:dyDescent="0.2">
      <c r="A67" s="81"/>
      <c r="B67" s="80"/>
      <c r="C67" s="31"/>
      <c r="D67" s="31"/>
      <c r="E67" s="38"/>
      <c r="F67" s="37"/>
      <c r="G67" s="31"/>
      <c r="H67" s="31"/>
      <c r="I67" s="31"/>
    </row>
    <row r="68" spans="1:9" x14ac:dyDescent="0.2">
      <c r="A68" s="81"/>
      <c r="B68" s="80"/>
      <c r="C68" s="31"/>
      <c r="D68" s="31"/>
      <c r="E68" s="38"/>
      <c r="F68" s="37"/>
      <c r="G68" s="31"/>
      <c r="H68" s="31"/>
      <c r="I68" s="31"/>
    </row>
    <row r="69" spans="1:9" x14ac:dyDescent="0.2">
      <c r="A69" s="81"/>
      <c r="B69" s="80"/>
      <c r="C69" s="31"/>
      <c r="D69" s="31"/>
      <c r="E69" s="38"/>
      <c r="F69" s="37"/>
      <c r="G69" s="31"/>
      <c r="H69" s="31"/>
      <c r="I69" s="31"/>
    </row>
    <row r="71" spans="1:9" x14ac:dyDescent="0.2">
      <c r="A71" s="81" t="s">
        <v>552</v>
      </c>
      <c r="B71" s="80">
        <v>3621</v>
      </c>
      <c r="C71" s="31" t="s">
        <v>159</v>
      </c>
      <c r="D71" s="31" t="s">
        <v>42</v>
      </c>
      <c r="E71" s="38">
        <v>44008</v>
      </c>
      <c r="F71" s="37" t="s">
        <v>240</v>
      </c>
      <c r="G71" s="31" t="s">
        <v>232</v>
      </c>
      <c r="H71" s="31" t="s">
        <v>231</v>
      </c>
      <c r="I71" s="31" t="s">
        <v>230</v>
      </c>
    </row>
    <row r="72" spans="1:9" x14ac:dyDescent="0.2">
      <c r="A72" s="81" t="s">
        <v>551</v>
      </c>
      <c r="B72" s="80">
        <v>3737</v>
      </c>
      <c r="C72" s="31" t="s">
        <v>43</v>
      </c>
      <c r="D72" s="31" t="s">
        <v>42</v>
      </c>
      <c r="E72" s="38">
        <v>44181</v>
      </c>
      <c r="F72" s="37" t="s">
        <v>240</v>
      </c>
      <c r="G72" s="31" t="s">
        <v>232</v>
      </c>
      <c r="H72" s="31" t="s">
        <v>231</v>
      </c>
      <c r="I72" s="31" t="s">
        <v>230</v>
      </c>
    </row>
    <row r="73" spans="1:9" x14ac:dyDescent="0.2">
      <c r="A73" s="81" t="s">
        <v>550</v>
      </c>
      <c r="B73" s="80">
        <v>3619</v>
      </c>
      <c r="C73" s="31" t="s">
        <v>292</v>
      </c>
      <c r="D73" s="31" t="s">
        <v>39</v>
      </c>
      <c r="E73" s="38">
        <v>43971</v>
      </c>
      <c r="F73" s="37" t="s">
        <v>240</v>
      </c>
      <c r="G73" s="31" t="s">
        <v>232</v>
      </c>
      <c r="H73" s="31" t="s">
        <v>231</v>
      </c>
      <c r="I73" s="31" t="s">
        <v>230</v>
      </c>
    </row>
    <row r="74" spans="1:9" x14ac:dyDescent="0.2">
      <c r="A74" s="81" t="s">
        <v>549</v>
      </c>
      <c r="B74" s="80">
        <v>3702</v>
      </c>
      <c r="C74" s="31" t="s">
        <v>292</v>
      </c>
      <c r="D74" s="31" t="s">
        <v>39</v>
      </c>
      <c r="E74" s="38">
        <v>44160</v>
      </c>
      <c r="F74" s="37" t="s">
        <v>240</v>
      </c>
      <c r="G74" s="31" t="s">
        <v>232</v>
      </c>
      <c r="H74" s="31" t="s">
        <v>231</v>
      </c>
      <c r="I74" s="31" t="s">
        <v>230</v>
      </c>
    </row>
    <row r="75" spans="1:9" x14ac:dyDescent="0.2">
      <c r="A75" s="81" t="s">
        <v>548</v>
      </c>
      <c r="B75" s="80">
        <v>3711</v>
      </c>
      <c r="C75" s="31" t="s">
        <v>202</v>
      </c>
      <c r="D75" s="31" t="s">
        <v>39</v>
      </c>
      <c r="E75" s="38">
        <v>44118</v>
      </c>
      <c r="F75" s="37" t="s">
        <v>240</v>
      </c>
      <c r="G75" s="31" t="s">
        <v>232</v>
      </c>
      <c r="H75" s="31" t="s">
        <v>231</v>
      </c>
      <c r="I75" s="31" t="s">
        <v>230</v>
      </c>
    </row>
    <row r="76" spans="1:9" x14ac:dyDescent="0.2">
      <c r="A76" s="81" t="s">
        <v>547</v>
      </c>
      <c r="B76" s="80">
        <v>3506</v>
      </c>
      <c r="C76" s="31" t="s">
        <v>159</v>
      </c>
      <c r="D76" s="31" t="s">
        <v>37</v>
      </c>
      <c r="E76" s="38">
        <v>43886</v>
      </c>
      <c r="F76" s="37">
        <v>10.42</v>
      </c>
      <c r="G76" s="31" t="s">
        <v>232</v>
      </c>
      <c r="H76" s="31" t="s">
        <v>231</v>
      </c>
      <c r="I76" s="31" t="s">
        <v>230</v>
      </c>
    </row>
    <row r="77" spans="1:9" x14ac:dyDescent="0.2">
      <c r="A77" s="81" t="s">
        <v>546</v>
      </c>
      <c r="B77" s="80">
        <v>3513</v>
      </c>
      <c r="C77" s="31" t="s">
        <v>38</v>
      </c>
      <c r="D77" s="31" t="s">
        <v>37</v>
      </c>
      <c r="E77" s="38">
        <v>43864</v>
      </c>
      <c r="F77" s="37">
        <v>9.1999999999999993</v>
      </c>
      <c r="G77" s="31" t="s">
        <v>232</v>
      </c>
      <c r="H77" s="31" t="s">
        <v>231</v>
      </c>
      <c r="I77" s="31" t="s">
        <v>230</v>
      </c>
    </row>
    <row r="78" spans="1:9" x14ac:dyDescent="0.2">
      <c r="A78" s="81" t="s">
        <v>545</v>
      </c>
      <c r="B78" s="80">
        <v>3514</v>
      </c>
      <c r="C78" s="31" t="s">
        <v>38</v>
      </c>
      <c r="D78" s="31" t="s">
        <v>37</v>
      </c>
      <c r="E78" s="38">
        <v>43864</v>
      </c>
      <c r="F78" s="37">
        <v>9.1999999999999993</v>
      </c>
      <c r="G78" s="31" t="s">
        <v>232</v>
      </c>
      <c r="H78" s="31" t="s">
        <v>231</v>
      </c>
      <c r="I78" s="31" t="s">
        <v>230</v>
      </c>
    </row>
    <row r="79" spans="1:9" x14ac:dyDescent="0.2">
      <c r="A79" s="81" t="s">
        <v>544</v>
      </c>
      <c r="B79" s="80">
        <v>3515</v>
      </c>
      <c r="C79" s="31" t="s">
        <v>38</v>
      </c>
      <c r="D79" s="31" t="s">
        <v>37</v>
      </c>
      <c r="E79" s="38">
        <v>43879</v>
      </c>
      <c r="F79" s="37">
        <v>10.199999999999999</v>
      </c>
      <c r="G79" s="31" t="s">
        <v>232</v>
      </c>
      <c r="H79" s="31" t="s">
        <v>231</v>
      </c>
      <c r="I79" s="31" t="s">
        <v>230</v>
      </c>
    </row>
    <row r="80" spans="1:9" x14ac:dyDescent="0.2">
      <c r="A80" s="81" t="s">
        <v>543</v>
      </c>
      <c r="B80" s="80">
        <v>3516</v>
      </c>
      <c r="C80" s="31" t="s">
        <v>38</v>
      </c>
      <c r="D80" s="31" t="s">
        <v>37</v>
      </c>
      <c r="E80" s="38">
        <v>43864</v>
      </c>
      <c r="F80" s="37">
        <v>10.199999999999999</v>
      </c>
      <c r="G80" s="31" t="s">
        <v>232</v>
      </c>
      <c r="H80" s="31" t="s">
        <v>231</v>
      </c>
      <c r="I80" s="31" t="s">
        <v>230</v>
      </c>
    </row>
    <row r="81" spans="1:9" x14ac:dyDescent="0.2">
      <c r="A81" s="81" t="s">
        <v>542</v>
      </c>
      <c r="B81" s="80">
        <v>3517</v>
      </c>
      <c r="C81" s="31" t="s">
        <v>38</v>
      </c>
      <c r="D81" s="31" t="s">
        <v>37</v>
      </c>
      <c r="E81" s="38">
        <v>43864</v>
      </c>
      <c r="F81" s="37">
        <v>10.199999999999999</v>
      </c>
      <c r="G81" s="31" t="s">
        <v>232</v>
      </c>
      <c r="H81" s="31" t="s">
        <v>231</v>
      </c>
      <c r="I81" s="31" t="s">
        <v>230</v>
      </c>
    </row>
    <row r="82" spans="1:9" x14ac:dyDescent="0.2">
      <c r="A82" s="81" t="s">
        <v>541</v>
      </c>
      <c r="B82" s="80">
        <v>3530</v>
      </c>
      <c r="C82" s="31" t="s">
        <v>38</v>
      </c>
      <c r="D82" s="31" t="s">
        <v>37</v>
      </c>
      <c r="E82" s="38">
        <v>43910</v>
      </c>
      <c r="F82" s="37">
        <v>9.1999999999999993</v>
      </c>
      <c r="G82" s="31" t="s">
        <v>232</v>
      </c>
      <c r="H82" s="31" t="s">
        <v>231</v>
      </c>
      <c r="I82" s="31" t="s">
        <v>230</v>
      </c>
    </row>
    <row r="83" spans="1:9" x14ac:dyDescent="0.2">
      <c r="A83" s="81" t="s">
        <v>540</v>
      </c>
      <c r="B83" s="80">
        <v>3537</v>
      </c>
      <c r="C83" s="31" t="s">
        <v>38</v>
      </c>
      <c r="D83" s="31" t="s">
        <v>37</v>
      </c>
      <c r="E83" s="38">
        <v>43934</v>
      </c>
      <c r="F83" s="37">
        <v>9.1999999999999993</v>
      </c>
      <c r="G83" s="31" t="s">
        <v>232</v>
      </c>
      <c r="H83" s="31" t="s">
        <v>231</v>
      </c>
      <c r="I83" s="31" t="s">
        <v>230</v>
      </c>
    </row>
    <row r="84" spans="1:9" x14ac:dyDescent="0.2">
      <c r="A84" s="81" t="s">
        <v>539</v>
      </c>
      <c r="B84" s="80">
        <v>3562</v>
      </c>
      <c r="C84" s="31" t="s">
        <v>159</v>
      </c>
      <c r="D84" s="31" t="s">
        <v>37</v>
      </c>
      <c r="E84" s="38">
        <v>43972</v>
      </c>
      <c r="F84" s="37">
        <v>9.42</v>
      </c>
      <c r="G84" s="31" t="s">
        <v>232</v>
      </c>
      <c r="H84" s="31" t="s">
        <v>231</v>
      </c>
      <c r="I84" s="31" t="s">
        <v>230</v>
      </c>
    </row>
    <row r="85" spans="1:9" x14ac:dyDescent="0.2">
      <c r="A85" s="81" t="s">
        <v>538</v>
      </c>
      <c r="B85" s="80">
        <v>3563</v>
      </c>
      <c r="C85" s="31" t="s">
        <v>38</v>
      </c>
      <c r="D85" s="31" t="s">
        <v>37</v>
      </c>
      <c r="E85" s="38">
        <v>44013</v>
      </c>
      <c r="F85" s="37">
        <v>9.1999999999999993</v>
      </c>
      <c r="G85" s="31" t="s">
        <v>232</v>
      </c>
      <c r="H85" s="31" t="s">
        <v>231</v>
      </c>
      <c r="I85" s="31" t="s">
        <v>230</v>
      </c>
    </row>
    <row r="86" spans="1:9" x14ac:dyDescent="0.2">
      <c r="A86" s="81" t="s">
        <v>537</v>
      </c>
      <c r="B86" s="80">
        <v>3564</v>
      </c>
      <c r="C86" s="31" t="s">
        <v>38</v>
      </c>
      <c r="D86" s="31" t="s">
        <v>37</v>
      </c>
      <c r="E86" s="38">
        <v>44005</v>
      </c>
      <c r="F86" s="37">
        <v>10.199999999999999</v>
      </c>
      <c r="G86" s="31" t="s">
        <v>232</v>
      </c>
      <c r="H86" s="31" t="s">
        <v>231</v>
      </c>
      <c r="I86" s="31" t="s">
        <v>230</v>
      </c>
    </row>
    <row r="87" spans="1:9" x14ac:dyDescent="0.2">
      <c r="A87" s="81" t="s">
        <v>536</v>
      </c>
      <c r="B87" s="80">
        <v>3596</v>
      </c>
      <c r="C87" s="31" t="s">
        <v>38</v>
      </c>
      <c r="D87" s="31" t="s">
        <v>37</v>
      </c>
      <c r="E87" s="38">
        <v>44042</v>
      </c>
      <c r="F87" s="37">
        <v>9.1999999999999993</v>
      </c>
      <c r="G87" s="31" t="s">
        <v>232</v>
      </c>
      <c r="H87" s="31" t="s">
        <v>231</v>
      </c>
      <c r="I87" s="31" t="s">
        <v>230</v>
      </c>
    </row>
    <row r="88" spans="1:9" x14ac:dyDescent="0.2">
      <c r="A88" s="81" t="s">
        <v>535</v>
      </c>
      <c r="B88" s="80">
        <v>3605</v>
      </c>
      <c r="C88" s="31" t="s">
        <v>38</v>
      </c>
      <c r="D88" s="31" t="s">
        <v>37</v>
      </c>
      <c r="E88" s="38">
        <v>44078</v>
      </c>
      <c r="F88" s="37">
        <v>9.1999999999999993</v>
      </c>
      <c r="G88" s="31" t="s">
        <v>232</v>
      </c>
      <c r="H88" s="31" t="s">
        <v>231</v>
      </c>
      <c r="I88" s="31" t="s">
        <v>230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</vt:i4>
      </vt:variant>
    </vt:vector>
  </HeadingPairs>
  <TitlesOfParts>
    <vt:vector size="16" baseType="lpstr">
      <vt:lpstr>Table CCW-1 Dist Auth ROEs</vt:lpstr>
      <vt:lpstr>Table 1 Authorized ROEs</vt:lpstr>
      <vt:lpstr>Table 1 2024 Download</vt:lpstr>
      <vt:lpstr>Table 1 2023 Download</vt:lpstr>
      <vt:lpstr>Table 1 2022 Q3&amp;Q4 Download</vt:lpstr>
      <vt:lpstr>Table 1 2022 Q1&amp;2 Download</vt:lpstr>
      <vt:lpstr>Table 1 2021 Q3-Q4 Download</vt:lpstr>
      <vt:lpstr>Table 1 2021 Q2 Download</vt:lpstr>
      <vt:lpstr>Table 1 2020 Download</vt:lpstr>
      <vt:lpstr>Table 1 2020 Q1 Download</vt:lpstr>
      <vt:lpstr>Table 1 2019 Data</vt:lpstr>
      <vt:lpstr>Table 1 Authorized ROEs VI Elec</vt:lpstr>
      <vt:lpstr>Table 1 2014 - 2018 data</vt:lpstr>
      <vt:lpstr>'Table 1 Authorized ROEs'!Print_Area</vt:lpstr>
      <vt:lpstr>'Table 1 Authorized ROEs VI Elec'!Print_Area</vt:lpstr>
      <vt:lpstr>'Table CCW-1 Dist Auth ROEs'!Print_Area</vt:lpstr>
    </vt:vector>
  </TitlesOfParts>
  <Company>BAI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Agnew, Caleb</dc:creator>
  <cp:lastModifiedBy>Agnew, Caleb</cp:lastModifiedBy>
  <dcterms:created xsi:type="dcterms:W3CDTF">2024-06-05T17:05:55Z</dcterms:created>
  <dcterms:modified xsi:type="dcterms:W3CDTF">2024-06-06T15:36:04Z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{1DC21503-6196-4BD0-B7DC-F3131BF06CCB}</vt:lpwstr>
  </property>
</Properties>
</file>